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comments4.xml" ContentType="application/vnd.openxmlformats-officedocument.spreadsheetml.comments+xml"/>
  <Override PartName="/xl/pivotTables/pivotTable3.xml" ContentType="application/vnd.openxmlformats-officedocument.spreadsheetml.pivotTable+xml"/>
  <Override PartName="/xl/comments5.xml" ContentType="application/vnd.openxmlformats-officedocument.spreadsheetml.comments+xml"/>
  <Override PartName="/xl/pivotTables/pivotTable4.xml" ContentType="application/vnd.openxmlformats-officedocument.spreadsheetml.pivotTable+xml"/>
  <Override PartName="/xl/comments6.xml" ContentType="application/vnd.openxmlformats-officedocument.spreadsheetml.comments+xml"/>
  <Override PartName="/xl/pivotTables/pivotTable5.xml" ContentType="application/vnd.openxmlformats-officedocument.spreadsheetml.pivotTable+xml"/>
  <Override PartName="/xl/comments7.xml" ContentType="application/vnd.openxmlformats-officedocument.spreadsheetml.comments+xml"/>
  <Override PartName="/xl/pivotTables/pivotTable6.xml" ContentType="application/vnd.openxmlformats-officedocument.spreadsheetml.pivotTable+xml"/>
  <Override PartName="/xl/comments8.xml" ContentType="application/vnd.openxmlformats-officedocument.spreadsheetml.comments+xml"/>
  <Override PartName="/xl/pivotTables/pivotTable7.xml" ContentType="application/vnd.openxmlformats-officedocument.spreadsheetml.pivotTable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pivotTables/pivotTable8.xml" ContentType="application/vnd.openxmlformats-officedocument.spreadsheetml.pivotTable+xml"/>
  <Override PartName="/xl/comments11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3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eamus/repos/monte-carlo-trees/data/art/"/>
    </mc:Choice>
  </mc:AlternateContent>
  <xr:revisionPtr revIDLastSave="0" documentId="8_{878151B6-D364-104D-9066-852395B9F95E}" xr6:coauthVersionLast="47" xr6:coauthVersionMax="47" xr10:uidLastSave="{00000000-0000-0000-0000-000000000000}"/>
  <bookViews>
    <workbookView xWindow="0" yWindow="500" windowWidth="28800" windowHeight="16840" tabRatio="743" activeTab="2" xr2:uid="{60DDA8C0-1E23-428E-ABC7-BD1192D3FDFA}"/>
  </bookViews>
  <sheets>
    <sheet name="Data" sheetId="1" r:id="rId1"/>
    <sheet name="MasterPivot" sheetId="2" r:id="rId2"/>
    <sheet name="Distribution_R" sheetId="23" r:id="rId3"/>
    <sheet name="Distribution_Excel" sheetId="22" r:id="rId4"/>
    <sheet name="HPFC MA" sheetId="8" r:id="rId5"/>
    <sheet name="HPFC LA" sheetId="9" r:id="rId6"/>
    <sheet name="MPFC MA" sheetId="10" r:id="rId7"/>
    <sheet name="MPFC LA" sheetId="11" r:id="rId8"/>
    <sheet name="LPFC MA" sheetId="12" r:id="rId9"/>
    <sheet name="LPFC LA" sheetId="13" r:id="rId10"/>
    <sheet name="Summary" sheetId="14" r:id="rId11"/>
    <sheet name="ANOVA" sheetId="16" r:id="rId12"/>
    <sheet name="Sources" sheetId="3" r:id="rId13"/>
    <sheet name="ClusterPlotStatsCalcs" sheetId="21" r:id="rId14"/>
    <sheet name="StrataClusterAvgs" sheetId="19" state="hidden" r:id="rId15"/>
    <sheet name="BoxAndHistogram" sheetId="20" state="hidden" r:id="rId16"/>
  </sheets>
  <definedNames>
    <definedName name="_xlnm._FilterDatabase" localSheetId="0" hidden="1">Data!$A$1:$X$481</definedName>
    <definedName name="_xlchart.v1.0" hidden="1">Distribution_Excel!$CE$8:$CE$479</definedName>
    <definedName name="_xlchart.v1.1" hidden="1">Distribution_Excel!$CQ$8:$CQ$94</definedName>
    <definedName name="_xlchart.v1.10" hidden="1">BoxAndHistogram!$A$2</definedName>
    <definedName name="_xlchart.v1.11" hidden="1">BoxAndHistogram!$A$3:$A$33</definedName>
    <definedName name="_xlchart.v1.12" hidden="1">BoxAndHistogram!$B$2</definedName>
    <definedName name="_xlchart.v1.13" hidden="1">BoxAndHistogram!$B$3:$B$33</definedName>
    <definedName name="_xlchart.v1.14" hidden="1">BoxAndHistogram!$C$2</definedName>
    <definedName name="_xlchart.v1.15" hidden="1">BoxAndHistogram!$C$3:$C$33</definedName>
    <definedName name="_xlchart.v1.16" hidden="1">BoxAndHistogram!$D$2</definedName>
    <definedName name="_xlchart.v1.17" hidden="1">BoxAndHistogram!$D$3:$D$33</definedName>
    <definedName name="_xlchart.v1.18" hidden="1">BoxAndHistogram!$E$2</definedName>
    <definedName name="_xlchart.v1.19" hidden="1">BoxAndHistogram!$E$3:$E$33</definedName>
    <definedName name="_xlchart.v1.2" hidden="1">Distribution_Excel!$BF$8:$BF$275</definedName>
    <definedName name="_xlchart.v1.20" hidden="1">BoxAndHistogram!$F$2</definedName>
    <definedName name="_xlchart.v1.21" hidden="1">BoxAndHistogram!$F$3:$F$33</definedName>
    <definedName name="_xlchart.v1.22" hidden="1">BoxAndHistogram!$G$2</definedName>
    <definedName name="_xlchart.v1.23" hidden="1">BoxAndHistogram!$G$3:$G$33</definedName>
    <definedName name="_xlchart.v1.24" hidden="1">BoxAndHistogram!$A$2</definedName>
    <definedName name="_xlchart.v1.25" hidden="1">BoxAndHistogram!$A$3:$A$33</definedName>
    <definedName name="_xlchart.v1.3" hidden="1">Distribution_Excel!$AA$8:$AA$479</definedName>
    <definedName name="_xlchart.v1.4" hidden="1">Distribution_Excel!$BS$8:$BS$479</definedName>
    <definedName name="_xlchart.v1.5" hidden="1">Distribution_Excel!$AQ$8:$AQ$88</definedName>
    <definedName name="_xlchart.v1.6" hidden="1">Distribution_Excel!$N$7</definedName>
    <definedName name="_xlchart.v1.7" hidden="1">Distribution_Excel!$N$8:$N$479</definedName>
    <definedName name="_xlchart.v1.8" hidden="1">MasterPivot!$AB$8</definedName>
    <definedName name="_xlchart.v1.9" hidden="1">MasterPivot!$AB$9:$AB$480</definedName>
  </definedNames>
  <calcPr calcId="191028" iterate="1" iterateDelta="1.0000000000000001E-5"/>
  <pivotCaches>
    <pivotCache cacheId="6" r:id="rId17"/>
    <pivotCache cacheId="7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3" l="1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J96" i="23"/>
  <c r="J97" i="23"/>
  <c r="J98" i="23"/>
  <c r="J99" i="23"/>
  <c r="J100" i="23"/>
  <c r="J101" i="23"/>
  <c r="J102" i="23"/>
  <c r="J103" i="23"/>
  <c r="J104" i="23"/>
  <c r="J105" i="23"/>
  <c r="J106" i="23"/>
  <c r="J107" i="23"/>
  <c r="J108" i="23"/>
  <c r="J109" i="23"/>
  <c r="J110" i="23"/>
  <c r="J111" i="23"/>
  <c r="J112" i="23"/>
  <c r="J113" i="23"/>
  <c r="J114" i="23"/>
  <c r="J115" i="23"/>
  <c r="J116" i="23"/>
  <c r="J117" i="23"/>
  <c r="J118" i="23"/>
  <c r="J119" i="23"/>
  <c r="J120" i="23"/>
  <c r="J121" i="23"/>
  <c r="J122" i="23"/>
  <c r="J123" i="23"/>
  <c r="J124" i="23"/>
  <c r="J125" i="23"/>
  <c r="J126" i="23"/>
  <c r="J127" i="23"/>
  <c r="J128" i="23"/>
  <c r="J129" i="23"/>
  <c r="J130" i="23"/>
  <c r="J131" i="23"/>
  <c r="J132" i="23"/>
  <c r="J133" i="23"/>
  <c r="J134" i="23"/>
  <c r="J135" i="23"/>
  <c r="J136" i="23"/>
  <c r="J137" i="23"/>
  <c r="J138" i="23"/>
  <c r="J139" i="23"/>
  <c r="J140" i="23"/>
  <c r="J141" i="23"/>
  <c r="J142" i="23"/>
  <c r="J143" i="23"/>
  <c r="J144" i="23"/>
  <c r="J145" i="23"/>
  <c r="J146" i="23"/>
  <c r="J147" i="23"/>
  <c r="J148" i="23"/>
  <c r="J149" i="23"/>
  <c r="J150" i="23"/>
  <c r="J151" i="23"/>
  <c r="J152" i="23"/>
  <c r="J153" i="23"/>
  <c r="J154" i="23"/>
  <c r="J155" i="23"/>
  <c r="J156" i="23"/>
  <c r="J157" i="23"/>
  <c r="J158" i="23"/>
  <c r="J159" i="23"/>
  <c r="J160" i="23"/>
  <c r="J161" i="23"/>
  <c r="J162" i="23"/>
  <c r="J163" i="23"/>
  <c r="J164" i="23"/>
  <c r="J165" i="23"/>
  <c r="J166" i="23"/>
  <c r="J167" i="23"/>
  <c r="J168" i="23"/>
  <c r="J169" i="23"/>
  <c r="J170" i="23"/>
  <c r="J171" i="23"/>
  <c r="J172" i="23"/>
  <c r="J173" i="23"/>
  <c r="J174" i="23"/>
  <c r="J175" i="23"/>
  <c r="J176" i="23"/>
  <c r="J177" i="23"/>
  <c r="J178" i="23"/>
  <c r="J179" i="23"/>
  <c r="J180" i="23"/>
  <c r="J181" i="23"/>
  <c r="J182" i="23"/>
  <c r="J183" i="23"/>
  <c r="J184" i="23"/>
  <c r="J185" i="23"/>
  <c r="J186" i="23"/>
  <c r="J187" i="23"/>
  <c r="J188" i="23"/>
  <c r="J189" i="23"/>
  <c r="J190" i="23"/>
  <c r="J191" i="23"/>
  <c r="J192" i="23"/>
  <c r="J193" i="23"/>
  <c r="J194" i="23"/>
  <c r="J195" i="23"/>
  <c r="J196" i="23"/>
  <c r="J197" i="23"/>
  <c r="J198" i="23"/>
  <c r="J199" i="23"/>
  <c r="J200" i="23"/>
  <c r="J201" i="23"/>
  <c r="J202" i="23"/>
  <c r="J203" i="23"/>
  <c r="J204" i="23"/>
  <c r="J205" i="23"/>
  <c r="J206" i="23"/>
  <c r="J207" i="23"/>
  <c r="J208" i="23"/>
  <c r="J209" i="23"/>
  <c r="J210" i="23"/>
  <c r="J211" i="23"/>
  <c r="J212" i="23"/>
  <c r="J213" i="23"/>
  <c r="J214" i="23"/>
  <c r="J215" i="23"/>
  <c r="J216" i="23"/>
  <c r="J217" i="23"/>
  <c r="J218" i="23"/>
  <c r="J219" i="23"/>
  <c r="J220" i="23"/>
  <c r="J221" i="23"/>
  <c r="J222" i="23"/>
  <c r="J223" i="23"/>
  <c r="J224" i="23"/>
  <c r="J225" i="23"/>
  <c r="J226" i="23"/>
  <c r="J227" i="23"/>
  <c r="J228" i="23"/>
  <c r="J229" i="23"/>
  <c r="J230" i="23"/>
  <c r="J231" i="23"/>
  <c r="J232" i="23"/>
  <c r="J233" i="23"/>
  <c r="J234" i="23"/>
  <c r="J235" i="23"/>
  <c r="J236" i="23"/>
  <c r="J237" i="23"/>
  <c r="J238" i="23"/>
  <c r="J239" i="23"/>
  <c r="J240" i="23"/>
  <c r="J241" i="23"/>
  <c r="J242" i="23"/>
  <c r="J243" i="23"/>
  <c r="J244" i="23"/>
  <c r="J245" i="23"/>
  <c r="J246" i="23"/>
  <c r="J247" i="23"/>
  <c r="J248" i="23"/>
  <c r="J249" i="23"/>
  <c r="J250" i="23"/>
  <c r="J251" i="23"/>
  <c r="J252" i="23"/>
  <c r="J253" i="23"/>
  <c r="J254" i="23"/>
  <c r="J255" i="23"/>
  <c r="J256" i="23"/>
  <c r="J257" i="23"/>
  <c r="J258" i="23"/>
  <c r="J259" i="23"/>
  <c r="J260" i="23"/>
  <c r="J261" i="23"/>
  <c r="J262" i="23"/>
  <c r="J263" i="23"/>
  <c r="J264" i="23"/>
  <c r="J265" i="23"/>
  <c r="J266" i="23"/>
  <c r="J267" i="23"/>
  <c r="J268" i="23"/>
  <c r="J269" i="23"/>
  <c r="J270" i="23"/>
  <c r="J271" i="23"/>
  <c r="J272" i="23"/>
  <c r="J273" i="23"/>
  <c r="J274" i="23"/>
  <c r="J275" i="23"/>
  <c r="J276" i="23"/>
  <c r="J277" i="23"/>
  <c r="J278" i="23"/>
  <c r="J279" i="23"/>
  <c r="J280" i="23"/>
  <c r="J281" i="23"/>
  <c r="J282" i="23"/>
  <c r="J283" i="23"/>
  <c r="J284" i="23"/>
  <c r="J285" i="23"/>
  <c r="J286" i="23"/>
  <c r="J287" i="23"/>
  <c r="J288" i="23"/>
  <c r="J289" i="23"/>
  <c r="J290" i="23"/>
  <c r="J291" i="23"/>
  <c r="J292" i="23"/>
  <c r="J293" i="23"/>
  <c r="J294" i="23"/>
  <c r="J295" i="23"/>
  <c r="J296" i="23"/>
  <c r="J297" i="23"/>
  <c r="J298" i="23"/>
  <c r="J299" i="23"/>
  <c r="J300" i="23"/>
  <c r="J301" i="23"/>
  <c r="J302" i="23"/>
  <c r="J303" i="23"/>
  <c r="J304" i="23"/>
  <c r="J305" i="23"/>
  <c r="J306" i="23"/>
  <c r="J307" i="23"/>
  <c r="J308" i="23"/>
  <c r="J309" i="23"/>
  <c r="J310" i="23"/>
  <c r="J311" i="23"/>
  <c r="J312" i="23"/>
  <c r="J313" i="23"/>
  <c r="J314" i="23"/>
  <c r="J315" i="23"/>
  <c r="J316" i="23"/>
  <c r="J317" i="23"/>
  <c r="J318" i="23"/>
  <c r="J319" i="23"/>
  <c r="J320" i="23"/>
  <c r="J321" i="23"/>
  <c r="J322" i="23"/>
  <c r="J323" i="23"/>
  <c r="J324" i="23"/>
  <c r="J325" i="23"/>
  <c r="J326" i="23"/>
  <c r="J327" i="23"/>
  <c r="J328" i="23"/>
  <c r="J329" i="23"/>
  <c r="J330" i="23"/>
  <c r="J331" i="23"/>
  <c r="J332" i="23"/>
  <c r="J333" i="23"/>
  <c r="J334" i="23"/>
  <c r="J335" i="23"/>
  <c r="J336" i="23"/>
  <c r="J337" i="23"/>
  <c r="J338" i="23"/>
  <c r="J339" i="23"/>
  <c r="J340" i="23"/>
  <c r="J341" i="23"/>
  <c r="J342" i="23"/>
  <c r="J343" i="23"/>
  <c r="J344" i="23"/>
  <c r="J345" i="23"/>
  <c r="J346" i="23"/>
  <c r="J347" i="23"/>
  <c r="J348" i="23"/>
  <c r="J349" i="23"/>
  <c r="J350" i="23"/>
  <c r="J351" i="23"/>
  <c r="J352" i="23"/>
  <c r="J353" i="23"/>
  <c r="J354" i="23"/>
  <c r="J355" i="23"/>
  <c r="J356" i="23"/>
  <c r="J357" i="23"/>
  <c r="J358" i="23"/>
  <c r="J359" i="23"/>
  <c r="J360" i="23"/>
  <c r="J361" i="23"/>
  <c r="J362" i="23"/>
  <c r="J363" i="23"/>
  <c r="J364" i="23"/>
  <c r="J365" i="23"/>
  <c r="J366" i="23"/>
  <c r="J367" i="23"/>
  <c r="J368" i="23"/>
  <c r="J369" i="23"/>
  <c r="J370" i="23"/>
  <c r="J371" i="23"/>
  <c r="J372" i="23"/>
  <c r="J373" i="23"/>
  <c r="J374" i="23"/>
  <c r="J375" i="23"/>
  <c r="J376" i="23"/>
  <c r="J377" i="23"/>
  <c r="J378" i="23"/>
  <c r="J379" i="23"/>
  <c r="J380" i="23"/>
  <c r="J381" i="23"/>
  <c r="J382" i="23"/>
  <c r="J383" i="23"/>
  <c r="J384" i="23"/>
  <c r="J385" i="23"/>
  <c r="J386" i="23"/>
  <c r="J387" i="23"/>
  <c r="J388" i="23"/>
  <c r="J389" i="23"/>
  <c r="J390" i="23"/>
  <c r="J391" i="23"/>
  <c r="J392" i="23"/>
  <c r="J393" i="23"/>
  <c r="J394" i="23"/>
  <c r="J395" i="23"/>
  <c r="J396" i="23"/>
  <c r="J397" i="23"/>
  <c r="J398" i="23"/>
  <c r="J399" i="23"/>
  <c r="J400" i="23"/>
  <c r="J401" i="23"/>
  <c r="J402" i="23"/>
  <c r="J403" i="23"/>
  <c r="J404" i="23"/>
  <c r="J405" i="23"/>
  <c r="J406" i="23"/>
  <c r="J407" i="23"/>
  <c r="J408" i="23"/>
  <c r="J409" i="23"/>
  <c r="J410" i="23"/>
  <c r="J411" i="23"/>
  <c r="J412" i="23"/>
  <c r="J413" i="23"/>
  <c r="J414" i="23"/>
  <c r="J415" i="23"/>
  <c r="J416" i="23"/>
  <c r="J417" i="23"/>
  <c r="J418" i="23"/>
  <c r="J419" i="23"/>
  <c r="J420" i="23"/>
  <c r="J421" i="23"/>
  <c r="J422" i="23"/>
  <c r="J423" i="23"/>
  <c r="J424" i="23"/>
  <c r="J425" i="23"/>
  <c r="J426" i="23"/>
  <c r="J427" i="23"/>
  <c r="J428" i="23"/>
  <c r="J429" i="23"/>
  <c r="J430" i="23"/>
  <c r="J431" i="23"/>
  <c r="J432" i="23"/>
  <c r="J433" i="23"/>
  <c r="J434" i="23"/>
  <c r="J435" i="23"/>
  <c r="J436" i="23"/>
  <c r="J437" i="23"/>
  <c r="J438" i="23"/>
  <c r="J439" i="23"/>
  <c r="J440" i="23"/>
  <c r="J441" i="23"/>
  <c r="J442" i="23"/>
  <c r="J443" i="23"/>
  <c r="J444" i="23"/>
  <c r="J445" i="23"/>
  <c r="J446" i="23"/>
  <c r="J447" i="23"/>
  <c r="J448" i="23"/>
  <c r="J449" i="23"/>
  <c r="J450" i="23"/>
  <c r="J451" i="23"/>
  <c r="J452" i="23"/>
  <c r="J453" i="23"/>
  <c r="J454" i="23"/>
  <c r="J455" i="23"/>
  <c r="J456" i="23"/>
  <c r="J457" i="23"/>
  <c r="J458" i="23"/>
  <c r="J459" i="23"/>
  <c r="J460" i="23"/>
  <c r="J461" i="23"/>
  <c r="J462" i="23"/>
  <c r="J463" i="23"/>
  <c r="J464" i="23"/>
  <c r="J465" i="23"/>
  <c r="J466" i="23"/>
  <c r="J467" i="23"/>
  <c r="J468" i="23"/>
  <c r="J469" i="23"/>
  <c r="J470" i="23"/>
  <c r="J471" i="23"/>
  <c r="J472" i="23"/>
  <c r="J473" i="23"/>
  <c r="J2" i="23" l="1"/>
  <c r="AA7" i="22" l="1"/>
  <c r="CT8" i="22"/>
  <c r="CT7" i="22"/>
  <c r="CE7" i="22"/>
  <c r="CI8" i="22"/>
  <c r="CI7" i="22"/>
  <c r="BS10" i="22"/>
  <c r="BS11" i="22"/>
  <c r="BS12" i="22"/>
  <c r="BS13" i="22"/>
  <c r="BS14" i="22"/>
  <c r="BS15" i="22"/>
  <c r="BS16" i="22"/>
  <c r="BS17" i="22"/>
  <c r="BS18" i="22"/>
  <c r="BS19" i="22"/>
  <c r="BS20" i="22"/>
  <c r="BS21" i="22"/>
  <c r="BS22" i="22"/>
  <c r="BS23" i="22"/>
  <c r="BS24" i="22"/>
  <c r="BS25" i="22"/>
  <c r="BS26" i="22"/>
  <c r="BS27" i="22"/>
  <c r="BS28" i="22"/>
  <c r="BS29" i="22"/>
  <c r="BS30" i="22"/>
  <c r="BS31" i="22"/>
  <c r="BS32" i="22"/>
  <c r="BS33" i="22"/>
  <c r="BS34" i="22"/>
  <c r="BS35" i="22"/>
  <c r="BS36" i="22"/>
  <c r="BS37" i="22"/>
  <c r="BS38" i="22"/>
  <c r="BS39" i="22"/>
  <c r="BS40" i="22"/>
  <c r="BS41" i="22"/>
  <c r="BS42" i="22"/>
  <c r="BS43" i="22"/>
  <c r="BS44" i="22"/>
  <c r="BS45" i="22"/>
  <c r="BS46" i="22"/>
  <c r="BS47" i="22"/>
  <c r="BS48" i="22"/>
  <c r="BS49" i="22"/>
  <c r="BS50" i="22"/>
  <c r="BS51" i="22"/>
  <c r="BS52" i="22"/>
  <c r="BS53" i="22"/>
  <c r="BS54" i="22"/>
  <c r="BS55" i="22"/>
  <c r="BS56" i="22"/>
  <c r="BS57" i="22"/>
  <c r="BS58" i="22"/>
  <c r="BS59" i="22"/>
  <c r="BS60" i="22"/>
  <c r="BS61" i="22"/>
  <c r="BS62" i="22"/>
  <c r="BS63" i="22"/>
  <c r="BS64" i="22"/>
  <c r="BS65" i="22"/>
  <c r="BS66" i="22"/>
  <c r="BS67" i="22"/>
  <c r="BS68" i="22"/>
  <c r="BS69" i="22"/>
  <c r="BS70" i="22"/>
  <c r="BS71" i="22"/>
  <c r="BS72" i="22"/>
  <c r="BS73" i="22"/>
  <c r="BS74" i="22"/>
  <c r="BS75" i="22"/>
  <c r="BS76" i="22"/>
  <c r="BS77" i="22"/>
  <c r="BS78" i="22"/>
  <c r="BS79" i="22"/>
  <c r="BS80" i="22"/>
  <c r="BS81" i="22"/>
  <c r="BS82" i="22"/>
  <c r="BS83" i="22"/>
  <c r="BS84" i="22"/>
  <c r="BS85" i="22"/>
  <c r="BS86" i="22"/>
  <c r="BS87" i="22"/>
  <c r="BS88" i="22"/>
  <c r="BS89" i="22"/>
  <c r="BS90" i="22"/>
  <c r="BS91" i="22"/>
  <c r="BS92" i="22"/>
  <c r="BS93" i="22"/>
  <c r="BS94" i="22"/>
  <c r="BS95" i="22"/>
  <c r="BS96" i="22"/>
  <c r="BS97" i="22"/>
  <c r="BS98" i="22"/>
  <c r="BS99" i="22"/>
  <c r="BS100" i="22"/>
  <c r="BS101" i="22"/>
  <c r="BS102" i="22"/>
  <c r="BS103" i="22"/>
  <c r="BS104" i="22"/>
  <c r="BS105" i="22"/>
  <c r="BS106" i="22"/>
  <c r="BS107" i="22"/>
  <c r="BS108" i="22"/>
  <c r="BS109" i="22"/>
  <c r="BS110" i="22"/>
  <c r="BS111" i="22"/>
  <c r="BS112" i="22"/>
  <c r="BS113" i="22"/>
  <c r="BS114" i="22"/>
  <c r="BS115" i="22"/>
  <c r="BS116" i="22"/>
  <c r="BS117" i="22"/>
  <c r="BS118" i="22"/>
  <c r="BS119" i="22"/>
  <c r="BS120" i="22"/>
  <c r="BS121" i="22"/>
  <c r="BS122" i="22"/>
  <c r="BS123" i="22"/>
  <c r="BS124" i="22"/>
  <c r="BS125" i="22"/>
  <c r="BS126" i="22"/>
  <c r="BS127" i="22"/>
  <c r="BS128" i="22"/>
  <c r="BS129" i="22"/>
  <c r="BS130" i="22"/>
  <c r="BS131" i="22"/>
  <c r="BS132" i="22"/>
  <c r="BS133" i="22"/>
  <c r="BS134" i="22"/>
  <c r="BS135" i="22"/>
  <c r="BS136" i="22"/>
  <c r="BS137" i="22"/>
  <c r="BS138" i="22"/>
  <c r="BS139" i="22"/>
  <c r="BS140" i="22"/>
  <c r="BS141" i="22"/>
  <c r="BS142" i="22"/>
  <c r="BS143" i="22"/>
  <c r="BS144" i="22"/>
  <c r="BS145" i="22"/>
  <c r="BS146" i="22"/>
  <c r="BS147" i="22"/>
  <c r="BS148" i="22"/>
  <c r="BS149" i="22"/>
  <c r="BS150" i="22"/>
  <c r="BS151" i="22"/>
  <c r="BS152" i="22"/>
  <c r="BS153" i="22"/>
  <c r="BS154" i="22"/>
  <c r="BS155" i="22"/>
  <c r="BS156" i="22"/>
  <c r="BS157" i="22"/>
  <c r="BS158" i="22"/>
  <c r="BS159" i="22"/>
  <c r="BS160" i="22"/>
  <c r="BS161" i="22"/>
  <c r="BS162" i="22"/>
  <c r="BS163" i="22"/>
  <c r="BS164" i="22"/>
  <c r="BS165" i="22"/>
  <c r="BS166" i="22"/>
  <c r="BS167" i="22"/>
  <c r="BS168" i="22"/>
  <c r="BS169" i="22"/>
  <c r="BS170" i="22"/>
  <c r="BS171" i="22"/>
  <c r="BS172" i="22"/>
  <c r="BS173" i="22"/>
  <c r="BS174" i="22"/>
  <c r="BS175" i="22"/>
  <c r="BS176" i="22"/>
  <c r="BS177" i="22"/>
  <c r="BS178" i="22"/>
  <c r="BS179" i="22"/>
  <c r="BS180" i="22"/>
  <c r="BS181" i="22"/>
  <c r="BS182" i="22"/>
  <c r="BS183" i="22"/>
  <c r="BS184" i="22"/>
  <c r="BS185" i="22"/>
  <c r="BS186" i="22"/>
  <c r="BS187" i="22"/>
  <c r="BS188" i="22"/>
  <c r="BS189" i="22"/>
  <c r="BS190" i="22"/>
  <c r="BS191" i="22"/>
  <c r="BS192" i="22"/>
  <c r="BS193" i="22"/>
  <c r="BS194" i="22"/>
  <c r="BS195" i="22"/>
  <c r="BS196" i="22"/>
  <c r="BS197" i="22"/>
  <c r="BS198" i="22"/>
  <c r="BS199" i="22"/>
  <c r="BS200" i="22"/>
  <c r="BS201" i="22"/>
  <c r="BS202" i="22"/>
  <c r="BS203" i="22"/>
  <c r="BS204" i="22"/>
  <c r="BS205" i="22"/>
  <c r="BS206" i="22"/>
  <c r="BS207" i="22"/>
  <c r="BS208" i="22"/>
  <c r="BS209" i="22"/>
  <c r="BS210" i="22"/>
  <c r="BS211" i="22"/>
  <c r="BS212" i="22"/>
  <c r="BS213" i="22"/>
  <c r="BS214" i="22"/>
  <c r="BS215" i="22"/>
  <c r="BS216" i="22"/>
  <c r="BS217" i="22"/>
  <c r="BS218" i="22"/>
  <c r="BS219" i="22"/>
  <c r="BS220" i="22"/>
  <c r="BS221" i="22"/>
  <c r="BS222" i="22"/>
  <c r="BS223" i="22"/>
  <c r="BS224" i="22"/>
  <c r="BS225" i="22"/>
  <c r="BS226" i="22"/>
  <c r="BS227" i="22"/>
  <c r="BS228" i="22"/>
  <c r="BS229" i="22"/>
  <c r="BS230" i="22"/>
  <c r="BS231" i="22"/>
  <c r="BS232" i="22"/>
  <c r="BS233" i="22"/>
  <c r="BS234" i="22"/>
  <c r="BS235" i="22"/>
  <c r="BS236" i="22"/>
  <c r="BS237" i="22"/>
  <c r="BS238" i="22"/>
  <c r="BS239" i="22"/>
  <c r="BS240" i="22"/>
  <c r="BS241" i="22"/>
  <c r="BS242" i="22"/>
  <c r="BS243" i="22"/>
  <c r="BS244" i="22"/>
  <c r="BS245" i="22"/>
  <c r="BS246" i="22"/>
  <c r="BS247" i="22"/>
  <c r="BS248" i="22"/>
  <c r="BS249" i="22"/>
  <c r="BS250" i="22"/>
  <c r="BS251" i="22"/>
  <c r="BS252" i="22"/>
  <c r="BS253" i="22"/>
  <c r="BS254" i="22"/>
  <c r="BS255" i="22"/>
  <c r="BS256" i="22"/>
  <c r="BS257" i="22"/>
  <c r="BS258" i="22"/>
  <c r="BS259" i="22"/>
  <c r="BS260" i="22"/>
  <c r="BS261" i="22"/>
  <c r="BS262" i="22"/>
  <c r="BS263" i="22"/>
  <c r="BS264" i="22"/>
  <c r="BS265" i="22"/>
  <c r="BS266" i="22"/>
  <c r="BS267" i="22"/>
  <c r="BS268" i="22"/>
  <c r="BS269" i="22"/>
  <c r="BS270" i="22"/>
  <c r="BS271" i="22"/>
  <c r="BS272" i="22"/>
  <c r="BS273" i="22"/>
  <c r="BS274" i="22"/>
  <c r="BS275" i="22"/>
  <c r="BS276" i="22"/>
  <c r="BS277" i="22"/>
  <c r="BS278" i="22"/>
  <c r="BS279" i="22"/>
  <c r="BS280" i="22"/>
  <c r="BS281" i="22"/>
  <c r="BS282" i="22"/>
  <c r="BS283" i="22"/>
  <c r="BS284" i="22"/>
  <c r="BS285" i="22"/>
  <c r="BS286" i="22"/>
  <c r="BS287" i="22"/>
  <c r="BS288" i="22"/>
  <c r="BS289" i="22"/>
  <c r="BS290" i="22"/>
  <c r="BS291" i="22"/>
  <c r="BS292" i="22"/>
  <c r="BS293" i="22"/>
  <c r="BS294" i="22"/>
  <c r="BS295" i="22"/>
  <c r="BS296" i="22"/>
  <c r="BS297" i="22"/>
  <c r="BS298" i="22"/>
  <c r="BS299" i="22"/>
  <c r="BS300" i="22"/>
  <c r="BS301" i="22"/>
  <c r="BS302" i="22"/>
  <c r="BS303" i="22"/>
  <c r="BS304" i="22"/>
  <c r="BS305" i="22"/>
  <c r="BS306" i="22"/>
  <c r="BS307" i="22"/>
  <c r="BS308" i="22"/>
  <c r="BS309" i="22"/>
  <c r="BS310" i="22"/>
  <c r="BS311" i="22"/>
  <c r="BS312" i="22"/>
  <c r="BS313" i="22"/>
  <c r="BS314" i="22"/>
  <c r="BS315" i="22"/>
  <c r="BS316" i="22"/>
  <c r="BS317" i="22"/>
  <c r="BS318" i="22"/>
  <c r="BS319" i="22"/>
  <c r="BS320" i="22"/>
  <c r="BS321" i="22"/>
  <c r="BS322" i="22"/>
  <c r="BS323" i="22"/>
  <c r="BS324" i="22"/>
  <c r="BS325" i="22"/>
  <c r="BS326" i="22"/>
  <c r="BS327" i="22"/>
  <c r="BS328" i="22"/>
  <c r="BS329" i="22"/>
  <c r="BS330" i="22"/>
  <c r="BS331" i="22"/>
  <c r="BS332" i="22"/>
  <c r="BS333" i="22"/>
  <c r="BS334" i="22"/>
  <c r="BS335" i="22"/>
  <c r="BS336" i="22"/>
  <c r="BS337" i="22"/>
  <c r="BS338" i="22"/>
  <c r="BS339" i="22"/>
  <c r="BS340" i="22"/>
  <c r="BS341" i="22"/>
  <c r="BS342" i="22"/>
  <c r="BS343" i="22"/>
  <c r="BS344" i="22"/>
  <c r="BS345" i="22"/>
  <c r="BS346" i="22"/>
  <c r="BS347" i="22"/>
  <c r="BS348" i="22"/>
  <c r="BS349" i="22"/>
  <c r="BS350" i="22"/>
  <c r="BS351" i="22"/>
  <c r="BS352" i="22"/>
  <c r="BS353" i="22"/>
  <c r="BS354" i="22"/>
  <c r="BS355" i="22"/>
  <c r="BS356" i="22"/>
  <c r="BS357" i="22"/>
  <c r="BS358" i="22"/>
  <c r="BS359" i="22"/>
  <c r="BS360" i="22"/>
  <c r="BS361" i="22"/>
  <c r="BS362" i="22"/>
  <c r="BS363" i="22"/>
  <c r="BS364" i="22"/>
  <c r="BS365" i="22"/>
  <c r="BS366" i="22"/>
  <c r="BS367" i="22"/>
  <c r="BS368" i="22"/>
  <c r="BS369" i="22"/>
  <c r="BS370" i="22"/>
  <c r="BS371" i="22"/>
  <c r="BS372" i="22"/>
  <c r="BS373" i="22"/>
  <c r="BS374" i="22"/>
  <c r="BS375" i="22"/>
  <c r="BS376" i="22"/>
  <c r="BS377" i="22"/>
  <c r="BS378" i="22"/>
  <c r="BS379" i="22"/>
  <c r="BS380" i="22"/>
  <c r="BS381" i="22"/>
  <c r="BS382" i="22"/>
  <c r="BS383" i="22"/>
  <c r="BS384" i="22"/>
  <c r="BS385" i="22"/>
  <c r="BS386" i="22"/>
  <c r="BS387" i="22"/>
  <c r="BS388" i="22"/>
  <c r="BS389" i="22"/>
  <c r="BS390" i="22"/>
  <c r="BS391" i="22"/>
  <c r="BS392" i="22"/>
  <c r="BS393" i="22"/>
  <c r="BS394" i="22"/>
  <c r="BS395" i="22"/>
  <c r="BS396" i="22"/>
  <c r="BS397" i="22"/>
  <c r="BS398" i="22"/>
  <c r="BS399" i="22"/>
  <c r="BS400" i="22"/>
  <c r="BS401" i="22"/>
  <c r="BS402" i="22"/>
  <c r="BS403" i="22"/>
  <c r="BS404" i="22"/>
  <c r="BS405" i="22"/>
  <c r="BS406" i="22"/>
  <c r="BS407" i="22"/>
  <c r="BS408" i="22"/>
  <c r="BS409" i="22"/>
  <c r="BS410" i="22"/>
  <c r="BS411" i="22"/>
  <c r="BS412" i="22"/>
  <c r="BS413" i="22"/>
  <c r="BS414" i="22"/>
  <c r="BS415" i="22"/>
  <c r="BS416" i="22"/>
  <c r="BS417" i="22"/>
  <c r="BS418" i="22"/>
  <c r="BS419" i="22"/>
  <c r="BS420" i="22"/>
  <c r="BS421" i="22"/>
  <c r="BS422" i="22"/>
  <c r="BS423" i="22"/>
  <c r="BS424" i="22"/>
  <c r="BS425" i="22"/>
  <c r="BS426" i="22"/>
  <c r="BS427" i="22"/>
  <c r="BS428" i="22"/>
  <c r="BS429" i="22"/>
  <c r="BS430" i="22"/>
  <c r="BS431" i="22"/>
  <c r="BS432" i="22"/>
  <c r="BS433" i="22"/>
  <c r="BS434" i="22"/>
  <c r="BS435" i="22"/>
  <c r="BS436" i="22"/>
  <c r="BS437" i="22"/>
  <c r="BS438" i="22"/>
  <c r="BS439" i="22"/>
  <c r="BS440" i="22"/>
  <c r="BS441" i="22"/>
  <c r="BS442" i="22"/>
  <c r="BS443" i="22"/>
  <c r="BS444" i="22"/>
  <c r="BS445" i="22"/>
  <c r="BS446" i="22"/>
  <c r="BS447" i="22"/>
  <c r="BS448" i="22"/>
  <c r="BS449" i="22"/>
  <c r="BS450" i="22"/>
  <c r="BS451" i="22"/>
  <c r="BS452" i="22"/>
  <c r="BS453" i="22"/>
  <c r="BS454" i="22"/>
  <c r="BS455" i="22"/>
  <c r="BS456" i="22"/>
  <c r="BS457" i="22"/>
  <c r="BS458" i="22"/>
  <c r="BS459" i="22"/>
  <c r="BS460" i="22"/>
  <c r="BS461" i="22"/>
  <c r="BS462" i="22"/>
  <c r="BS463" i="22"/>
  <c r="BS464" i="22"/>
  <c r="BS465" i="22"/>
  <c r="BS466" i="22"/>
  <c r="BS467" i="22"/>
  <c r="BS468" i="22"/>
  <c r="BS469" i="22"/>
  <c r="BS470" i="22"/>
  <c r="BS471" i="22"/>
  <c r="BS472" i="22"/>
  <c r="BS473" i="22"/>
  <c r="BS474" i="22"/>
  <c r="BS475" i="22"/>
  <c r="BS476" i="22"/>
  <c r="BS477" i="22"/>
  <c r="BS478" i="22"/>
  <c r="BS479" i="22"/>
  <c r="CE37" i="22"/>
  <c r="CE38" i="22"/>
  <c r="CE39" i="22"/>
  <c r="CE40" i="22"/>
  <c r="CE41" i="22"/>
  <c r="CE42" i="22"/>
  <c r="CE43" i="22"/>
  <c r="CE44" i="22"/>
  <c r="CE45" i="22"/>
  <c r="CE46" i="22"/>
  <c r="CE47" i="22"/>
  <c r="CE48" i="22"/>
  <c r="CE49" i="22"/>
  <c r="CE50" i="22"/>
  <c r="CE51" i="22"/>
  <c r="CE52" i="22"/>
  <c r="CE53" i="22"/>
  <c r="CE54" i="22"/>
  <c r="CE55" i="22"/>
  <c r="CE56" i="22"/>
  <c r="CE57" i="22"/>
  <c r="CE58" i="22"/>
  <c r="CE59" i="22"/>
  <c r="CE60" i="22"/>
  <c r="CE61" i="22"/>
  <c r="CE62" i="22"/>
  <c r="CE63" i="22"/>
  <c r="CE64" i="22"/>
  <c r="CE65" i="22"/>
  <c r="CE66" i="22"/>
  <c r="CE67" i="22"/>
  <c r="CE68" i="22"/>
  <c r="CE69" i="22"/>
  <c r="CE70" i="22"/>
  <c r="CE71" i="22"/>
  <c r="CE72" i="22"/>
  <c r="CE73" i="22"/>
  <c r="CE74" i="22"/>
  <c r="CE75" i="22"/>
  <c r="CE76" i="22"/>
  <c r="CE77" i="22"/>
  <c r="CE78" i="22"/>
  <c r="CE79" i="22"/>
  <c r="CE80" i="22"/>
  <c r="CE81" i="22"/>
  <c r="CE82" i="22"/>
  <c r="CE83" i="22"/>
  <c r="CE84" i="22"/>
  <c r="CE85" i="22"/>
  <c r="CE86" i="22"/>
  <c r="CE87" i="22"/>
  <c r="CE88" i="22"/>
  <c r="CE89" i="22"/>
  <c r="CE90" i="22"/>
  <c r="CE91" i="22"/>
  <c r="CE92" i="22"/>
  <c r="CE93" i="22"/>
  <c r="CE94" i="22"/>
  <c r="CE95" i="22"/>
  <c r="CE96" i="22"/>
  <c r="CE97" i="22"/>
  <c r="CE98" i="22"/>
  <c r="CE99" i="22"/>
  <c r="CE100" i="22"/>
  <c r="CE101" i="22"/>
  <c r="CE102" i="22"/>
  <c r="CE103" i="22"/>
  <c r="CE104" i="22"/>
  <c r="CE105" i="22"/>
  <c r="CE106" i="22"/>
  <c r="CE107" i="22"/>
  <c r="CE108" i="22"/>
  <c r="CE109" i="22"/>
  <c r="CE110" i="22"/>
  <c r="CE111" i="22"/>
  <c r="CE112" i="22"/>
  <c r="CE113" i="22"/>
  <c r="CE114" i="22"/>
  <c r="CE115" i="22"/>
  <c r="CE116" i="22"/>
  <c r="CE117" i="22"/>
  <c r="CE118" i="22"/>
  <c r="CE119" i="22"/>
  <c r="CE120" i="22"/>
  <c r="CE121" i="22"/>
  <c r="CE122" i="22"/>
  <c r="CE123" i="22"/>
  <c r="CE124" i="22"/>
  <c r="CE125" i="22"/>
  <c r="CE126" i="22"/>
  <c r="CE127" i="22"/>
  <c r="CE128" i="22"/>
  <c r="CE129" i="22"/>
  <c r="CE130" i="22"/>
  <c r="CE131" i="22"/>
  <c r="CE132" i="22"/>
  <c r="CE133" i="22"/>
  <c r="CE134" i="22"/>
  <c r="CE135" i="22"/>
  <c r="CE136" i="22"/>
  <c r="CE137" i="22"/>
  <c r="CE138" i="22"/>
  <c r="CE139" i="22"/>
  <c r="CE140" i="22"/>
  <c r="CE141" i="22"/>
  <c r="CE142" i="22"/>
  <c r="CE143" i="22"/>
  <c r="CE144" i="22"/>
  <c r="CE145" i="22"/>
  <c r="CE146" i="22"/>
  <c r="CE147" i="22"/>
  <c r="CE148" i="22"/>
  <c r="CE149" i="22"/>
  <c r="CE150" i="22"/>
  <c r="CE151" i="22"/>
  <c r="CE152" i="22"/>
  <c r="CE153" i="22"/>
  <c r="CE154" i="22"/>
  <c r="CE155" i="22"/>
  <c r="CE156" i="22"/>
  <c r="CE157" i="22"/>
  <c r="CE158" i="22"/>
  <c r="CE159" i="22"/>
  <c r="CE160" i="22"/>
  <c r="CE161" i="22"/>
  <c r="CE162" i="22"/>
  <c r="CE163" i="22"/>
  <c r="CE164" i="22"/>
  <c r="CE165" i="22"/>
  <c r="CE166" i="22"/>
  <c r="CE167" i="22"/>
  <c r="CE168" i="22"/>
  <c r="CE169" i="22"/>
  <c r="CE170" i="22"/>
  <c r="CE171" i="22"/>
  <c r="CE172" i="22"/>
  <c r="CE173" i="22"/>
  <c r="CE174" i="22"/>
  <c r="CE175" i="22"/>
  <c r="CE176" i="22"/>
  <c r="CE177" i="22"/>
  <c r="CE178" i="22"/>
  <c r="CE179" i="22"/>
  <c r="CE180" i="22"/>
  <c r="CE181" i="22"/>
  <c r="CE182" i="22"/>
  <c r="CE183" i="22"/>
  <c r="CE184" i="22"/>
  <c r="CE185" i="22"/>
  <c r="CE186" i="22"/>
  <c r="CE187" i="22"/>
  <c r="CE188" i="22"/>
  <c r="CE189" i="22"/>
  <c r="CE190" i="22"/>
  <c r="CE191" i="22"/>
  <c r="CE192" i="22"/>
  <c r="CE193" i="22"/>
  <c r="CE194" i="22"/>
  <c r="CE195" i="22"/>
  <c r="CE196" i="22"/>
  <c r="CE197" i="22"/>
  <c r="CE198" i="22"/>
  <c r="CE199" i="22"/>
  <c r="CE200" i="22"/>
  <c r="CE201" i="22"/>
  <c r="CE202" i="22"/>
  <c r="CE203" i="22"/>
  <c r="CE204" i="22"/>
  <c r="CE205" i="22"/>
  <c r="CE206" i="22"/>
  <c r="CE207" i="22"/>
  <c r="CE208" i="22"/>
  <c r="CE209" i="22"/>
  <c r="CE210" i="22"/>
  <c r="CE211" i="22"/>
  <c r="CE212" i="22"/>
  <c r="CE213" i="22"/>
  <c r="CE214" i="22"/>
  <c r="CE215" i="22"/>
  <c r="CE216" i="22"/>
  <c r="CE217" i="22"/>
  <c r="CE218" i="22"/>
  <c r="CE219" i="22"/>
  <c r="CE220" i="22"/>
  <c r="CE221" i="22"/>
  <c r="CE222" i="22"/>
  <c r="CE223" i="22"/>
  <c r="CE224" i="22"/>
  <c r="CE225" i="22"/>
  <c r="CE226" i="22"/>
  <c r="CE227" i="22"/>
  <c r="CE228" i="22"/>
  <c r="CE229" i="22"/>
  <c r="CE230" i="22"/>
  <c r="CE231" i="22"/>
  <c r="CE232" i="22"/>
  <c r="CE233" i="22"/>
  <c r="CE234" i="22"/>
  <c r="CE235" i="22"/>
  <c r="CE236" i="22"/>
  <c r="CE237" i="22"/>
  <c r="CE238" i="22"/>
  <c r="CE239" i="22"/>
  <c r="CE240" i="22"/>
  <c r="CE241" i="22"/>
  <c r="CE242" i="22"/>
  <c r="CE243" i="22"/>
  <c r="CE244" i="22"/>
  <c r="CE245" i="22"/>
  <c r="CE246" i="22"/>
  <c r="CE247" i="22"/>
  <c r="CE248" i="22"/>
  <c r="CE249" i="22"/>
  <c r="CE250" i="22"/>
  <c r="CE251" i="22"/>
  <c r="CE252" i="22"/>
  <c r="CE253" i="22"/>
  <c r="CE254" i="22"/>
  <c r="CE255" i="22"/>
  <c r="CE256" i="22"/>
  <c r="CE257" i="22"/>
  <c r="CE258" i="22"/>
  <c r="CE259" i="22"/>
  <c r="CE260" i="22"/>
  <c r="CE261" i="22"/>
  <c r="CE262" i="22"/>
  <c r="CE263" i="22"/>
  <c r="CE264" i="22"/>
  <c r="CE265" i="22"/>
  <c r="CE266" i="22"/>
  <c r="CE267" i="22"/>
  <c r="CE268" i="22"/>
  <c r="CE269" i="22"/>
  <c r="CE270" i="22"/>
  <c r="CE271" i="22"/>
  <c r="CE272" i="22"/>
  <c r="CE273" i="22"/>
  <c r="CE274" i="22"/>
  <c r="CE275" i="22"/>
  <c r="CE276" i="22"/>
  <c r="CE277" i="22"/>
  <c r="CE278" i="22"/>
  <c r="CE279" i="22"/>
  <c r="CE280" i="22"/>
  <c r="CE281" i="22"/>
  <c r="CE282" i="22"/>
  <c r="CE283" i="22"/>
  <c r="CE284" i="22"/>
  <c r="CE285" i="22"/>
  <c r="CE286" i="22"/>
  <c r="CE287" i="22"/>
  <c r="CE288" i="22"/>
  <c r="CE289" i="22"/>
  <c r="CE290" i="22"/>
  <c r="CE291" i="22"/>
  <c r="CE292" i="22"/>
  <c r="CE293" i="22"/>
  <c r="CE294" i="22"/>
  <c r="CE295" i="22"/>
  <c r="CE296" i="22"/>
  <c r="CE297" i="22"/>
  <c r="CE298" i="22"/>
  <c r="CE299" i="22"/>
  <c r="CE300" i="22"/>
  <c r="CE301" i="22"/>
  <c r="CE302" i="22"/>
  <c r="CE303" i="22"/>
  <c r="CE304" i="22"/>
  <c r="CE305" i="22"/>
  <c r="CE306" i="22"/>
  <c r="CE307" i="22"/>
  <c r="CE308" i="22"/>
  <c r="CE309" i="22"/>
  <c r="CE310" i="22"/>
  <c r="CE311" i="22"/>
  <c r="CE312" i="22"/>
  <c r="CE313" i="22"/>
  <c r="CE314" i="22"/>
  <c r="CE315" i="22"/>
  <c r="CE316" i="22"/>
  <c r="CE317" i="22"/>
  <c r="CE318" i="22"/>
  <c r="CE319" i="22"/>
  <c r="CE320" i="22"/>
  <c r="CE321" i="22"/>
  <c r="CE322" i="22"/>
  <c r="CE323" i="22"/>
  <c r="CE324" i="22"/>
  <c r="CE325" i="22"/>
  <c r="CE326" i="22"/>
  <c r="CE327" i="22"/>
  <c r="CE328" i="22"/>
  <c r="CE329" i="22"/>
  <c r="CE330" i="22"/>
  <c r="CE331" i="22"/>
  <c r="CE332" i="22"/>
  <c r="CE333" i="22"/>
  <c r="CE334" i="22"/>
  <c r="CE335" i="22"/>
  <c r="CE336" i="22"/>
  <c r="CE337" i="22"/>
  <c r="CE338" i="22"/>
  <c r="CE339" i="22"/>
  <c r="CE340" i="22"/>
  <c r="CE341" i="22"/>
  <c r="CE342" i="22"/>
  <c r="CE343" i="22"/>
  <c r="CE344" i="22"/>
  <c r="CE345" i="22"/>
  <c r="CE346" i="22"/>
  <c r="CE347" i="22"/>
  <c r="CE348" i="22"/>
  <c r="CE349" i="22"/>
  <c r="CE350" i="22"/>
  <c r="CE351" i="22"/>
  <c r="CE352" i="22"/>
  <c r="CE353" i="22"/>
  <c r="CE354" i="22"/>
  <c r="CE355" i="22"/>
  <c r="CE356" i="22"/>
  <c r="CE357" i="22"/>
  <c r="CE358" i="22"/>
  <c r="CE359" i="22"/>
  <c r="CE360" i="22"/>
  <c r="CE361" i="22"/>
  <c r="CE362" i="22"/>
  <c r="CE363" i="22"/>
  <c r="CE364" i="22"/>
  <c r="CE365" i="22"/>
  <c r="CE366" i="22"/>
  <c r="CE367" i="22"/>
  <c r="CE368" i="22"/>
  <c r="CE369" i="22"/>
  <c r="CE370" i="22"/>
  <c r="CE371" i="22"/>
  <c r="CE372" i="22"/>
  <c r="CE373" i="22"/>
  <c r="CE374" i="22"/>
  <c r="CE375" i="22"/>
  <c r="CE376" i="22"/>
  <c r="CE377" i="22"/>
  <c r="CE378" i="22"/>
  <c r="CE379" i="22"/>
  <c r="CE380" i="22"/>
  <c r="CE381" i="22"/>
  <c r="CE382" i="22"/>
  <c r="CE383" i="22"/>
  <c r="CE384" i="22"/>
  <c r="CE385" i="22"/>
  <c r="CE386" i="22"/>
  <c r="CE387" i="22"/>
  <c r="CE388" i="22"/>
  <c r="CE389" i="22"/>
  <c r="CE390" i="22"/>
  <c r="CE391" i="22"/>
  <c r="CE392" i="22"/>
  <c r="CE393" i="22"/>
  <c r="CE394" i="22"/>
  <c r="CE395" i="22"/>
  <c r="CE396" i="22"/>
  <c r="CE397" i="22"/>
  <c r="CE398" i="22"/>
  <c r="CE399" i="22"/>
  <c r="CE400" i="22"/>
  <c r="CE401" i="22"/>
  <c r="CE402" i="22"/>
  <c r="CE403" i="22"/>
  <c r="CE404" i="22"/>
  <c r="CE405" i="22"/>
  <c r="CE406" i="22"/>
  <c r="CE407" i="22"/>
  <c r="CE408" i="22"/>
  <c r="CE409" i="22"/>
  <c r="CE410" i="22"/>
  <c r="CE411" i="22"/>
  <c r="CE412" i="22"/>
  <c r="CE413" i="22"/>
  <c r="CE414" i="22"/>
  <c r="CE415" i="22"/>
  <c r="CE416" i="22"/>
  <c r="CE417" i="22"/>
  <c r="CE418" i="22"/>
  <c r="CE419" i="22"/>
  <c r="CE420" i="22"/>
  <c r="CE421" i="22"/>
  <c r="CE422" i="22"/>
  <c r="CE423" i="22"/>
  <c r="CE424" i="22"/>
  <c r="CE425" i="22"/>
  <c r="CE426" i="22"/>
  <c r="CE427" i="22"/>
  <c r="CE428" i="22"/>
  <c r="CE429" i="22"/>
  <c r="CE430" i="22"/>
  <c r="CE431" i="22"/>
  <c r="CE432" i="22"/>
  <c r="CE433" i="22"/>
  <c r="CE434" i="22"/>
  <c r="CE435" i="22"/>
  <c r="CE436" i="22"/>
  <c r="CE437" i="22"/>
  <c r="CE438" i="22"/>
  <c r="CE439" i="22"/>
  <c r="CE440" i="22"/>
  <c r="CE441" i="22"/>
  <c r="CE442" i="22"/>
  <c r="CE443" i="22"/>
  <c r="CE444" i="22"/>
  <c r="CE445" i="22"/>
  <c r="CE446" i="22"/>
  <c r="CE447" i="22"/>
  <c r="CE448" i="22"/>
  <c r="CE449" i="22"/>
  <c r="CE450" i="22"/>
  <c r="CE451" i="22"/>
  <c r="CE452" i="22"/>
  <c r="CE453" i="22"/>
  <c r="CE454" i="22"/>
  <c r="CE455" i="22"/>
  <c r="CE456" i="22"/>
  <c r="CE457" i="22"/>
  <c r="CE458" i="22"/>
  <c r="CE459" i="22"/>
  <c r="CE460" i="22"/>
  <c r="CE461" i="22"/>
  <c r="CE462" i="22"/>
  <c r="CE463" i="22"/>
  <c r="CE464" i="22"/>
  <c r="CE465" i="22"/>
  <c r="CE466" i="22"/>
  <c r="CE467" i="22"/>
  <c r="CE468" i="22"/>
  <c r="CE469" i="22"/>
  <c r="CE470" i="22"/>
  <c r="CE471" i="22"/>
  <c r="CE472" i="22"/>
  <c r="CE473" i="22"/>
  <c r="CE474" i="22"/>
  <c r="CE475" i="22"/>
  <c r="CE476" i="22"/>
  <c r="CE477" i="22"/>
  <c r="CE478" i="22"/>
  <c r="CE479" i="22"/>
  <c r="CE19" i="22"/>
  <c r="CE20" i="22"/>
  <c r="CE21" i="22"/>
  <c r="CE22" i="22"/>
  <c r="CE23" i="22"/>
  <c r="CE24" i="22"/>
  <c r="CE25" i="22"/>
  <c r="CE26" i="22"/>
  <c r="CE27" i="22"/>
  <c r="CE28" i="22"/>
  <c r="CE29" i="22"/>
  <c r="CE30" i="22"/>
  <c r="CE31" i="22"/>
  <c r="CE32" i="22"/>
  <c r="CE33" i="22"/>
  <c r="CE34" i="22"/>
  <c r="CE35" i="22"/>
  <c r="CE36" i="22"/>
  <c r="CE9" i="22"/>
  <c r="CE10" i="22"/>
  <c r="CE11" i="22"/>
  <c r="CE12" i="22"/>
  <c r="CE13" i="22"/>
  <c r="CE14" i="22"/>
  <c r="CE15" i="22"/>
  <c r="CE16" i="22"/>
  <c r="CE17" i="22"/>
  <c r="CE18" i="22"/>
  <c r="BW8" i="22"/>
  <c r="BW7" i="22"/>
  <c r="BJ8" i="22"/>
  <c r="BJ7" i="22"/>
  <c r="CE8" i="22"/>
  <c r="BS9" i="22"/>
  <c r="BS8" i="22"/>
  <c r="BS7" i="22"/>
  <c r="BD15" i="22"/>
  <c r="BF12" i="22" s="1"/>
  <c r="BD16" i="22"/>
  <c r="BF13" i="22" s="1"/>
  <c r="BD17" i="22"/>
  <c r="BD18" i="22"/>
  <c r="BF14" i="22" s="1"/>
  <c r="BD19" i="22"/>
  <c r="BF15" i="22" s="1"/>
  <c r="BD20" i="22"/>
  <c r="BF16" i="22" s="1"/>
  <c r="BD21" i="22"/>
  <c r="BD22" i="22"/>
  <c r="BD23" i="22"/>
  <c r="BD24" i="22"/>
  <c r="BF17" i="22" s="1"/>
  <c r="BD25" i="22"/>
  <c r="BF18" i="22" s="1"/>
  <c r="BD26" i="22"/>
  <c r="BF19" i="22" s="1"/>
  <c r="BD27" i="22"/>
  <c r="BF20" i="22" s="1"/>
  <c r="BD28" i="22"/>
  <c r="BD29" i="22"/>
  <c r="BD30" i="22"/>
  <c r="BF21" i="22" s="1"/>
  <c r="BD31" i="22"/>
  <c r="BD32" i="22"/>
  <c r="BF22" i="22" s="1"/>
  <c r="BD33" i="22"/>
  <c r="BD34" i="22"/>
  <c r="BD35" i="22"/>
  <c r="BD36" i="22"/>
  <c r="BF23" i="22" s="1"/>
  <c r="BD37" i="22"/>
  <c r="BF24" i="22" s="1"/>
  <c r="BD38" i="22"/>
  <c r="BD39" i="22"/>
  <c r="BF25" i="22" s="1"/>
  <c r="BD40" i="22"/>
  <c r="BF26" i="22" s="1"/>
  <c r="BD41" i="22"/>
  <c r="BD42" i="22"/>
  <c r="BD43" i="22"/>
  <c r="BD44" i="22"/>
  <c r="BD45" i="22"/>
  <c r="BD46" i="22"/>
  <c r="BF27" i="22" s="1"/>
  <c r="BD47" i="22"/>
  <c r="BD48" i="22"/>
  <c r="BD49" i="22"/>
  <c r="BD50" i="22"/>
  <c r="BF28" i="22" s="1"/>
  <c r="BD51" i="22"/>
  <c r="BF29" i="22" s="1"/>
  <c r="BD52" i="22"/>
  <c r="BF30" i="22" s="1"/>
  <c r="BD53" i="22"/>
  <c r="BD54" i="22"/>
  <c r="BD55" i="22"/>
  <c r="BD56" i="22"/>
  <c r="BF31" i="22" s="1"/>
  <c r="BD57" i="22"/>
  <c r="BF32" i="22" s="1"/>
  <c r="BD58" i="22"/>
  <c r="BF33" i="22" s="1"/>
  <c r="BD59" i="22"/>
  <c r="BF34" i="22" s="1"/>
  <c r="BD60" i="22"/>
  <c r="BF35" i="22" s="1"/>
  <c r="BD61" i="22"/>
  <c r="BF36" i="22" s="1"/>
  <c r="BD62" i="22"/>
  <c r="BD63" i="22"/>
  <c r="BF37" i="22" s="1"/>
  <c r="BD64" i="22"/>
  <c r="BD65" i="22"/>
  <c r="BD66" i="22"/>
  <c r="BF38" i="22" s="1"/>
  <c r="BD67" i="22"/>
  <c r="BF39" i="22" s="1"/>
  <c r="BD68" i="22"/>
  <c r="BD69" i="22"/>
  <c r="BF40" i="22" s="1"/>
  <c r="BD70" i="22"/>
  <c r="BD71" i="22"/>
  <c r="BD72" i="22"/>
  <c r="BF41" i="22" s="1"/>
  <c r="BD73" i="22"/>
  <c r="BD74" i="22"/>
  <c r="BD75" i="22"/>
  <c r="BF42" i="22" s="1"/>
  <c r="BD76" i="22"/>
  <c r="BF43" i="22" s="1"/>
  <c r="BD77" i="22"/>
  <c r="BF44" i="22" s="1"/>
  <c r="BD78" i="22"/>
  <c r="BF45" i="22" s="1"/>
  <c r="BD79" i="22"/>
  <c r="BD80" i="22"/>
  <c r="BF46" i="22" s="1"/>
  <c r="BD81" i="22"/>
  <c r="BD82" i="22"/>
  <c r="BF47" i="22" s="1"/>
  <c r="BD83" i="22"/>
  <c r="BF48" i="22" s="1"/>
  <c r="BD84" i="22"/>
  <c r="BF49" i="22" s="1"/>
  <c r="BD85" i="22"/>
  <c r="BD86" i="22"/>
  <c r="BF50" i="22" s="1"/>
  <c r="BD87" i="22"/>
  <c r="BD88" i="22"/>
  <c r="BD89" i="22"/>
  <c r="BD90" i="22"/>
  <c r="BF51" i="22" s="1"/>
  <c r="BD91" i="22"/>
  <c r="BF52" i="22" s="1"/>
  <c r="BD92" i="22"/>
  <c r="BD93" i="22"/>
  <c r="BD94" i="22"/>
  <c r="BF53" i="22" s="1"/>
  <c r="BD95" i="22"/>
  <c r="BD96" i="22"/>
  <c r="BF54" i="22" s="1"/>
  <c r="BD97" i="22"/>
  <c r="BD98" i="22"/>
  <c r="BF55" i="22" s="1"/>
  <c r="BD99" i="22"/>
  <c r="BD100" i="22"/>
  <c r="BF56" i="22" s="1"/>
  <c r="BD101" i="22"/>
  <c r="BF57" i="22" s="1"/>
  <c r="BD102" i="22"/>
  <c r="BF58" i="22" s="1"/>
  <c r="BD103" i="22"/>
  <c r="BF59" i="22" s="1"/>
  <c r="BD104" i="22"/>
  <c r="BF60" i="22" s="1"/>
  <c r="BD105" i="22"/>
  <c r="BF61" i="22" s="1"/>
  <c r="BD106" i="22"/>
  <c r="BD107" i="22"/>
  <c r="BD108" i="22"/>
  <c r="BF62" i="22" s="1"/>
  <c r="BD109" i="22"/>
  <c r="BD110" i="22"/>
  <c r="BD111" i="22"/>
  <c r="BD112" i="22"/>
  <c r="BF65" i="22" s="1"/>
  <c r="BD113" i="22"/>
  <c r="BF66" i="22" s="1"/>
  <c r="BD114" i="22"/>
  <c r="BD115" i="22"/>
  <c r="BF67" i="22" s="1"/>
  <c r="BD116" i="22"/>
  <c r="BF68" i="22" s="1"/>
  <c r="BD117" i="22"/>
  <c r="BD118" i="22"/>
  <c r="BD119" i="22"/>
  <c r="BF69" i="22" s="1"/>
  <c r="BD120" i="22"/>
  <c r="BD121" i="22"/>
  <c r="BF70" i="22" s="1"/>
  <c r="BD122" i="22"/>
  <c r="BD123" i="22"/>
  <c r="BD124" i="22"/>
  <c r="BF71" i="22" s="1"/>
  <c r="BD125" i="22"/>
  <c r="BF72" i="22" s="1"/>
  <c r="BD126" i="22"/>
  <c r="BF73" i="22" s="1"/>
  <c r="BD127" i="22"/>
  <c r="BF74" i="22" s="1"/>
  <c r="BD128" i="22"/>
  <c r="BF75" i="22" s="1"/>
  <c r="BD129" i="22"/>
  <c r="BF76" i="22" s="1"/>
  <c r="BD130" i="22"/>
  <c r="BF77" i="22" s="1"/>
  <c r="BD131" i="22"/>
  <c r="BF78" i="22" s="1"/>
  <c r="BD132" i="22"/>
  <c r="BD133" i="22"/>
  <c r="BD134" i="22"/>
  <c r="BD135" i="22"/>
  <c r="BF79" i="22" s="1"/>
  <c r="BD136" i="22"/>
  <c r="BD137" i="22"/>
  <c r="BF80" i="22" s="1"/>
  <c r="BD138" i="22"/>
  <c r="BF81" i="22" s="1"/>
  <c r="BD139" i="22"/>
  <c r="BF82" i="22" s="1"/>
  <c r="BD140" i="22"/>
  <c r="BD141" i="22"/>
  <c r="BF83" i="22" s="1"/>
  <c r="BD142" i="22"/>
  <c r="BF84" i="22" s="1"/>
  <c r="BD143" i="22"/>
  <c r="BF85" i="22" s="1"/>
  <c r="BD144" i="22"/>
  <c r="BD145" i="22"/>
  <c r="BD146" i="22"/>
  <c r="BD147" i="22"/>
  <c r="BD148" i="22"/>
  <c r="BD149" i="22"/>
  <c r="BD150" i="22"/>
  <c r="BF86" i="22" s="1"/>
  <c r="BD151" i="22"/>
  <c r="BD152" i="22"/>
  <c r="BF87" i="22" s="1"/>
  <c r="BD153" i="22"/>
  <c r="BF88" i="22" s="1"/>
  <c r="BD154" i="22"/>
  <c r="BF89" i="22" s="1"/>
  <c r="BD155" i="22"/>
  <c r="BD156" i="22"/>
  <c r="BF90" i="22" s="1"/>
  <c r="BD157" i="22"/>
  <c r="BF91" i="22" s="1"/>
  <c r="BD158" i="22"/>
  <c r="BF92" i="22" s="1"/>
  <c r="BD159" i="22"/>
  <c r="BD160" i="22"/>
  <c r="BD161" i="22"/>
  <c r="BD162" i="22"/>
  <c r="BF93" i="22" s="1"/>
  <c r="BD163" i="22"/>
  <c r="BF94" i="22" s="1"/>
  <c r="BD164" i="22"/>
  <c r="BD165" i="22"/>
  <c r="BD166" i="22"/>
  <c r="BF95" i="22" s="1"/>
  <c r="BD167" i="22"/>
  <c r="BD168" i="22"/>
  <c r="BD169" i="22"/>
  <c r="BF96" i="22" s="1"/>
  <c r="BD170" i="22"/>
  <c r="BF97" i="22" s="1"/>
  <c r="BD171" i="22"/>
  <c r="BF98" i="22" s="1"/>
  <c r="BD172" i="22"/>
  <c r="BF99" i="22" s="1"/>
  <c r="BD173" i="22"/>
  <c r="BF100" i="22" s="1"/>
  <c r="BD174" i="22"/>
  <c r="BD175" i="22"/>
  <c r="BF101" i="22" s="1"/>
  <c r="BD176" i="22"/>
  <c r="BF102" i="22" s="1"/>
  <c r="BD177" i="22"/>
  <c r="BF103" i="22" s="1"/>
  <c r="BD178" i="22"/>
  <c r="BD179" i="22"/>
  <c r="BF104" i="22" s="1"/>
  <c r="BD180" i="22"/>
  <c r="BF105" i="22" s="1"/>
  <c r="BD181" i="22"/>
  <c r="BF106" i="22" s="1"/>
  <c r="BD182" i="22"/>
  <c r="BF107" i="22" s="1"/>
  <c r="BD183" i="22"/>
  <c r="BD184" i="22"/>
  <c r="BD185" i="22"/>
  <c r="BF108" i="22" s="1"/>
  <c r="BD186" i="22"/>
  <c r="BF109" i="22" s="1"/>
  <c r="BD187" i="22"/>
  <c r="BF110" i="22" s="1"/>
  <c r="BD188" i="22"/>
  <c r="BF111" i="22" s="1"/>
  <c r="BD189" i="22"/>
  <c r="BF112" i="22" s="1"/>
  <c r="BD190" i="22"/>
  <c r="BD191" i="22"/>
  <c r="BF113" i="22" s="1"/>
  <c r="BD192" i="22"/>
  <c r="BD193" i="22"/>
  <c r="BF114" i="22" s="1"/>
  <c r="BD194" i="22"/>
  <c r="BF115" i="22" s="1"/>
  <c r="BD195" i="22"/>
  <c r="BF116" i="22" s="1"/>
  <c r="BD196" i="22"/>
  <c r="BF117" i="22" s="1"/>
  <c r="BD197" i="22"/>
  <c r="BD198" i="22"/>
  <c r="BD199" i="22"/>
  <c r="BF118" i="22" s="1"/>
  <c r="BD200" i="22"/>
  <c r="BF119" i="22" s="1"/>
  <c r="BD201" i="22"/>
  <c r="BF120" i="22" s="1"/>
  <c r="BD202" i="22"/>
  <c r="BF121" i="22" s="1"/>
  <c r="BD203" i="22"/>
  <c r="BD204" i="22"/>
  <c r="BD205" i="22"/>
  <c r="BD206" i="22"/>
  <c r="BD207" i="22"/>
  <c r="BF122" i="22" s="1"/>
  <c r="BD208" i="22"/>
  <c r="BD209" i="22"/>
  <c r="BD210" i="22"/>
  <c r="BF123" i="22" s="1"/>
  <c r="BD211" i="22"/>
  <c r="BD212" i="22"/>
  <c r="BD213" i="22"/>
  <c r="BF124" i="22" s="1"/>
  <c r="BD214" i="22"/>
  <c r="BF125" i="22" s="1"/>
  <c r="BD215" i="22"/>
  <c r="BD216" i="22"/>
  <c r="BD217" i="22"/>
  <c r="BF126" i="22" s="1"/>
  <c r="BD218" i="22"/>
  <c r="BF127" i="22" s="1"/>
  <c r="BD219" i="22"/>
  <c r="BF128" i="22" s="1"/>
  <c r="BD220" i="22"/>
  <c r="BD221" i="22"/>
  <c r="BD222" i="22"/>
  <c r="BF129" i="22" s="1"/>
  <c r="BD223" i="22"/>
  <c r="BF130" i="22" s="1"/>
  <c r="BD224" i="22"/>
  <c r="BF131" i="22" s="1"/>
  <c r="BD225" i="22"/>
  <c r="BF132" i="22" s="1"/>
  <c r="BD226" i="22"/>
  <c r="BF133" i="22" s="1"/>
  <c r="BD227" i="22"/>
  <c r="BD228" i="22"/>
  <c r="BF134" i="22" s="1"/>
  <c r="BD229" i="22"/>
  <c r="BF135" i="22" s="1"/>
  <c r="BD230" i="22"/>
  <c r="BF136" i="22" s="1"/>
  <c r="BD231" i="22"/>
  <c r="BD232" i="22"/>
  <c r="BD233" i="22"/>
  <c r="BF137" i="22" s="1"/>
  <c r="BD234" i="22"/>
  <c r="BD235" i="22"/>
  <c r="BD236" i="22"/>
  <c r="BF138" i="22" s="1"/>
  <c r="BD237" i="22"/>
  <c r="BF139" i="22" s="1"/>
  <c r="BD238" i="22"/>
  <c r="BD239" i="22"/>
  <c r="BF140" i="22" s="1"/>
  <c r="BD240" i="22"/>
  <c r="BF141" i="22" s="1"/>
  <c r="BD241" i="22"/>
  <c r="BD242" i="22"/>
  <c r="BD243" i="22"/>
  <c r="BF142" i="22" s="1"/>
  <c r="BD244" i="22"/>
  <c r="BF143" i="22" s="1"/>
  <c r="BD245" i="22"/>
  <c r="BF144" i="22" s="1"/>
  <c r="BD246" i="22"/>
  <c r="BF145" i="22" s="1"/>
  <c r="BD247" i="22"/>
  <c r="BF146" i="22" s="1"/>
  <c r="BD248" i="22"/>
  <c r="BD249" i="22"/>
  <c r="BF147" i="22" s="1"/>
  <c r="BD250" i="22"/>
  <c r="BD251" i="22"/>
  <c r="BF148" i="22" s="1"/>
  <c r="BD252" i="22"/>
  <c r="BF149" i="22" s="1"/>
  <c r="BD253" i="22"/>
  <c r="BD254" i="22"/>
  <c r="BD255" i="22"/>
  <c r="BF150" i="22" s="1"/>
  <c r="BD256" i="22"/>
  <c r="BF151" i="22" s="1"/>
  <c r="BD257" i="22"/>
  <c r="BF152" i="22" s="1"/>
  <c r="BD258" i="22"/>
  <c r="BF153" i="22" s="1"/>
  <c r="BD259" i="22"/>
  <c r="BF154" i="22" s="1"/>
  <c r="BD260" i="22"/>
  <c r="BF155" i="22" s="1"/>
  <c r="BD261" i="22"/>
  <c r="BD262" i="22"/>
  <c r="BD263" i="22"/>
  <c r="BF156" i="22" s="1"/>
  <c r="BD264" i="22"/>
  <c r="BF157" i="22" s="1"/>
  <c r="BD265" i="22"/>
  <c r="BF158" i="22" s="1"/>
  <c r="BD266" i="22"/>
  <c r="BF159" i="22" s="1"/>
  <c r="BD267" i="22"/>
  <c r="BF160" i="22" s="1"/>
  <c r="BD268" i="22"/>
  <c r="BD269" i="22"/>
  <c r="BD270" i="22"/>
  <c r="BD271" i="22"/>
  <c r="BD272" i="22"/>
  <c r="BF161" i="22" s="1"/>
  <c r="BD273" i="22"/>
  <c r="BD274" i="22"/>
  <c r="BF162" i="22" s="1"/>
  <c r="BD275" i="22"/>
  <c r="BF163" i="22" s="1"/>
  <c r="BD276" i="22"/>
  <c r="BD277" i="22"/>
  <c r="BF164" i="22" s="1"/>
  <c r="BD278" i="22"/>
  <c r="BF165" i="22" s="1"/>
  <c r="BD279" i="22"/>
  <c r="BD280" i="22"/>
  <c r="BD281" i="22"/>
  <c r="BD282" i="22"/>
  <c r="BF166" i="22" s="1"/>
  <c r="BD283" i="22"/>
  <c r="BF167" i="22" s="1"/>
  <c r="BD284" i="22"/>
  <c r="BF168" i="22" s="1"/>
  <c r="BD285" i="22"/>
  <c r="BF169" i="22" s="1"/>
  <c r="BD286" i="22"/>
  <c r="BD287" i="22"/>
  <c r="BD288" i="22"/>
  <c r="BF170" i="22" s="1"/>
  <c r="BD289" i="22"/>
  <c r="BD290" i="22"/>
  <c r="BF171" i="22" s="1"/>
  <c r="BD291" i="22"/>
  <c r="BF172" i="22" s="1"/>
  <c r="BD292" i="22"/>
  <c r="BD293" i="22"/>
  <c r="BF173" i="22" s="1"/>
  <c r="BD294" i="22"/>
  <c r="BD295" i="22"/>
  <c r="BD296" i="22"/>
  <c r="BD297" i="22"/>
  <c r="BD298" i="22"/>
  <c r="BF174" i="22" s="1"/>
  <c r="BD299" i="22"/>
  <c r="BF175" i="22" s="1"/>
  <c r="BD300" i="22"/>
  <c r="BD301" i="22"/>
  <c r="BD302" i="22"/>
  <c r="BF176" i="22" s="1"/>
  <c r="BD303" i="22"/>
  <c r="BF177" i="22" s="1"/>
  <c r="BD304" i="22"/>
  <c r="BD305" i="22"/>
  <c r="BF178" i="22" s="1"/>
  <c r="BD306" i="22"/>
  <c r="BF179" i="22" s="1"/>
  <c r="BD307" i="22"/>
  <c r="BD308" i="22"/>
  <c r="BF180" i="22" s="1"/>
  <c r="BD309" i="22"/>
  <c r="BD310" i="22"/>
  <c r="BD311" i="22"/>
  <c r="BF181" i="22" s="1"/>
  <c r="BD312" i="22"/>
  <c r="BF182" i="22" s="1"/>
  <c r="BD313" i="22"/>
  <c r="BF183" i="22" s="1"/>
  <c r="BD314" i="22"/>
  <c r="BF184" i="22" s="1"/>
  <c r="BD315" i="22"/>
  <c r="BF185" i="22" s="1"/>
  <c r="BD316" i="22"/>
  <c r="BD317" i="22"/>
  <c r="BF186" i="22" s="1"/>
  <c r="BD318" i="22"/>
  <c r="BD319" i="22"/>
  <c r="BD320" i="22"/>
  <c r="BD321" i="22"/>
  <c r="BF187" i="22" s="1"/>
  <c r="BD322" i="22"/>
  <c r="BD323" i="22"/>
  <c r="BF188" i="22" s="1"/>
  <c r="BD324" i="22"/>
  <c r="BD325" i="22"/>
  <c r="BF189" i="22" s="1"/>
  <c r="BD326" i="22"/>
  <c r="BD327" i="22"/>
  <c r="BF190" i="22" s="1"/>
  <c r="BD328" i="22"/>
  <c r="BD329" i="22"/>
  <c r="BF191" i="22" s="1"/>
  <c r="BD330" i="22"/>
  <c r="BD331" i="22"/>
  <c r="BF192" i="22" s="1"/>
  <c r="BD332" i="22"/>
  <c r="BD333" i="22"/>
  <c r="BD334" i="22"/>
  <c r="BD335" i="22"/>
  <c r="BD336" i="22"/>
  <c r="BF193" i="22" s="1"/>
  <c r="BD337" i="22"/>
  <c r="BF194" i="22" s="1"/>
  <c r="BD338" i="22"/>
  <c r="BD339" i="22"/>
  <c r="BD340" i="22"/>
  <c r="BF195" i="22" s="1"/>
  <c r="BD341" i="22"/>
  <c r="BF196" i="22" s="1"/>
  <c r="BD342" i="22"/>
  <c r="BD343" i="22"/>
  <c r="BF197" i="22" s="1"/>
  <c r="BD344" i="22"/>
  <c r="BD345" i="22"/>
  <c r="BD346" i="22"/>
  <c r="BF198" i="22" s="1"/>
  <c r="BD347" i="22"/>
  <c r="BD348" i="22"/>
  <c r="BD349" i="22"/>
  <c r="BF199" i="22" s="1"/>
  <c r="BD350" i="22"/>
  <c r="BD351" i="22"/>
  <c r="BF200" i="22" s="1"/>
  <c r="BD352" i="22"/>
  <c r="BD353" i="22"/>
  <c r="BF201" i="22" s="1"/>
  <c r="BD354" i="22"/>
  <c r="BD355" i="22"/>
  <c r="BF202" i="22" s="1"/>
  <c r="BD356" i="22"/>
  <c r="BF203" i="22" s="1"/>
  <c r="BD357" i="22"/>
  <c r="BF204" i="22" s="1"/>
  <c r="BD358" i="22"/>
  <c r="BF205" i="22" s="1"/>
  <c r="BD359" i="22"/>
  <c r="BD360" i="22"/>
  <c r="BD361" i="22"/>
  <c r="BD362" i="22"/>
  <c r="BD363" i="22"/>
  <c r="BF206" i="22" s="1"/>
  <c r="BD364" i="22"/>
  <c r="BD365" i="22"/>
  <c r="BD366" i="22"/>
  <c r="BF207" i="22" s="1"/>
  <c r="BD367" i="22"/>
  <c r="BD368" i="22"/>
  <c r="BD369" i="22"/>
  <c r="BD370" i="22"/>
  <c r="BD371" i="22"/>
  <c r="BF212" i="22" s="1"/>
  <c r="BD372" i="22"/>
  <c r="BD373" i="22"/>
  <c r="BD374" i="22"/>
  <c r="BD375" i="22"/>
  <c r="BD376" i="22"/>
  <c r="BF213" i="22" s="1"/>
  <c r="BD377" i="22"/>
  <c r="BF214" i="22" s="1"/>
  <c r="BD378" i="22"/>
  <c r="BF215" i="22" s="1"/>
  <c r="BD379" i="22"/>
  <c r="BF216" i="22" s="1"/>
  <c r="BD380" i="22"/>
  <c r="BD381" i="22"/>
  <c r="BD382" i="22"/>
  <c r="BD383" i="22"/>
  <c r="BF217" i="22" s="1"/>
  <c r="BD384" i="22"/>
  <c r="BF218" i="22" s="1"/>
  <c r="BD385" i="22"/>
  <c r="BF219" i="22" s="1"/>
  <c r="BD386" i="22"/>
  <c r="BF220" i="22" s="1"/>
  <c r="BD387" i="22"/>
  <c r="BD388" i="22"/>
  <c r="BF221" i="22" s="1"/>
  <c r="BD389" i="22"/>
  <c r="BD390" i="22"/>
  <c r="BD391" i="22"/>
  <c r="BD392" i="22"/>
  <c r="BF222" i="22" s="1"/>
  <c r="BD393" i="22"/>
  <c r="BD394" i="22"/>
  <c r="BD395" i="22"/>
  <c r="BF223" i="22" s="1"/>
  <c r="BD396" i="22"/>
  <c r="BF224" i="22" s="1"/>
  <c r="BD397" i="22"/>
  <c r="BD398" i="22"/>
  <c r="BD399" i="22"/>
  <c r="BD400" i="22"/>
  <c r="BF225" i="22" s="1"/>
  <c r="BD401" i="22"/>
  <c r="BD402" i="22"/>
  <c r="BF226" i="22" s="1"/>
  <c r="BD403" i="22"/>
  <c r="BF227" i="22" s="1"/>
  <c r="BD404" i="22"/>
  <c r="BF228" i="22" s="1"/>
  <c r="BD405" i="22"/>
  <c r="BD406" i="22"/>
  <c r="BD407" i="22"/>
  <c r="BD408" i="22"/>
  <c r="BF231" i="22" s="1"/>
  <c r="BD409" i="22"/>
  <c r="BD410" i="22"/>
  <c r="BD411" i="22"/>
  <c r="BD412" i="22"/>
  <c r="BF232" i="22" s="1"/>
  <c r="BD413" i="22"/>
  <c r="BF233" i="22" s="1"/>
  <c r="BD414" i="22"/>
  <c r="BF234" i="22" s="1"/>
  <c r="BD415" i="22"/>
  <c r="BD416" i="22"/>
  <c r="BD417" i="22"/>
  <c r="BD418" i="22"/>
  <c r="BF235" i="22" s="1"/>
  <c r="BD419" i="22"/>
  <c r="BF236" i="22" s="1"/>
  <c r="BD420" i="22"/>
  <c r="BF237" i="22" s="1"/>
  <c r="BD421" i="22"/>
  <c r="BD422" i="22"/>
  <c r="BD423" i="22"/>
  <c r="BF238" i="22" s="1"/>
  <c r="BD424" i="22"/>
  <c r="BF239" i="22" s="1"/>
  <c r="BD425" i="22"/>
  <c r="BF240" i="22" s="1"/>
  <c r="BD426" i="22"/>
  <c r="BD427" i="22"/>
  <c r="BD428" i="22"/>
  <c r="BF241" i="22" s="1"/>
  <c r="BD429" i="22"/>
  <c r="BF242" i="22" s="1"/>
  <c r="BD430" i="22"/>
  <c r="BF243" i="22" s="1"/>
  <c r="BD431" i="22"/>
  <c r="BF244" i="22" s="1"/>
  <c r="BD432" i="22"/>
  <c r="BD433" i="22"/>
  <c r="BF245" i="22" s="1"/>
  <c r="BD434" i="22"/>
  <c r="BD435" i="22"/>
  <c r="BD436" i="22"/>
  <c r="BD437" i="22"/>
  <c r="BF246" i="22" s="1"/>
  <c r="BD438" i="22"/>
  <c r="BF247" i="22" s="1"/>
  <c r="BD439" i="22"/>
  <c r="BF248" i="22" s="1"/>
  <c r="BD440" i="22"/>
  <c r="BF249" i="22" s="1"/>
  <c r="BD441" i="22"/>
  <c r="BF250" i="22" s="1"/>
  <c r="BD442" i="22"/>
  <c r="BF251" i="22" s="1"/>
  <c r="BD443" i="22"/>
  <c r="BD444" i="22"/>
  <c r="BD445" i="22"/>
  <c r="BD446" i="22"/>
  <c r="BF252" i="22" s="1"/>
  <c r="BD447" i="22"/>
  <c r="BF253" i="22" s="1"/>
  <c r="BD448" i="22"/>
  <c r="BD449" i="22"/>
  <c r="BF254" i="22" s="1"/>
  <c r="BD450" i="22"/>
  <c r="BF255" i="22" s="1"/>
  <c r="BD451" i="22"/>
  <c r="BF256" i="22" s="1"/>
  <c r="BD452" i="22"/>
  <c r="BF257" i="22" s="1"/>
  <c r="BD453" i="22"/>
  <c r="BD454" i="22"/>
  <c r="BD455" i="22"/>
  <c r="BF258" i="22" s="1"/>
  <c r="BD456" i="22"/>
  <c r="BF259" i="22" s="1"/>
  <c r="BD457" i="22"/>
  <c r="BF260" i="22" s="1"/>
  <c r="BD458" i="22"/>
  <c r="BF261" i="22" s="1"/>
  <c r="BD459" i="22"/>
  <c r="BF262" i="22" s="1"/>
  <c r="BD460" i="22"/>
  <c r="BF263" i="22" s="1"/>
  <c r="BD461" i="22"/>
  <c r="BF264" i="22" s="1"/>
  <c r="BD462" i="22"/>
  <c r="BD463" i="22"/>
  <c r="BF265" i="22" s="1"/>
  <c r="BD464" i="22"/>
  <c r="BF266" i="22" s="1"/>
  <c r="BD465" i="22"/>
  <c r="BF267" i="22" s="1"/>
  <c r="BD466" i="22"/>
  <c r="BD467" i="22"/>
  <c r="BF268" i="22" s="1"/>
  <c r="BD468" i="22"/>
  <c r="BD469" i="22"/>
  <c r="BD470" i="22"/>
  <c r="BF269" i="22" s="1"/>
  <c r="BD471" i="22"/>
  <c r="BD472" i="22"/>
  <c r="BF270" i="22" s="1"/>
  <c r="BD473" i="22"/>
  <c r="BD474" i="22"/>
  <c r="BD475" i="22"/>
  <c r="BF271" i="22" s="1"/>
  <c r="BD476" i="22"/>
  <c r="BF272" i="22" s="1"/>
  <c r="BD477" i="22"/>
  <c r="BF273" i="22" s="1"/>
  <c r="BD478" i="22"/>
  <c r="BF274" i="22" s="1"/>
  <c r="BD479" i="22"/>
  <c r="BF275" i="22" s="1"/>
  <c r="BD9" i="22"/>
  <c r="BD10" i="22"/>
  <c r="BF9" i="22" s="1"/>
  <c r="BD11" i="22"/>
  <c r="BD12" i="22"/>
  <c r="BF10" i="22" s="1"/>
  <c r="BD13" i="22"/>
  <c r="BF11" i="22" s="1"/>
  <c r="BD14" i="22"/>
  <c r="BD8" i="22"/>
  <c r="BF8" i="22" s="1"/>
  <c r="BD7" i="22"/>
  <c r="AO9" i="22"/>
  <c r="AP9" i="22" s="1"/>
  <c r="AO10" i="22"/>
  <c r="AP10" i="22" s="1"/>
  <c r="AO11" i="22"/>
  <c r="AP11" i="22" s="1"/>
  <c r="AO12" i="22"/>
  <c r="AP12" i="22" s="1"/>
  <c r="AO13" i="22"/>
  <c r="AP13" i="22" s="1"/>
  <c r="AO14" i="22"/>
  <c r="AP14" i="22" s="1"/>
  <c r="AO15" i="22"/>
  <c r="AP15" i="22" s="1"/>
  <c r="AO16" i="22"/>
  <c r="AP16" i="22" s="1"/>
  <c r="AO17" i="22"/>
  <c r="AP17" i="22" s="1"/>
  <c r="AO18" i="22"/>
  <c r="AP18" i="22" s="1"/>
  <c r="AO19" i="22"/>
  <c r="AP19" i="22" s="1"/>
  <c r="AO20" i="22"/>
  <c r="AP20" i="22" s="1"/>
  <c r="AO21" i="22"/>
  <c r="AP21" i="22" s="1"/>
  <c r="AO22" i="22"/>
  <c r="AP22" i="22" s="1"/>
  <c r="AO23" i="22"/>
  <c r="AP23" i="22" s="1"/>
  <c r="AO24" i="22"/>
  <c r="AP24" i="22" s="1"/>
  <c r="AO25" i="22"/>
  <c r="AP25" i="22" s="1"/>
  <c r="AO26" i="22"/>
  <c r="AP26" i="22" s="1"/>
  <c r="AO27" i="22"/>
  <c r="AP27" i="22" s="1"/>
  <c r="AO28" i="22"/>
  <c r="AP28" i="22" s="1"/>
  <c r="AO29" i="22"/>
  <c r="AP29" i="22" s="1"/>
  <c r="AO30" i="22"/>
  <c r="AP30" i="22" s="1"/>
  <c r="AO31" i="22"/>
  <c r="AP31" i="22" s="1"/>
  <c r="AO32" i="22"/>
  <c r="AP32" i="22" s="1"/>
  <c r="AO33" i="22"/>
  <c r="AP33" i="22" s="1"/>
  <c r="AO34" i="22"/>
  <c r="AP34" i="22" s="1"/>
  <c r="AO35" i="22"/>
  <c r="AP35" i="22" s="1"/>
  <c r="AO36" i="22"/>
  <c r="AP36" i="22" s="1"/>
  <c r="AO37" i="22"/>
  <c r="AP37" i="22" s="1"/>
  <c r="AO38" i="22"/>
  <c r="AP38" i="22" s="1"/>
  <c r="AO39" i="22"/>
  <c r="AP39" i="22" s="1"/>
  <c r="AO40" i="22"/>
  <c r="AP40" i="22" s="1"/>
  <c r="AO41" i="22"/>
  <c r="AP41" i="22" s="1"/>
  <c r="AO42" i="22"/>
  <c r="AP42" i="22" s="1"/>
  <c r="AO43" i="22"/>
  <c r="AP43" i="22" s="1"/>
  <c r="AO44" i="22"/>
  <c r="AP44" i="22" s="1"/>
  <c r="AO45" i="22"/>
  <c r="AP45" i="22" s="1"/>
  <c r="AO46" i="22"/>
  <c r="AP46" i="22" s="1"/>
  <c r="AO47" i="22"/>
  <c r="AP47" i="22" s="1"/>
  <c r="AO48" i="22"/>
  <c r="AP48" i="22" s="1"/>
  <c r="AO49" i="22"/>
  <c r="AP49" i="22" s="1"/>
  <c r="AO50" i="22"/>
  <c r="AP50" i="22" s="1"/>
  <c r="AO51" i="22"/>
  <c r="AP51" i="22" s="1"/>
  <c r="AO52" i="22"/>
  <c r="AP52" i="22" s="1"/>
  <c r="AQ8" i="22" s="1"/>
  <c r="AO53" i="22"/>
  <c r="AP53" i="22" s="1"/>
  <c r="AO54" i="22"/>
  <c r="AP54" i="22" s="1"/>
  <c r="AO55" i="22"/>
  <c r="AP55" i="22" s="1"/>
  <c r="AO56" i="22"/>
  <c r="AP56" i="22" s="1"/>
  <c r="AO57" i="22"/>
  <c r="AP57" i="22" s="1"/>
  <c r="AO58" i="22"/>
  <c r="AP58" i="22" s="1"/>
  <c r="AO59" i="22"/>
  <c r="AP59" i="22" s="1"/>
  <c r="AO60" i="22"/>
  <c r="AP60" i="22" s="1"/>
  <c r="AQ9" i="22" s="1"/>
  <c r="AO61" i="22"/>
  <c r="AP61" i="22" s="1"/>
  <c r="AO62" i="22"/>
  <c r="AP62" i="22" s="1"/>
  <c r="AO63" i="22"/>
  <c r="AP63" i="22" s="1"/>
  <c r="AO64" i="22"/>
  <c r="AP64" i="22" s="1"/>
  <c r="AO65" i="22"/>
  <c r="AP65" i="22" s="1"/>
  <c r="AO66" i="22"/>
  <c r="AP66" i="22" s="1"/>
  <c r="AO67" i="22"/>
  <c r="AP67" i="22" s="1"/>
  <c r="AO68" i="22"/>
  <c r="AP68" i="22" s="1"/>
  <c r="AO69" i="22"/>
  <c r="AP69" i="22" s="1"/>
  <c r="AO70" i="22"/>
  <c r="AP70" i="22" s="1"/>
  <c r="AO71" i="22"/>
  <c r="AP71" i="22" s="1"/>
  <c r="AO72" i="22"/>
  <c r="AP72" i="22" s="1"/>
  <c r="AO73" i="22"/>
  <c r="AP73" i="22" s="1"/>
  <c r="AO74" i="22"/>
  <c r="AP74" i="22" s="1"/>
  <c r="AO75" i="22"/>
  <c r="AP75" i="22" s="1"/>
  <c r="AO76" i="22"/>
  <c r="AP76" i="22" s="1"/>
  <c r="AO77" i="22"/>
  <c r="AP77" i="22" s="1"/>
  <c r="AO78" i="22"/>
  <c r="AP78" i="22" s="1"/>
  <c r="AO79" i="22"/>
  <c r="AP79" i="22" s="1"/>
  <c r="AO80" i="22"/>
  <c r="AP80" i="22" s="1"/>
  <c r="AO81" i="22"/>
  <c r="AP81" i="22" s="1"/>
  <c r="AO82" i="22"/>
  <c r="AP82" i="22" s="1"/>
  <c r="AO83" i="22"/>
  <c r="AP83" i="22" s="1"/>
  <c r="AO84" i="22"/>
  <c r="AP84" i="22" s="1"/>
  <c r="AO85" i="22"/>
  <c r="AP85" i="22" s="1"/>
  <c r="AO86" i="22"/>
  <c r="AP86" i="22" s="1"/>
  <c r="AO87" i="22"/>
  <c r="AP87" i="22" s="1"/>
  <c r="AO88" i="22"/>
  <c r="AP88" i="22" s="1"/>
  <c r="AO89" i="22"/>
  <c r="AP89" i="22" s="1"/>
  <c r="AO90" i="22"/>
  <c r="AP90" i="22" s="1"/>
  <c r="AO91" i="22"/>
  <c r="AP91" i="22" s="1"/>
  <c r="AO92" i="22"/>
  <c r="AP92" i="22" s="1"/>
  <c r="AO93" i="22"/>
  <c r="AP93" i="22" s="1"/>
  <c r="AO94" i="22"/>
  <c r="AP94" i="22" s="1"/>
  <c r="AO95" i="22"/>
  <c r="AP95" i="22" s="1"/>
  <c r="AO96" i="22"/>
  <c r="AP96" i="22" s="1"/>
  <c r="AO97" i="22"/>
  <c r="AP97" i="22" s="1"/>
  <c r="AO98" i="22"/>
  <c r="AP98" i="22" s="1"/>
  <c r="AO99" i="22"/>
  <c r="AP99" i="22" s="1"/>
  <c r="AO100" i="22"/>
  <c r="AP100" i="22" s="1"/>
  <c r="AO101" i="22"/>
  <c r="AP101" i="22" s="1"/>
  <c r="AO102" i="22"/>
  <c r="AP102" i="22" s="1"/>
  <c r="AO103" i="22"/>
  <c r="AP103" i="22" s="1"/>
  <c r="AO104" i="22"/>
  <c r="AP104" i="22" s="1"/>
  <c r="AO105" i="22"/>
  <c r="AP105" i="22" s="1"/>
  <c r="AO106" i="22"/>
  <c r="AP106" i="22" s="1"/>
  <c r="AO107" i="22"/>
  <c r="AP107" i="22" s="1"/>
  <c r="AO108" i="22"/>
  <c r="AP108" i="22" s="1"/>
  <c r="AO109" i="22"/>
  <c r="AP109" i="22" s="1"/>
  <c r="AO110" i="22"/>
  <c r="AP110" i="22" s="1"/>
  <c r="AO111" i="22"/>
  <c r="AP111" i="22" s="1"/>
  <c r="AO112" i="22"/>
  <c r="AP112" i="22" s="1"/>
  <c r="AO113" i="22"/>
  <c r="AP113" i="22" s="1"/>
  <c r="AO114" i="22"/>
  <c r="AP114" i="22" s="1"/>
  <c r="AO115" i="22"/>
  <c r="AP115" i="22" s="1"/>
  <c r="AO116" i="22"/>
  <c r="AP116" i="22" s="1"/>
  <c r="AO117" i="22"/>
  <c r="AP117" i="22" s="1"/>
  <c r="AO118" i="22"/>
  <c r="AP118" i="22" s="1"/>
  <c r="AO119" i="22"/>
  <c r="AP119" i="22" s="1"/>
  <c r="AO120" i="22"/>
  <c r="AP120" i="22" s="1"/>
  <c r="AO121" i="22"/>
  <c r="AP121" i="22" s="1"/>
  <c r="AO122" i="22"/>
  <c r="AP122" i="22" s="1"/>
  <c r="AO123" i="22"/>
  <c r="AP123" i="22" s="1"/>
  <c r="AO124" i="22"/>
  <c r="AP124" i="22" s="1"/>
  <c r="AO125" i="22"/>
  <c r="AP125" i="22" s="1"/>
  <c r="AO126" i="22"/>
  <c r="AP126" i="22" s="1"/>
  <c r="AO127" i="22"/>
  <c r="AP127" i="22" s="1"/>
  <c r="AO128" i="22"/>
  <c r="AP128" i="22" s="1"/>
  <c r="AO129" i="22"/>
  <c r="AP129" i="22" s="1"/>
  <c r="AO130" i="22"/>
  <c r="AP130" i="22" s="1"/>
  <c r="AO131" i="22"/>
  <c r="AP131" i="22" s="1"/>
  <c r="AO132" i="22"/>
  <c r="AP132" i="22" s="1"/>
  <c r="AO133" i="22"/>
  <c r="AP133" i="22" s="1"/>
  <c r="AO134" i="22"/>
  <c r="AP134" i="22" s="1"/>
  <c r="AO135" i="22"/>
  <c r="AP135" i="22" s="1"/>
  <c r="AO136" i="22"/>
  <c r="AP136" i="22" s="1"/>
  <c r="AO137" i="22"/>
  <c r="AP137" i="22" s="1"/>
  <c r="AO138" i="22"/>
  <c r="AP138" i="22" s="1"/>
  <c r="AO139" i="22"/>
  <c r="AP139" i="22" s="1"/>
  <c r="AO140" i="22"/>
  <c r="AP140" i="22" s="1"/>
  <c r="AO141" i="22"/>
  <c r="AP141" i="22" s="1"/>
  <c r="AO142" i="22"/>
  <c r="AP142" i="22" s="1"/>
  <c r="AO143" i="22"/>
  <c r="AP143" i="22" s="1"/>
  <c r="AO144" i="22"/>
  <c r="AP144" i="22" s="1"/>
  <c r="AO145" i="22"/>
  <c r="AP145" i="22" s="1"/>
  <c r="AO146" i="22"/>
  <c r="AP146" i="22" s="1"/>
  <c r="AO147" i="22"/>
  <c r="AP147" i="22" s="1"/>
  <c r="AO148" i="22"/>
  <c r="AP148" i="22" s="1"/>
  <c r="AO149" i="22"/>
  <c r="AP149" i="22" s="1"/>
  <c r="AO150" i="22"/>
  <c r="AP150" i="22" s="1"/>
  <c r="AO151" i="22"/>
  <c r="AP151" i="22" s="1"/>
  <c r="AO152" i="22"/>
  <c r="AP152" i="22" s="1"/>
  <c r="AO153" i="22"/>
  <c r="AP153" i="22" s="1"/>
  <c r="AO154" i="22"/>
  <c r="AP154" i="22" s="1"/>
  <c r="AO155" i="22"/>
  <c r="AP155" i="22" s="1"/>
  <c r="AO156" i="22"/>
  <c r="AP156" i="22" s="1"/>
  <c r="AO157" i="22"/>
  <c r="AP157" i="22" s="1"/>
  <c r="AO158" i="22"/>
  <c r="AP158" i="22" s="1"/>
  <c r="AO159" i="22"/>
  <c r="AP159" i="22" s="1"/>
  <c r="AO160" i="22"/>
  <c r="AP160" i="22" s="1"/>
  <c r="AO161" i="22"/>
  <c r="AP161" i="22" s="1"/>
  <c r="AO162" i="22"/>
  <c r="AP162" i="22" s="1"/>
  <c r="AO163" i="22"/>
  <c r="AP163" i="22" s="1"/>
  <c r="AO164" i="22"/>
  <c r="AP164" i="22" s="1"/>
  <c r="AO165" i="22"/>
  <c r="AP165" i="22" s="1"/>
  <c r="AO166" i="22"/>
  <c r="AP166" i="22" s="1"/>
  <c r="AO167" i="22"/>
  <c r="AP167" i="22" s="1"/>
  <c r="AO168" i="22"/>
  <c r="AP168" i="22" s="1"/>
  <c r="AO169" i="22"/>
  <c r="AP169" i="22" s="1"/>
  <c r="AO170" i="22"/>
  <c r="AP170" i="22" s="1"/>
  <c r="AO171" i="22"/>
  <c r="AP171" i="22" s="1"/>
  <c r="AO172" i="22"/>
  <c r="AP172" i="22" s="1"/>
  <c r="AO173" i="22"/>
  <c r="AP173" i="22" s="1"/>
  <c r="AO174" i="22"/>
  <c r="AP174" i="22" s="1"/>
  <c r="AO175" i="22"/>
  <c r="AP175" i="22" s="1"/>
  <c r="AO176" i="22"/>
  <c r="AP176" i="22" s="1"/>
  <c r="AO177" i="22"/>
  <c r="AP177" i="22" s="1"/>
  <c r="AO178" i="22"/>
  <c r="AP178" i="22" s="1"/>
  <c r="AO179" i="22"/>
  <c r="AP179" i="22" s="1"/>
  <c r="AO180" i="22"/>
  <c r="AP180" i="22" s="1"/>
  <c r="AO181" i="22"/>
  <c r="AP181" i="22" s="1"/>
  <c r="AO182" i="22"/>
  <c r="AP182" i="22" s="1"/>
  <c r="AO183" i="22"/>
  <c r="AP183" i="22" s="1"/>
  <c r="AO184" i="22"/>
  <c r="AP184" i="22" s="1"/>
  <c r="AQ10" i="22" s="1"/>
  <c r="AO185" i="22"/>
  <c r="AP185" i="22" s="1"/>
  <c r="AO186" i="22"/>
  <c r="AP186" i="22" s="1"/>
  <c r="AO187" i="22"/>
  <c r="AP187" i="22" s="1"/>
  <c r="AO188" i="22"/>
  <c r="AP188" i="22" s="1"/>
  <c r="AQ11" i="22" s="1"/>
  <c r="AO189" i="22"/>
  <c r="AP189" i="22" s="1"/>
  <c r="AO190" i="22"/>
  <c r="AP190" i="22" s="1"/>
  <c r="AO191" i="22"/>
  <c r="AP191" i="22" s="1"/>
  <c r="AO192" i="22"/>
  <c r="AP192" i="22" s="1"/>
  <c r="AQ12" i="22" s="1"/>
  <c r="AO193" i="22"/>
  <c r="AP193" i="22" s="1"/>
  <c r="AO194" i="22"/>
  <c r="AP194" i="22" s="1"/>
  <c r="AO195" i="22"/>
  <c r="AP195" i="22" s="1"/>
  <c r="AO196" i="22"/>
  <c r="AP196" i="22" s="1"/>
  <c r="AQ13" i="22" s="1"/>
  <c r="AO197" i="22"/>
  <c r="AP197" i="22" s="1"/>
  <c r="AO198" i="22"/>
  <c r="AP198" i="22" s="1"/>
  <c r="AO199" i="22"/>
  <c r="AP199" i="22" s="1"/>
  <c r="AO200" i="22"/>
  <c r="AP200" i="22" s="1"/>
  <c r="AQ14" i="22" s="1"/>
  <c r="AO201" i="22"/>
  <c r="AP201" i="22" s="1"/>
  <c r="AO202" i="22"/>
  <c r="AP202" i="22" s="1"/>
  <c r="AO203" i="22"/>
  <c r="AP203" i="22" s="1"/>
  <c r="AO204" i="22"/>
  <c r="AP204" i="22" s="1"/>
  <c r="AQ15" i="22" s="1"/>
  <c r="AO205" i="22"/>
  <c r="AP205" i="22" s="1"/>
  <c r="AO206" i="22"/>
  <c r="AP206" i="22" s="1"/>
  <c r="AO207" i="22"/>
  <c r="AP207" i="22" s="1"/>
  <c r="AO208" i="22"/>
  <c r="AP208" i="22" s="1"/>
  <c r="AQ16" i="22" s="1"/>
  <c r="AO209" i="22"/>
  <c r="AP209" i="22" s="1"/>
  <c r="AO210" i="22"/>
  <c r="AP210" i="22" s="1"/>
  <c r="AO211" i="22"/>
  <c r="AP211" i="22" s="1"/>
  <c r="AO212" i="22"/>
  <c r="AP212" i="22" s="1"/>
  <c r="AQ17" i="22" s="1"/>
  <c r="AO213" i="22"/>
  <c r="AP213" i="22" s="1"/>
  <c r="AO214" i="22"/>
  <c r="AP214" i="22" s="1"/>
  <c r="AO215" i="22"/>
  <c r="AP215" i="22" s="1"/>
  <c r="AO216" i="22"/>
  <c r="AP216" i="22" s="1"/>
  <c r="AQ23" i="22" s="1"/>
  <c r="AO217" i="22"/>
  <c r="AP217" i="22" s="1"/>
  <c r="AO218" i="22"/>
  <c r="AP218" i="22" s="1"/>
  <c r="AO219" i="22"/>
  <c r="AP219" i="22" s="1"/>
  <c r="AO220" i="22"/>
  <c r="AP220" i="22" s="1"/>
  <c r="AQ24" i="22" s="1"/>
  <c r="AO221" i="22"/>
  <c r="AP221" i="22" s="1"/>
  <c r="AO222" i="22"/>
  <c r="AP222" i="22" s="1"/>
  <c r="AO223" i="22"/>
  <c r="AP223" i="22" s="1"/>
  <c r="AO224" i="22"/>
  <c r="AP224" i="22" s="1"/>
  <c r="AQ25" i="22" s="1"/>
  <c r="AO225" i="22"/>
  <c r="AP225" i="22" s="1"/>
  <c r="AO226" i="22"/>
  <c r="AP226" i="22" s="1"/>
  <c r="AO227" i="22"/>
  <c r="AP227" i="22" s="1"/>
  <c r="AO228" i="22"/>
  <c r="AP228" i="22" s="1"/>
  <c r="AQ26" i="22" s="1"/>
  <c r="AO229" i="22"/>
  <c r="AP229" i="22" s="1"/>
  <c r="AO230" i="22"/>
  <c r="AP230" i="22" s="1"/>
  <c r="AO231" i="22"/>
  <c r="AP231" i="22" s="1"/>
  <c r="AO232" i="22"/>
  <c r="AP232" i="22" s="1"/>
  <c r="AQ27" i="22" s="1"/>
  <c r="AO233" i="22"/>
  <c r="AP233" i="22" s="1"/>
  <c r="AO234" i="22"/>
  <c r="AP234" i="22" s="1"/>
  <c r="AO235" i="22"/>
  <c r="AP235" i="22" s="1"/>
  <c r="AO236" i="22"/>
  <c r="AP236" i="22" s="1"/>
  <c r="AQ28" i="22" s="1"/>
  <c r="AO237" i="22"/>
  <c r="AP237" i="22" s="1"/>
  <c r="AO238" i="22"/>
  <c r="AP238" i="22" s="1"/>
  <c r="AO239" i="22"/>
  <c r="AP239" i="22" s="1"/>
  <c r="AO240" i="22"/>
  <c r="AP240" i="22" s="1"/>
  <c r="AQ29" i="22" s="1"/>
  <c r="AO241" i="22"/>
  <c r="AP241" i="22" s="1"/>
  <c r="AO242" i="22"/>
  <c r="AP242" i="22" s="1"/>
  <c r="AO243" i="22"/>
  <c r="AP243" i="22" s="1"/>
  <c r="AO244" i="22"/>
  <c r="AP244" i="22" s="1"/>
  <c r="AQ30" i="22" s="1"/>
  <c r="AO245" i="22"/>
  <c r="AP245" i="22" s="1"/>
  <c r="AO246" i="22"/>
  <c r="AP246" i="22" s="1"/>
  <c r="AO247" i="22"/>
  <c r="AP247" i="22" s="1"/>
  <c r="AO248" i="22"/>
  <c r="AP248" i="22" s="1"/>
  <c r="AQ31" i="22" s="1"/>
  <c r="AO249" i="22"/>
  <c r="AP249" i="22" s="1"/>
  <c r="AO250" i="22"/>
  <c r="AP250" i="22" s="1"/>
  <c r="AO251" i="22"/>
  <c r="AP251" i="22" s="1"/>
  <c r="AO252" i="22"/>
  <c r="AP252" i="22" s="1"/>
  <c r="AQ32" i="22" s="1"/>
  <c r="AO253" i="22"/>
  <c r="AP253" i="22" s="1"/>
  <c r="AO254" i="22"/>
  <c r="AP254" i="22" s="1"/>
  <c r="AO255" i="22"/>
  <c r="AP255" i="22" s="1"/>
  <c r="AO256" i="22"/>
  <c r="AP256" i="22" s="1"/>
  <c r="AQ33" i="22" s="1"/>
  <c r="AO257" i="22"/>
  <c r="AP257" i="22" s="1"/>
  <c r="AO258" i="22"/>
  <c r="AP258" i="22" s="1"/>
  <c r="AO259" i="22"/>
  <c r="AP259" i="22" s="1"/>
  <c r="AO260" i="22"/>
  <c r="AP260" i="22" s="1"/>
  <c r="AQ34" i="22" s="1"/>
  <c r="AO261" i="22"/>
  <c r="AP261" i="22" s="1"/>
  <c r="AO262" i="22"/>
  <c r="AP262" i="22" s="1"/>
  <c r="AO263" i="22"/>
  <c r="AP263" i="22" s="1"/>
  <c r="AO264" i="22"/>
  <c r="AP264" i="22" s="1"/>
  <c r="AQ35" i="22" s="1"/>
  <c r="AO265" i="22"/>
  <c r="AP265" i="22" s="1"/>
  <c r="AO266" i="22"/>
  <c r="AP266" i="22" s="1"/>
  <c r="AO267" i="22"/>
  <c r="AP267" i="22" s="1"/>
  <c r="AO268" i="22"/>
  <c r="AP268" i="22" s="1"/>
  <c r="AQ36" i="22" s="1"/>
  <c r="AO269" i="22"/>
  <c r="AP269" i="22" s="1"/>
  <c r="AO270" i="22"/>
  <c r="AP270" i="22" s="1"/>
  <c r="AO271" i="22"/>
  <c r="AP271" i="22" s="1"/>
  <c r="AO272" i="22"/>
  <c r="AP272" i="22" s="1"/>
  <c r="AQ37" i="22" s="1"/>
  <c r="AO273" i="22"/>
  <c r="AP273" i="22" s="1"/>
  <c r="AO274" i="22"/>
  <c r="AP274" i="22" s="1"/>
  <c r="AO275" i="22"/>
  <c r="AP275" i="22" s="1"/>
  <c r="AO276" i="22"/>
  <c r="AP276" i="22" s="1"/>
  <c r="AQ38" i="22" s="1"/>
  <c r="AO277" i="22"/>
  <c r="AP277" i="22" s="1"/>
  <c r="AO278" i="22"/>
  <c r="AP278" i="22" s="1"/>
  <c r="AO279" i="22"/>
  <c r="AP279" i="22" s="1"/>
  <c r="AO280" i="22"/>
  <c r="AP280" i="22" s="1"/>
  <c r="AQ39" i="22" s="1"/>
  <c r="AO281" i="22"/>
  <c r="AP281" i="22" s="1"/>
  <c r="AO282" i="22"/>
  <c r="AP282" i="22" s="1"/>
  <c r="AO283" i="22"/>
  <c r="AP283" i="22" s="1"/>
  <c r="AO284" i="22"/>
  <c r="AP284" i="22" s="1"/>
  <c r="AQ40" i="22" s="1"/>
  <c r="AO285" i="22"/>
  <c r="AP285" i="22" s="1"/>
  <c r="AO286" i="22"/>
  <c r="AP286" i="22" s="1"/>
  <c r="AO287" i="22"/>
  <c r="AP287" i="22" s="1"/>
  <c r="AO288" i="22"/>
  <c r="AP288" i="22" s="1"/>
  <c r="AQ41" i="22" s="1"/>
  <c r="AO289" i="22"/>
  <c r="AP289" i="22" s="1"/>
  <c r="AO290" i="22"/>
  <c r="AP290" i="22" s="1"/>
  <c r="AO291" i="22"/>
  <c r="AP291" i="22" s="1"/>
  <c r="AO292" i="22"/>
  <c r="AP292" i="22" s="1"/>
  <c r="AQ42" i="22" s="1"/>
  <c r="AO293" i="22"/>
  <c r="AP293" i="22" s="1"/>
  <c r="AO294" i="22"/>
  <c r="AP294" i="22" s="1"/>
  <c r="AO295" i="22"/>
  <c r="AP295" i="22" s="1"/>
  <c r="AO296" i="22"/>
  <c r="AP296" i="22" s="1"/>
  <c r="AQ43" i="22" s="1"/>
  <c r="AO297" i="22"/>
  <c r="AP297" i="22" s="1"/>
  <c r="AO298" i="22"/>
  <c r="AP298" i="22" s="1"/>
  <c r="AO299" i="22"/>
  <c r="AP299" i="22" s="1"/>
  <c r="AO300" i="22"/>
  <c r="AP300" i="22" s="1"/>
  <c r="AQ44" i="22" s="1"/>
  <c r="AO301" i="22"/>
  <c r="AP301" i="22" s="1"/>
  <c r="AO302" i="22"/>
  <c r="AP302" i="22" s="1"/>
  <c r="AO303" i="22"/>
  <c r="AP303" i="22" s="1"/>
  <c r="AO304" i="22"/>
  <c r="AP304" i="22" s="1"/>
  <c r="AQ45" i="22" s="1"/>
  <c r="AO305" i="22"/>
  <c r="AP305" i="22" s="1"/>
  <c r="AO306" i="22"/>
  <c r="AP306" i="22" s="1"/>
  <c r="AO307" i="22"/>
  <c r="AP307" i="22" s="1"/>
  <c r="AO308" i="22"/>
  <c r="AP308" i="22" s="1"/>
  <c r="AQ46" i="22" s="1"/>
  <c r="AO309" i="22"/>
  <c r="AP309" i="22" s="1"/>
  <c r="AO310" i="22"/>
  <c r="AP310" i="22" s="1"/>
  <c r="AO311" i="22"/>
  <c r="AP311" i="22" s="1"/>
  <c r="AO312" i="22"/>
  <c r="AP312" i="22" s="1"/>
  <c r="AQ47" i="22" s="1"/>
  <c r="AO313" i="22"/>
  <c r="AP313" i="22" s="1"/>
  <c r="AO314" i="22"/>
  <c r="AP314" i="22" s="1"/>
  <c r="AO315" i="22"/>
  <c r="AP315" i="22" s="1"/>
  <c r="AO316" i="22"/>
  <c r="AP316" i="22" s="1"/>
  <c r="AQ48" i="22" s="1"/>
  <c r="AO317" i="22"/>
  <c r="AP317" i="22" s="1"/>
  <c r="AO318" i="22"/>
  <c r="AP318" i="22" s="1"/>
  <c r="AO319" i="22"/>
  <c r="AP319" i="22" s="1"/>
  <c r="AO320" i="22"/>
  <c r="AP320" i="22" s="1"/>
  <c r="AQ49" i="22" s="1"/>
  <c r="AO321" i="22"/>
  <c r="AP321" i="22" s="1"/>
  <c r="AO322" i="22"/>
  <c r="AP322" i="22" s="1"/>
  <c r="AO323" i="22"/>
  <c r="AP323" i="22" s="1"/>
  <c r="AO324" i="22"/>
  <c r="AP324" i="22" s="1"/>
  <c r="AQ50" i="22" s="1"/>
  <c r="AO325" i="22"/>
  <c r="AP325" i="22" s="1"/>
  <c r="AO326" i="22"/>
  <c r="AP326" i="22" s="1"/>
  <c r="AO327" i="22"/>
  <c r="AP327" i="22" s="1"/>
  <c r="AO328" i="22"/>
  <c r="AP328" i="22" s="1"/>
  <c r="AQ51" i="22" s="1"/>
  <c r="AO329" i="22"/>
  <c r="AP329" i="22" s="1"/>
  <c r="AO330" i="22"/>
  <c r="AP330" i="22" s="1"/>
  <c r="AO331" i="22"/>
  <c r="AP331" i="22" s="1"/>
  <c r="AO332" i="22"/>
  <c r="AP332" i="22" s="1"/>
  <c r="AQ52" i="22" s="1"/>
  <c r="AO333" i="22"/>
  <c r="AP333" i="22" s="1"/>
  <c r="AO334" i="22"/>
  <c r="AP334" i="22" s="1"/>
  <c r="AO335" i="22"/>
  <c r="AP335" i="22" s="1"/>
  <c r="AO336" i="22"/>
  <c r="AP336" i="22" s="1"/>
  <c r="AQ53" i="22" s="1"/>
  <c r="AO337" i="22"/>
  <c r="AP337" i="22" s="1"/>
  <c r="AO338" i="22"/>
  <c r="AP338" i="22" s="1"/>
  <c r="AO339" i="22"/>
  <c r="AP339" i="22" s="1"/>
  <c r="AO340" i="22"/>
  <c r="AP340" i="22" s="1"/>
  <c r="AQ54" i="22" s="1"/>
  <c r="AO341" i="22"/>
  <c r="AP341" i="22" s="1"/>
  <c r="AO342" i="22"/>
  <c r="AP342" i="22" s="1"/>
  <c r="AO343" i="22"/>
  <c r="AP343" i="22" s="1"/>
  <c r="AO344" i="22"/>
  <c r="AP344" i="22" s="1"/>
  <c r="AQ55" i="22" s="1"/>
  <c r="AO345" i="22"/>
  <c r="AP345" i="22" s="1"/>
  <c r="AO346" i="22"/>
  <c r="AP346" i="22" s="1"/>
  <c r="AO347" i="22"/>
  <c r="AP347" i="22" s="1"/>
  <c r="AO348" i="22"/>
  <c r="AP348" i="22" s="1"/>
  <c r="AQ56" i="22" s="1"/>
  <c r="AO349" i="22"/>
  <c r="AP349" i="22" s="1"/>
  <c r="AO350" i="22"/>
  <c r="AP350" i="22" s="1"/>
  <c r="AO351" i="22"/>
  <c r="AP351" i="22" s="1"/>
  <c r="AO352" i="22"/>
  <c r="AP352" i="22" s="1"/>
  <c r="AQ57" i="22" s="1"/>
  <c r="AO353" i="22"/>
  <c r="AP353" i="22" s="1"/>
  <c r="AO354" i="22"/>
  <c r="AP354" i="22" s="1"/>
  <c r="AO355" i="22"/>
  <c r="AP355" i="22" s="1"/>
  <c r="AO356" i="22"/>
  <c r="AP356" i="22" s="1"/>
  <c r="AQ58" i="22" s="1"/>
  <c r="AO357" i="22"/>
  <c r="AP357" i="22" s="1"/>
  <c r="AO358" i="22"/>
  <c r="AP358" i="22" s="1"/>
  <c r="AO359" i="22"/>
  <c r="AP359" i="22" s="1"/>
  <c r="AO360" i="22"/>
  <c r="AP360" i="22" s="1"/>
  <c r="AQ59" i="22" s="1"/>
  <c r="AO361" i="22"/>
  <c r="AP361" i="22" s="1"/>
  <c r="AO362" i="22"/>
  <c r="AP362" i="22" s="1"/>
  <c r="AO363" i="22"/>
  <c r="AP363" i="22" s="1"/>
  <c r="AO364" i="22"/>
  <c r="AP364" i="22" s="1"/>
  <c r="AQ60" i="22" s="1"/>
  <c r="AO365" i="22"/>
  <c r="AP365" i="22" s="1"/>
  <c r="AO366" i="22"/>
  <c r="AP366" i="22" s="1"/>
  <c r="AO367" i="22"/>
  <c r="AP367" i="22" s="1"/>
  <c r="AO368" i="22"/>
  <c r="AP368" i="22" s="1"/>
  <c r="AQ61" i="22" s="1"/>
  <c r="AO369" i="22"/>
  <c r="AP369" i="22" s="1"/>
  <c r="AO370" i="22"/>
  <c r="AP370" i="22" s="1"/>
  <c r="AO371" i="22"/>
  <c r="AP371" i="22" s="1"/>
  <c r="AO372" i="22"/>
  <c r="AP372" i="22" s="1"/>
  <c r="AQ62" i="22" s="1"/>
  <c r="AO373" i="22"/>
  <c r="AP373" i="22" s="1"/>
  <c r="AO374" i="22"/>
  <c r="AP374" i="22" s="1"/>
  <c r="AO375" i="22"/>
  <c r="AP375" i="22" s="1"/>
  <c r="AO376" i="22"/>
  <c r="AP376" i="22" s="1"/>
  <c r="AQ63" i="22" s="1"/>
  <c r="AO377" i="22"/>
  <c r="AP377" i="22" s="1"/>
  <c r="AO378" i="22"/>
  <c r="AP378" i="22" s="1"/>
  <c r="AO379" i="22"/>
  <c r="AP379" i="22" s="1"/>
  <c r="AO380" i="22"/>
  <c r="AP380" i="22" s="1"/>
  <c r="AQ64" i="22" s="1"/>
  <c r="AO381" i="22"/>
  <c r="AP381" i="22" s="1"/>
  <c r="AO382" i="22"/>
  <c r="AP382" i="22" s="1"/>
  <c r="AO383" i="22"/>
  <c r="AP383" i="22" s="1"/>
  <c r="AO384" i="22"/>
  <c r="AP384" i="22" s="1"/>
  <c r="AQ65" i="22" s="1"/>
  <c r="AO385" i="22"/>
  <c r="AP385" i="22" s="1"/>
  <c r="AO386" i="22"/>
  <c r="AP386" i="22" s="1"/>
  <c r="AO387" i="22"/>
  <c r="AP387" i="22" s="1"/>
  <c r="AO388" i="22"/>
  <c r="AP388" i="22" s="1"/>
  <c r="AQ66" i="22" s="1"/>
  <c r="AO389" i="22"/>
  <c r="AP389" i="22" s="1"/>
  <c r="AO390" i="22"/>
  <c r="AP390" i="22" s="1"/>
  <c r="AO391" i="22"/>
  <c r="AP391" i="22" s="1"/>
  <c r="AO392" i="22"/>
  <c r="AP392" i="22" s="1"/>
  <c r="AQ67" i="22" s="1"/>
  <c r="AO393" i="22"/>
  <c r="AP393" i="22" s="1"/>
  <c r="AO394" i="22"/>
  <c r="AP394" i="22" s="1"/>
  <c r="AO395" i="22"/>
  <c r="AP395" i="22" s="1"/>
  <c r="AO396" i="22"/>
  <c r="AP396" i="22" s="1"/>
  <c r="AQ68" i="22" s="1"/>
  <c r="AO397" i="22"/>
  <c r="AP397" i="22" s="1"/>
  <c r="AO398" i="22"/>
  <c r="AP398" i="22" s="1"/>
  <c r="AO399" i="22"/>
  <c r="AP399" i="22" s="1"/>
  <c r="AO400" i="22"/>
  <c r="AP400" i="22" s="1"/>
  <c r="AQ69" i="22" s="1"/>
  <c r="AO401" i="22"/>
  <c r="AP401" i="22" s="1"/>
  <c r="AO402" i="22"/>
  <c r="AP402" i="22" s="1"/>
  <c r="AO403" i="22"/>
  <c r="AP403" i="22" s="1"/>
  <c r="AO404" i="22"/>
  <c r="AP404" i="22" s="1"/>
  <c r="AQ70" i="22" s="1"/>
  <c r="AO405" i="22"/>
  <c r="AP405" i="22" s="1"/>
  <c r="AO406" i="22"/>
  <c r="AP406" i="22" s="1"/>
  <c r="AO407" i="22"/>
  <c r="AP407" i="22" s="1"/>
  <c r="AO408" i="22"/>
  <c r="AP408" i="22" s="1"/>
  <c r="AQ71" i="22" s="1"/>
  <c r="AO409" i="22"/>
  <c r="AP409" i="22" s="1"/>
  <c r="AO410" i="22"/>
  <c r="AP410" i="22" s="1"/>
  <c r="AO411" i="22"/>
  <c r="AP411" i="22" s="1"/>
  <c r="AO412" i="22"/>
  <c r="AP412" i="22" s="1"/>
  <c r="AQ72" i="22" s="1"/>
  <c r="AO413" i="22"/>
  <c r="AP413" i="22" s="1"/>
  <c r="AO414" i="22"/>
  <c r="AP414" i="22" s="1"/>
  <c r="AO415" i="22"/>
  <c r="AP415" i="22" s="1"/>
  <c r="AO416" i="22"/>
  <c r="AP416" i="22" s="1"/>
  <c r="AQ73" i="22" s="1"/>
  <c r="AO417" i="22"/>
  <c r="AP417" i="22" s="1"/>
  <c r="AO418" i="22"/>
  <c r="AP418" i="22" s="1"/>
  <c r="AO419" i="22"/>
  <c r="AP419" i="22" s="1"/>
  <c r="AO420" i="22"/>
  <c r="AP420" i="22" s="1"/>
  <c r="AQ74" i="22" s="1"/>
  <c r="AO421" i="22"/>
  <c r="AP421" i="22" s="1"/>
  <c r="AO422" i="22"/>
  <c r="AP422" i="22" s="1"/>
  <c r="AO423" i="22"/>
  <c r="AP423" i="22" s="1"/>
  <c r="AO424" i="22"/>
  <c r="AP424" i="22" s="1"/>
  <c r="AQ75" i="22" s="1"/>
  <c r="AO425" i="22"/>
  <c r="AP425" i="22" s="1"/>
  <c r="AO426" i="22"/>
  <c r="AP426" i="22" s="1"/>
  <c r="AO427" i="22"/>
  <c r="AP427" i="22" s="1"/>
  <c r="AO428" i="22"/>
  <c r="AP428" i="22" s="1"/>
  <c r="AQ76" i="22" s="1"/>
  <c r="AO429" i="22"/>
  <c r="AP429" i="22" s="1"/>
  <c r="AO430" i="22"/>
  <c r="AP430" i="22" s="1"/>
  <c r="AO431" i="22"/>
  <c r="AP431" i="22" s="1"/>
  <c r="AO432" i="22"/>
  <c r="AP432" i="22" s="1"/>
  <c r="AQ77" i="22" s="1"/>
  <c r="AO433" i="22"/>
  <c r="AP433" i="22" s="1"/>
  <c r="AO434" i="22"/>
  <c r="AP434" i="22" s="1"/>
  <c r="AO435" i="22"/>
  <c r="AP435" i="22" s="1"/>
  <c r="AO436" i="22"/>
  <c r="AP436" i="22" s="1"/>
  <c r="AQ78" i="22" s="1"/>
  <c r="AO437" i="22"/>
  <c r="AP437" i="22" s="1"/>
  <c r="AO438" i="22"/>
  <c r="AP438" i="22" s="1"/>
  <c r="AO439" i="22"/>
  <c r="AP439" i="22" s="1"/>
  <c r="AO440" i="22"/>
  <c r="AP440" i="22" s="1"/>
  <c r="AQ79" i="22" s="1"/>
  <c r="AO441" i="22"/>
  <c r="AP441" i="22" s="1"/>
  <c r="AO442" i="22"/>
  <c r="AP442" i="22" s="1"/>
  <c r="AO443" i="22"/>
  <c r="AP443" i="22" s="1"/>
  <c r="AO444" i="22"/>
  <c r="AP444" i="22" s="1"/>
  <c r="AQ80" i="22" s="1"/>
  <c r="AO445" i="22"/>
  <c r="AP445" i="22" s="1"/>
  <c r="AO446" i="22"/>
  <c r="AP446" i="22" s="1"/>
  <c r="AO447" i="22"/>
  <c r="AP447" i="22" s="1"/>
  <c r="AO448" i="22"/>
  <c r="AP448" i="22" s="1"/>
  <c r="AQ81" i="22" s="1"/>
  <c r="AO449" i="22"/>
  <c r="AP449" i="22" s="1"/>
  <c r="AO450" i="22"/>
  <c r="AP450" i="22" s="1"/>
  <c r="AO451" i="22"/>
  <c r="AP451" i="22" s="1"/>
  <c r="AO452" i="22"/>
  <c r="AP452" i="22" s="1"/>
  <c r="AQ82" i="22" s="1"/>
  <c r="AO453" i="22"/>
  <c r="AP453" i="22" s="1"/>
  <c r="AO454" i="22"/>
  <c r="AP454" i="22" s="1"/>
  <c r="AO455" i="22"/>
  <c r="AP455" i="22" s="1"/>
  <c r="AO456" i="22"/>
  <c r="AP456" i="22" s="1"/>
  <c r="AQ83" i="22" s="1"/>
  <c r="AO457" i="22"/>
  <c r="AP457" i="22" s="1"/>
  <c r="AO458" i="22"/>
  <c r="AP458" i="22" s="1"/>
  <c r="AO459" i="22"/>
  <c r="AP459" i="22" s="1"/>
  <c r="AO460" i="22"/>
  <c r="AP460" i="22" s="1"/>
  <c r="AQ84" i="22" s="1"/>
  <c r="AO461" i="22"/>
  <c r="AP461" i="22" s="1"/>
  <c r="AO462" i="22"/>
  <c r="AP462" i="22" s="1"/>
  <c r="AO463" i="22"/>
  <c r="AP463" i="22" s="1"/>
  <c r="AO464" i="22"/>
  <c r="AP464" i="22" s="1"/>
  <c r="AQ85" i="22" s="1"/>
  <c r="AO465" i="22"/>
  <c r="AP465" i="22" s="1"/>
  <c r="AO466" i="22"/>
  <c r="AP466" i="22" s="1"/>
  <c r="AO467" i="22"/>
  <c r="AP467" i="22" s="1"/>
  <c r="AO468" i="22"/>
  <c r="AP468" i="22" s="1"/>
  <c r="AQ86" i="22" s="1"/>
  <c r="AO469" i="22"/>
  <c r="AP469" i="22" s="1"/>
  <c r="AO470" i="22"/>
  <c r="AP470" i="22" s="1"/>
  <c r="AO471" i="22"/>
  <c r="AP471" i="22" s="1"/>
  <c r="AO472" i="22"/>
  <c r="AP472" i="22" s="1"/>
  <c r="AQ87" i="22" s="1"/>
  <c r="AO473" i="22"/>
  <c r="AP473" i="22" s="1"/>
  <c r="AO474" i="22"/>
  <c r="AP474" i="22" s="1"/>
  <c r="AO475" i="22"/>
  <c r="AP475" i="22" s="1"/>
  <c r="AO476" i="22"/>
  <c r="AP476" i="22" s="1"/>
  <c r="AQ88" i="22" s="1"/>
  <c r="AO477" i="22"/>
  <c r="AP477" i="22" s="1"/>
  <c r="AQ89" i="22" s="1"/>
  <c r="AO478" i="22"/>
  <c r="AP478" i="22" s="1"/>
  <c r="AO479" i="22"/>
  <c r="AP479" i="22" s="1"/>
  <c r="AO8" i="22"/>
  <c r="AP8" i="22" s="1"/>
  <c r="AO7" i="22"/>
  <c r="AU8" i="22"/>
  <c r="AU7" i="22"/>
  <c r="AF8" i="22"/>
  <c r="AF7" i="22"/>
  <c r="AA9" i="22"/>
  <c r="AB9" i="22" s="1"/>
  <c r="AA10" i="22"/>
  <c r="AB10" i="22" s="1"/>
  <c r="AA11" i="22"/>
  <c r="AB11" i="22" s="1"/>
  <c r="AA12" i="22"/>
  <c r="AB12" i="22" s="1"/>
  <c r="AA13" i="22"/>
  <c r="AB13" i="22" s="1"/>
  <c r="AA14" i="22"/>
  <c r="AB14" i="22" s="1"/>
  <c r="AA15" i="22"/>
  <c r="AB15" i="22" s="1"/>
  <c r="AA16" i="22"/>
  <c r="AB16" i="22" s="1"/>
  <c r="AA17" i="22"/>
  <c r="AB17" i="22" s="1"/>
  <c r="AA18" i="22"/>
  <c r="AB18" i="22" s="1"/>
  <c r="AA19" i="22"/>
  <c r="AB19" i="22" s="1"/>
  <c r="AA20" i="22"/>
  <c r="AB20" i="22" s="1"/>
  <c r="AA21" i="22"/>
  <c r="AB21" i="22" s="1"/>
  <c r="AA22" i="22"/>
  <c r="AB22" i="22" s="1"/>
  <c r="AA23" i="22"/>
  <c r="AB23" i="22" s="1"/>
  <c r="AA24" i="22"/>
  <c r="AB24" i="22" s="1"/>
  <c r="AA25" i="22"/>
  <c r="AB25" i="22" s="1"/>
  <c r="AA26" i="22"/>
  <c r="AB26" i="22" s="1"/>
  <c r="AA27" i="22"/>
  <c r="AB27" i="22" s="1"/>
  <c r="AA28" i="22"/>
  <c r="AB28" i="22" s="1"/>
  <c r="AA29" i="22"/>
  <c r="AB29" i="22" s="1"/>
  <c r="AA30" i="22"/>
  <c r="AB30" i="22" s="1"/>
  <c r="AA31" i="22"/>
  <c r="AB31" i="22" s="1"/>
  <c r="AA32" i="22"/>
  <c r="AB32" i="22" s="1"/>
  <c r="AA33" i="22"/>
  <c r="AB33" i="22" s="1"/>
  <c r="AA34" i="22"/>
  <c r="AB34" i="22" s="1"/>
  <c r="AA35" i="22"/>
  <c r="AB35" i="22" s="1"/>
  <c r="AA36" i="22"/>
  <c r="AB36" i="22" s="1"/>
  <c r="AA37" i="22"/>
  <c r="AB37" i="22" s="1"/>
  <c r="AA38" i="22"/>
  <c r="AB38" i="22" s="1"/>
  <c r="AA39" i="22"/>
  <c r="AB39" i="22" s="1"/>
  <c r="AA40" i="22"/>
  <c r="AB40" i="22" s="1"/>
  <c r="AA41" i="22"/>
  <c r="AB41" i="22" s="1"/>
  <c r="AA42" i="22"/>
  <c r="AB42" i="22" s="1"/>
  <c r="AA43" i="22"/>
  <c r="AB43" i="22" s="1"/>
  <c r="AA44" i="22"/>
  <c r="AB44" i="22" s="1"/>
  <c r="AA45" i="22"/>
  <c r="AB45" i="22" s="1"/>
  <c r="AA46" i="22"/>
  <c r="AB46" i="22" s="1"/>
  <c r="AA47" i="22"/>
  <c r="AB47" i="22" s="1"/>
  <c r="AA48" i="22"/>
  <c r="AB48" i="22" s="1"/>
  <c r="AA49" i="22"/>
  <c r="AB49" i="22" s="1"/>
  <c r="AA50" i="22"/>
  <c r="AB50" i="22" s="1"/>
  <c r="AA51" i="22"/>
  <c r="AB51" i="22" s="1"/>
  <c r="AA52" i="22"/>
  <c r="AB52" i="22" s="1"/>
  <c r="AA53" i="22"/>
  <c r="AB53" i="22" s="1"/>
  <c r="AA54" i="22"/>
  <c r="AB54" i="22" s="1"/>
  <c r="AA55" i="22"/>
  <c r="AB55" i="22" s="1"/>
  <c r="AA56" i="22"/>
  <c r="AB56" i="22" s="1"/>
  <c r="AA57" i="22"/>
  <c r="AB57" i="22" s="1"/>
  <c r="AA58" i="22"/>
  <c r="AB58" i="22" s="1"/>
  <c r="AA59" i="22"/>
  <c r="AB59" i="22" s="1"/>
  <c r="AA60" i="22"/>
  <c r="AB60" i="22" s="1"/>
  <c r="AA61" i="22"/>
  <c r="AB61" i="22" s="1"/>
  <c r="AA62" i="22"/>
  <c r="AB62" i="22" s="1"/>
  <c r="AA63" i="22"/>
  <c r="AB63" i="22" s="1"/>
  <c r="AA64" i="22"/>
  <c r="AB64" i="22" s="1"/>
  <c r="AA65" i="22"/>
  <c r="AB65" i="22" s="1"/>
  <c r="AA66" i="22"/>
  <c r="AB66" i="22" s="1"/>
  <c r="AA67" i="22"/>
  <c r="AB67" i="22" s="1"/>
  <c r="AA68" i="22"/>
  <c r="AB68" i="22" s="1"/>
  <c r="AA69" i="22"/>
  <c r="AB69" i="22" s="1"/>
  <c r="AA70" i="22"/>
  <c r="AB70" i="22" s="1"/>
  <c r="AA71" i="22"/>
  <c r="AB71" i="22" s="1"/>
  <c r="AA72" i="22"/>
  <c r="AB72" i="22" s="1"/>
  <c r="AA73" i="22"/>
  <c r="AB73" i="22" s="1"/>
  <c r="AA74" i="22"/>
  <c r="AB74" i="22" s="1"/>
  <c r="AA75" i="22"/>
  <c r="AB75" i="22" s="1"/>
  <c r="AA76" i="22"/>
  <c r="AB76" i="22" s="1"/>
  <c r="AA77" i="22"/>
  <c r="AB77" i="22" s="1"/>
  <c r="AA78" i="22"/>
  <c r="AB78" i="22" s="1"/>
  <c r="AA79" i="22"/>
  <c r="AB79" i="22" s="1"/>
  <c r="AA80" i="22"/>
  <c r="AB80" i="22" s="1"/>
  <c r="AA81" i="22"/>
  <c r="AB81" i="22" s="1"/>
  <c r="AA82" i="22"/>
  <c r="AB82" i="22" s="1"/>
  <c r="AA83" i="22"/>
  <c r="AB83" i="22" s="1"/>
  <c r="AA84" i="22"/>
  <c r="AB84" i="22" s="1"/>
  <c r="AA85" i="22"/>
  <c r="AB85" i="22" s="1"/>
  <c r="AA86" i="22"/>
  <c r="AB86" i="22" s="1"/>
  <c r="AA87" i="22"/>
  <c r="AB87" i="22" s="1"/>
  <c r="AA88" i="22"/>
  <c r="AB88" i="22" s="1"/>
  <c r="AA89" i="22"/>
  <c r="AB89" i="22" s="1"/>
  <c r="AA90" i="22"/>
  <c r="AB90" i="22" s="1"/>
  <c r="AA91" i="22"/>
  <c r="AB91" i="22" s="1"/>
  <c r="AA92" i="22"/>
  <c r="AB92" i="22" s="1"/>
  <c r="AA93" i="22"/>
  <c r="AB93" i="22" s="1"/>
  <c r="AA94" i="22"/>
  <c r="AB94" i="22" s="1"/>
  <c r="AA95" i="22"/>
  <c r="AB95" i="22" s="1"/>
  <c r="AA96" i="22"/>
  <c r="AB96" i="22" s="1"/>
  <c r="AA97" i="22"/>
  <c r="AB97" i="22" s="1"/>
  <c r="AA98" i="22"/>
  <c r="AB98" i="22" s="1"/>
  <c r="AA99" i="22"/>
  <c r="AB99" i="22" s="1"/>
  <c r="AA100" i="22"/>
  <c r="AB100" i="22" s="1"/>
  <c r="AA101" i="22"/>
  <c r="AB101" i="22" s="1"/>
  <c r="AA102" i="22"/>
  <c r="AB102" i="22" s="1"/>
  <c r="AA103" i="22"/>
  <c r="AB103" i="22" s="1"/>
  <c r="AA104" i="22"/>
  <c r="AB104" i="22" s="1"/>
  <c r="AA105" i="22"/>
  <c r="AB105" i="22" s="1"/>
  <c r="AA106" i="22"/>
  <c r="AB106" i="22" s="1"/>
  <c r="AA107" i="22"/>
  <c r="AB107" i="22" s="1"/>
  <c r="AA108" i="22"/>
  <c r="AB108" i="22" s="1"/>
  <c r="AA109" i="22"/>
  <c r="AB109" i="22" s="1"/>
  <c r="AA110" i="22"/>
  <c r="AB110" i="22" s="1"/>
  <c r="AA111" i="22"/>
  <c r="AB111" i="22" s="1"/>
  <c r="AA112" i="22"/>
  <c r="AB112" i="22" s="1"/>
  <c r="AA113" i="22"/>
  <c r="AB113" i="22" s="1"/>
  <c r="AA114" i="22"/>
  <c r="AB114" i="22" s="1"/>
  <c r="AA115" i="22"/>
  <c r="AB115" i="22" s="1"/>
  <c r="AA116" i="22"/>
  <c r="AB116" i="22" s="1"/>
  <c r="AA117" i="22"/>
  <c r="AB117" i="22" s="1"/>
  <c r="AA118" i="22"/>
  <c r="AB118" i="22" s="1"/>
  <c r="AA119" i="22"/>
  <c r="AB119" i="22" s="1"/>
  <c r="AA120" i="22"/>
  <c r="AB120" i="22" s="1"/>
  <c r="AA121" i="22"/>
  <c r="AB121" i="22" s="1"/>
  <c r="AA122" i="22"/>
  <c r="AB122" i="22" s="1"/>
  <c r="AA123" i="22"/>
  <c r="AB123" i="22" s="1"/>
  <c r="AA124" i="22"/>
  <c r="AB124" i="22" s="1"/>
  <c r="AA125" i="22"/>
  <c r="AB125" i="22" s="1"/>
  <c r="AA126" i="22"/>
  <c r="AB126" i="22" s="1"/>
  <c r="AA127" i="22"/>
  <c r="AB127" i="22" s="1"/>
  <c r="AA128" i="22"/>
  <c r="AB128" i="22" s="1"/>
  <c r="AA129" i="22"/>
  <c r="AB129" i="22" s="1"/>
  <c r="AA130" i="22"/>
  <c r="AB130" i="22" s="1"/>
  <c r="AA131" i="22"/>
  <c r="AB131" i="22" s="1"/>
  <c r="AA132" i="22"/>
  <c r="AB132" i="22" s="1"/>
  <c r="AA133" i="22"/>
  <c r="AB133" i="22" s="1"/>
  <c r="AA134" i="22"/>
  <c r="AB134" i="22" s="1"/>
  <c r="AA135" i="22"/>
  <c r="AB135" i="22" s="1"/>
  <c r="AA136" i="22"/>
  <c r="AB136" i="22" s="1"/>
  <c r="AA137" i="22"/>
  <c r="AB137" i="22" s="1"/>
  <c r="AA138" i="22"/>
  <c r="AB138" i="22" s="1"/>
  <c r="AA139" i="22"/>
  <c r="AB139" i="22" s="1"/>
  <c r="AA140" i="22"/>
  <c r="AB140" i="22" s="1"/>
  <c r="AA141" i="22"/>
  <c r="AB141" i="22" s="1"/>
  <c r="AA142" i="22"/>
  <c r="AB142" i="22" s="1"/>
  <c r="AA143" i="22"/>
  <c r="AB143" i="22" s="1"/>
  <c r="AA144" i="22"/>
  <c r="AB144" i="22" s="1"/>
  <c r="AA145" i="22"/>
  <c r="AB145" i="22" s="1"/>
  <c r="AA146" i="22"/>
  <c r="AB146" i="22" s="1"/>
  <c r="AA147" i="22"/>
  <c r="AB147" i="22" s="1"/>
  <c r="AA148" i="22"/>
  <c r="AB148" i="22" s="1"/>
  <c r="AA149" i="22"/>
  <c r="AB149" i="22" s="1"/>
  <c r="AA150" i="22"/>
  <c r="AB150" i="22" s="1"/>
  <c r="AA151" i="22"/>
  <c r="AB151" i="22" s="1"/>
  <c r="AA152" i="22"/>
  <c r="AB152" i="22" s="1"/>
  <c r="AA153" i="22"/>
  <c r="AB153" i="22" s="1"/>
  <c r="AA154" i="22"/>
  <c r="AB154" i="22" s="1"/>
  <c r="AA155" i="22"/>
  <c r="AB155" i="22" s="1"/>
  <c r="AA156" i="22"/>
  <c r="AB156" i="22" s="1"/>
  <c r="AA157" i="22"/>
  <c r="AA158" i="22"/>
  <c r="AB158" i="22" s="1"/>
  <c r="AA159" i="22"/>
  <c r="AB159" i="22" s="1"/>
  <c r="AA160" i="22"/>
  <c r="AB160" i="22" s="1"/>
  <c r="AA161" i="22"/>
  <c r="AB161" i="22" s="1"/>
  <c r="AA162" i="22"/>
  <c r="AB162" i="22" s="1"/>
  <c r="AA163" i="22"/>
  <c r="AB163" i="22" s="1"/>
  <c r="AA164" i="22"/>
  <c r="AB164" i="22" s="1"/>
  <c r="AA165" i="22"/>
  <c r="AB165" i="22" s="1"/>
  <c r="AA166" i="22"/>
  <c r="AB166" i="22" s="1"/>
  <c r="AA167" i="22"/>
  <c r="AB167" i="22" s="1"/>
  <c r="AA168" i="22"/>
  <c r="AB168" i="22" s="1"/>
  <c r="AA169" i="22"/>
  <c r="AB169" i="22" s="1"/>
  <c r="AA170" i="22"/>
  <c r="AB170" i="22" s="1"/>
  <c r="AA171" i="22"/>
  <c r="AB171" i="22" s="1"/>
  <c r="AA172" i="22"/>
  <c r="AB172" i="22" s="1"/>
  <c r="AA173" i="22"/>
  <c r="AB173" i="22" s="1"/>
  <c r="AA174" i="22"/>
  <c r="AB174" i="22" s="1"/>
  <c r="AA175" i="22"/>
  <c r="AB175" i="22" s="1"/>
  <c r="AA176" i="22"/>
  <c r="AB176" i="22" s="1"/>
  <c r="AA177" i="22"/>
  <c r="AB177" i="22" s="1"/>
  <c r="AA178" i="22"/>
  <c r="AB178" i="22" s="1"/>
  <c r="AA179" i="22"/>
  <c r="AB179" i="22" s="1"/>
  <c r="AA180" i="22"/>
  <c r="AB180" i="22" s="1"/>
  <c r="AA181" i="22"/>
  <c r="AB181" i="22" s="1"/>
  <c r="AA182" i="22"/>
  <c r="AB182" i="22" s="1"/>
  <c r="AA183" i="22"/>
  <c r="AB183" i="22" s="1"/>
  <c r="AA184" i="22"/>
  <c r="AB184" i="22" s="1"/>
  <c r="AA185" i="22"/>
  <c r="AB185" i="22" s="1"/>
  <c r="AA186" i="22"/>
  <c r="AB186" i="22" s="1"/>
  <c r="AA187" i="22"/>
  <c r="AB187" i="22" s="1"/>
  <c r="AA188" i="22"/>
  <c r="AB188" i="22" s="1"/>
  <c r="AA189" i="22"/>
  <c r="AB189" i="22" s="1"/>
  <c r="AA190" i="22"/>
  <c r="AB190" i="22" s="1"/>
  <c r="AA191" i="22"/>
  <c r="AB191" i="22" s="1"/>
  <c r="AA192" i="22"/>
  <c r="AB192" i="22" s="1"/>
  <c r="AA193" i="22"/>
  <c r="AB193" i="22" s="1"/>
  <c r="AA194" i="22"/>
  <c r="AB194" i="22" s="1"/>
  <c r="AA195" i="22"/>
  <c r="AB195" i="22" s="1"/>
  <c r="AA196" i="22"/>
  <c r="AB196" i="22" s="1"/>
  <c r="AA197" i="22"/>
  <c r="AB197" i="22" s="1"/>
  <c r="AA198" i="22"/>
  <c r="AB198" i="22" s="1"/>
  <c r="AA199" i="22"/>
  <c r="AB199" i="22" s="1"/>
  <c r="AA200" i="22"/>
  <c r="AB200" i="22" s="1"/>
  <c r="AA201" i="22"/>
  <c r="AB201" i="22" s="1"/>
  <c r="AA202" i="22"/>
  <c r="AB202" i="22" s="1"/>
  <c r="AA203" i="22"/>
  <c r="AB203" i="22" s="1"/>
  <c r="AA204" i="22"/>
  <c r="AB204" i="22" s="1"/>
  <c r="AA205" i="22"/>
  <c r="AB205" i="22" s="1"/>
  <c r="AA206" i="22"/>
  <c r="AB206" i="22" s="1"/>
  <c r="AA207" i="22"/>
  <c r="AB207" i="22" s="1"/>
  <c r="AA208" i="22"/>
  <c r="AB208" i="22" s="1"/>
  <c r="AA209" i="22"/>
  <c r="AB209" i="22" s="1"/>
  <c r="AA210" i="22"/>
  <c r="AB210" i="22" s="1"/>
  <c r="AA211" i="22"/>
  <c r="AB211" i="22" s="1"/>
  <c r="AA212" i="22"/>
  <c r="AB212" i="22" s="1"/>
  <c r="AA213" i="22"/>
  <c r="AB213" i="22" s="1"/>
  <c r="AA214" i="22"/>
  <c r="AB214" i="22" s="1"/>
  <c r="AA215" i="22"/>
  <c r="AB215" i="22" s="1"/>
  <c r="AA216" i="22"/>
  <c r="AB216" i="22" s="1"/>
  <c r="AA217" i="22"/>
  <c r="AB217" i="22" s="1"/>
  <c r="AA218" i="22"/>
  <c r="AB218" i="22" s="1"/>
  <c r="AA219" i="22"/>
  <c r="AB219" i="22" s="1"/>
  <c r="AA220" i="22"/>
  <c r="AB220" i="22" s="1"/>
  <c r="AA221" i="22"/>
  <c r="AB221" i="22" s="1"/>
  <c r="AA222" i="22"/>
  <c r="AB222" i="22" s="1"/>
  <c r="AA223" i="22"/>
  <c r="AB223" i="22" s="1"/>
  <c r="AA224" i="22"/>
  <c r="AB224" i="22" s="1"/>
  <c r="AA225" i="22"/>
  <c r="AB225" i="22" s="1"/>
  <c r="AA226" i="22"/>
  <c r="AB226" i="22" s="1"/>
  <c r="AA227" i="22"/>
  <c r="AB227" i="22" s="1"/>
  <c r="AA228" i="22"/>
  <c r="AA229" i="22"/>
  <c r="AB229" i="22" s="1"/>
  <c r="AA230" i="22"/>
  <c r="AB230" i="22" s="1"/>
  <c r="AA231" i="22"/>
  <c r="AA232" i="22"/>
  <c r="AB232" i="22" s="1"/>
  <c r="AA233" i="22"/>
  <c r="AB233" i="22" s="1"/>
  <c r="AA234" i="22"/>
  <c r="AB234" i="22" s="1"/>
  <c r="AA235" i="22"/>
  <c r="AB235" i="22" s="1"/>
  <c r="AA236" i="22"/>
  <c r="AB236" i="22" s="1"/>
  <c r="AA237" i="22"/>
  <c r="AB237" i="22" s="1"/>
  <c r="AA238" i="22"/>
  <c r="AB238" i="22" s="1"/>
  <c r="AA239" i="22"/>
  <c r="AB239" i="22" s="1"/>
  <c r="AA240" i="22"/>
  <c r="AB240" i="22" s="1"/>
  <c r="AA241" i="22"/>
  <c r="AB241" i="22" s="1"/>
  <c r="AA242" i="22"/>
  <c r="AB242" i="22" s="1"/>
  <c r="AA243" i="22"/>
  <c r="AB243" i="22" s="1"/>
  <c r="AA244" i="22"/>
  <c r="AB244" i="22" s="1"/>
  <c r="AA245" i="22"/>
  <c r="AB245" i="22" s="1"/>
  <c r="AA246" i="22"/>
  <c r="AB246" i="22" s="1"/>
  <c r="AA247" i="22"/>
  <c r="AB247" i="22" s="1"/>
  <c r="AA248" i="22"/>
  <c r="AB248" i="22" s="1"/>
  <c r="AA249" i="22"/>
  <c r="AB249" i="22" s="1"/>
  <c r="AA250" i="22"/>
  <c r="AB250" i="22" s="1"/>
  <c r="AA251" i="22"/>
  <c r="AB251" i="22" s="1"/>
  <c r="AA252" i="22"/>
  <c r="AB252" i="22" s="1"/>
  <c r="AA253" i="22"/>
  <c r="AB253" i="22" s="1"/>
  <c r="AA254" i="22"/>
  <c r="AB254" i="22" s="1"/>
  <c r="AA255" i="22"/>
  <c r="AB255" i="22" s="1"/>
  <c r="AA256" i="22"/>
  <c r="AB256" i="22" s="1"/>
  <c r="AA257" i="22"/>
  <c r="AB257" i="22" s="1"/>
  <c r="AA258" i="22"/>
  <c r="AB258" i="22" s="1"/>
  <c r="AA259" i="22"/>
  <c r="AB259" i="22" s="1"/>
  <c r="AA260" i="22"/>
  <c r="AB260" i="22" s="1"/>
  <c r="AA261" i="22"/>
  <c r="AB261" i="22" s="1"/>
  <c r="AA262" i="22"/>
  <c r="AB262" i="22" s="1"/>
  <c r="AA263" i="22"/>
  <c r="AB263" i="22" s="1"/>
  <c r="AA264" i="22"/>
  <c r="AB264" i="22" s="1"/>
  <c r="AA265" i="22"/>
  <c r="AB265" i="22" s="1"/>
  <c r="AA266" i="22"/>
  <c r="AB266" i="22" s="1"/>
  <c r="AA267" i="22"/>
  <c r="AB267" i="22" s="1"/>
  <c r="AA268" i="22"/>
  <c r="AB268" i="22" s="1"/>
  <c r="AA269" i="22"/>
  <c r="AB269" i="22" s="1"/>
  <c r="AA270" i="22"/>
  <c r="AB270" i="22" s="1"/>
  <c r="AA271" i="22"/>
  <c r="AB271" i="22" s="1"/>
  <c r="AA272" i="22"/>
  <c r="AB272" i="22" s="1"/>
  <c r="AA273" i="22"/>
  <c r="AB273" i="22" s="1"/>
  <c r="AA274" i="22"/>
  <c r="AB274" i="22" s="1"/>
  <c r="AA275" i="22"/>
  <c r="AB275" i="22" s="1"/>
  <c r="AA276" i="22"/>
  <c r="AB276" i="22" s="1"/>
  <c r="AA277" i="22"/>
  <c r="AB277" i="22" s="1"/>
  <c r="AA278" i="22"/>
  <c r="AB278" i="22" s="1"/>
  <c r="AA279" i="22"/>
  <c r="AB279" i="22" s="1"/>
  <c r="AA280" i="22"/>
  <c r="AB280" i="22" s="1"/>
  <c r="AA281" i="22"/>
  <c r="AB281" i="22" s="1"/>
  <c r="AA282" i="22"/>
  <c r="AB282" i="22" s="1"/>
  <c r="AA283" i="22"/>
  <c r="AB283" i="22" s="1"/>
  <c r="AA284" i="22"/>
  <c r="AB284" i="22" s="1"/>
  <c r="AA285" i="22"/>
  <c r="AB285" i="22" s="1"/>
  <c r="AA286" i="22"/>
  <c r="AB286" i="22" s="1"/>
  <c r="AA287" i="22"/>
  <c r="AB287" i="22" s="1"/>
  <c r="AA288" i="22"/>
  <c r="AB288" i="22" s="1"/>
  <c r="AA289" i="22"/>
  <c r="AB289" i="22" s="1"/>
  <c r="AA290" i="22"/>
  <c r="AB290" i="22" s="1"/>
  <c r="AA291" i="22"/>
  <c r="AB291" i="22" s="1"/>
  <c r="AA292" i="22"/>
  <c r="AB292" i="22" s="1"/>
  <c r="AA293" i="22"/>
  <c r="AB293" i="22" s="1"/>
  <c r="AA294" i="22"/>
  <c r="AB294" i="22" s="1"/>
  <c r="AA295" i="22"/>
  <c r="AB295" i="22" s="1"/>
  <c r="AA296" i="22"/>
  <c r="AB296" i="22" s="1"/>
  <c r="AA297" i="22"/>
  <c r="AB297" i="22" s="1"/>
  <c r="AA298" i="22"/>
  <c r="AB298" i="22" s="1"/>
  <c r="AA299" i="22"/>
  <c r="AB299" i="22" s="1"/>
  <c r="AA300" i="22"/>
  <c r="AB300" i="22" s="1"/>
  <c r="AA301" i="22"/>
  <c r="AB301" i="22" s="1"/>
  <c r="AA302" i="22"/>
  <c r="AB302" i="22" s="1"/>
  <c r="AA303" i="22"/>
  <c r="AB303" i="22" s="1"/>
  <c r="AA304" i="22"/>
  <c r="AB304" i="22" s="1"/>
  <c r="AA305" i="22"/>
  <c r="AB305" i="22" s="1"/>
  <c r="AA306" i="22"/>
  <c r="AB306" i="22" s="1"/>
  <c r="AA307" i="22"/>
  <c r="AB307" i="22" s="1"/>
  <c r="AA308" i="22"/>
  <c r="AB308" i="22" s="1"/>
  <c r="AA309" i="22"/>
  <c r="AB309" i="22" s="1"/>
  <c r="AA310" i="22"/>
  <c r="AB310" i="22" s="1"/>
  <c r="AA311" i="22"/>
  <c r="AB311" i="22" s="1"/>
  <c r="AA312" i="22"/>
  <c r="AB312" i="22" s="1"/>
  <c r="AA313" i="22"/>
  <c r="AB313" i="22" s="1"/>
  <c r="AA314" i="22"/>
  <c r="AB314" i="22" s="1"/>
  <c r="AA315" i="22"/>
  <c r="AB315" i="22" s="1"/>
  <c r="AA316" i="22"/>
  <c r="AB316" i="22" s="1"/>
  <c r="AA317" i="22"/>
  <c r="AB317" i="22" s="1"/>
  <c r="AA318" i="22"/>
  <c r="AB318" i="22" s="1"/>
  <c r="AA319" i="22"/>
  <c r="AB319" i="22" s="1"/>
  <c r="AA320" i="22"/>
  <c r="AB320" i="22" s="1"/>
  <c r="AA321" i="22"/>
  <c r="AB321" i="22" s="1"/>
  <c r="AA322" i="22"/>
  <c r="AB322" i="22" s="1"/>
  <c r="AA323" i="22"/>
  <c r="AB323" i="22" s="1"/>
  <c r="AA324" i="22"/>
  <c r="AB324" i="22" s="1"/>
  <c r="AA325" i="22"/>
  <c r="AB325" i="22" s="1"/>
  <c r="AA326" i="22"/>
  <c r="AB326" i="22" s="1"/>
  <c r="AA327" i="22"/>
  <c r="AB327" i="22" s="1"/>
  <c r="AA328" i="22"/>
  <c r="AB328" i="22" s="1"/>
  <c r="AA329" i="22"/>
  <c r="AB329" i="22" s="1"/>
  <c r="AA330" i="22"/>
  <c r="AB330" i="22" s="1"/>
  <c r="AA331" i="22"/>
  <c r="AB331" i="22" s="1"/>
  <c r="AA332" i="22"/>
  <c r="AB332" i="22" s="1"/>
  <c r="AA333" i="22"/>
  <c r="AB333" i="22" s="1"/>
  <c r="AA334" i="22"/>
  <c r="AB334" i="22" s="1"/>
  <c r="AA335" i="22"/>
  <c r="AB335" i="22" s="1"/>
  <c r="AA336" i="22"/>
  <c r="AB336" i="22" s="1"/>
  <c r="AA337" i="22"/>
  <c r="AB337" i="22" s="1"/>
  <c r="AA338" i="22"/>
  <c r="AB338" i="22" s="1"/>
  <c r="AA339" i="22"/>
  <c r="AB339" i="22" s="1"/>
  <c r="AA340" i="22"/>
  <c r="AB340" i="22" s="1"/>
  <c r="AA341" i="22"/>
  <c r="AB341" i="22" s="1"/>
  <c r="AA342" i="22"/>
  <c r="AB342" i="22" s="1"/>
  <c r="AA343" i="22"/>
  <c r="AB343" i="22" s="1"/>
  <c r="AA344" i="22"/>
  <c r="AB344" i="22" s="1"/>
  <c r="AA345" i="22"/>
  <c r="AB345" i="22" s="1"/>
  <c r="AA346" i="22"/>
  <c r="AB346" i="22" s="1"/>
  <c r="AA347" i="22"/>
  <c r="AB347" i="22" s="1"/>
  <c r="AA348" i="22"/>
  <c r="AB348" i="22" s="1"/>
  <c r="AA349" i="22"/>
  <c r="AB349" i="22" s="1"/>
  <c r="AA350" i="22"/>
  <c r="AB350" i="22" s="1"/>
  <c r="AA351" i="22"/>
  <c r="AB351" i="22" s="1"/>
  <c r="AA352" i="22"/>
  <c r="AB352" i="22" s="1"/>
  <c r="AA353" i="22"/>
  <c r="AB353" i="22" s="1"/>
  <c r="AA354" i="22"/>
  <c r="AB354" i="22" s="1"/>
  <c r="AA355" i="22"/>
  <c r="AB355" i="22" s="1"/>
  <c r="AA356" i="22"/>
  <c r="AB356" i="22" s="1"/>
  <c r="AA357" i="22"/>
  <c r="AB357" i="22" s="1"/>
  <c r="AA358" i="22"/>
  <c r="AB358" i="22" s="1"/>
  <c r="AA359" i="22"/>
  <c r="AB359" i="22" s="1"/>
  <c r="AA360" i="22"/>
  <c r="AB360" i="22" s="1"/>
  <c r="AA361" i="22"/>
  <c r="AB361" i="22" s="1"/>
  <c r="AA362" i="22"/>
  <c r="AB362" i="22" s="1"/>
  <c r="AA363" i="22"/>
  <c r="AB363" i="22" s="1"/>
  <c r="AA364" i="22"/>
  <c r="AB364" i="22" s="1"/>
  <c r="AA365" i="22"/>
  <c r="AB365" i="22" s="1"/>
  <c r="AA366" i="22"/>
  <c r="AB366" i="22" s="1"/>
  <c r="AA367" i="22"/>
  <c r="AB367" i="22" s="1"/>
  <c r="AA368" i="22"/>
  <c r="AB368" i="22" s="1"/>
  <c r="AA369" i="22"/>
  <c r="AB369" i="22" s="1"/>
  <c r="AA370" i="22"/>
  <c r="AB370" i="22" s="1"/>
  <c r="AA371" i="22"/>
  <c r="AB371" i="22" s="1"/>
  <c r="AA372" i="22"/>
  <c r="AA373" i="22"/>
  <c r="AB373" i="22" s="1"/>
  <c r="AA374" i="22"/>
  <c r="AB374" i="22" s="1"/>
  <c r="AA375" i="22"/>
  <c r="AB375" i="22" s="1"/>
  <c r="AA376" i="22"/>
  <c r="AB376" i="22" s="1"/>
  <c r="AA377" i="22"/>
  <c r="AB377" i="22" s="1"/>
  <c r="AA378" i="22"/>
  <c r="AB378" i="22" s="1"/>
  <c r="AA379" i="22"/>
  <c r="AB379" i="22" s="1"/>
  <c r="AA380" i="22"/>
  <c r="AB380" i="22" s="1"/>
  <c r="AA381" i="22"/>
  <c r="AB381" i="22" s="1"/>
  <c r="AA382" i="22"/>
  <c r="AB382" i="22" s="1"/>
  <c r="AA383" i="22"/>
  <c r="AB383" i="22" s="1"/>
  <c r="AA384" i="22"/>
  <c r="AB384" i="22" s="1"/>
  <c r="AA385" i="22"/>
  <c r="AB385" i="22" s="1"/>
  <c r="AA386" i="22"/>
  <c r="AB386" i="22" s="1"/>
  <c r="AA387" i="22"/>
  <c r="AB387" i="22" s="1"/>
  <c r="AA388" i="22"/>
  <c r="AB388" i="22" s="1"/>
  <c r="AA389" i="22"/>
  <c r="AB389" i="22" s="1"/>
  <c r="AA390" i="22"/>
  <c r="AB390" i="22" s="1"/>
  <c r="AA391" i="22"/>
  <c r="AB391" i="22" s="1"/>
  <c r="AA392" i="22"/>
  <c r="AB392" i="22" s="1"/>
  <c r="AA393" i="22"/>
  <c r="AB393" i="22" s="1"/>
  <c r="AA394" i="22"/>
  <c r="AB394" i="22" s="1"/>
  <c r="AA395" i="22"/>
  <c r="AB395" i="22" s="1"/>
  <c r="AA396" i="22"/>
  <c r="AB396" i="22" s="1"/>
  <c r="AA397" i="22"/>
  <c r="AB397" i="22" s="1"/>
  <c r="AA398" i="22"/>
  <c r="AB398" i="22" s="1"/>
  <c r="AA399" i="22"/>
  <c r="AB399" i="22" s="1"/>
  <c r="AA400" i="22"/>
  <c r="AB400" i="22" s="1"/>
  <c r="AA401" i="22"/>
  <c r="AB401" i="22" s="1"/>
  <c r="AA402" i="22"/>
  <c r="AB402" i="22" s="1"/>
  <c r="AA403" i="22"/>
  <c r="AB403" i="22" s="1"/>
  <c r="AA404" i="22"/>
  <c r="AB404" i="22" s="1"/>
  <c r="AA405" i="22"/>
  <c r="AB405" i="22" s="1"/>
  <c r="AA406" i="22"/>
  <c r="AB406" i="22" s="1"/>
  <c r="AA407" i="22"/>
  <c r="AB407" i="22" s="1"/>
  <c r="AA408" i="22"/>
  <c r="AB408" i="22" s="1"/>
  <c r="AA409" i="22"/>
  <c r="AB409" i="22" s="1"/>
  <c r="AA410" i="22"/>
  <c r="AB410" i="22" s="1"/>
  <c r="AA411" i="22"/>
  <c r="AB411" i="22" s="1"/>
  <c r="AA412" i="22"/>
  <c r="AB412" i="22" s="1"/>
  <c r="AA413" i="22"/>
  <c r="AB413" i="22" s="1"/>
  <c r="AA414" i="22"/>
  <c r="AB414" i="22" s="1"/>
  <c r="AA415" i="22"/>
  <c r="AB415" i="22" s="1"/>
  <c r="AA416" i="22"/>
  <c r="AB416" i="22" s="1"/>
  <c r="AA417" i="22"/>
  <c r="AB417" i="22" s="1"/>
  <c r="AA418" i="22"/>
  <c r="AB418" i="22" s="1"/>
  <c r="AA419" i="22"/>
  <c r="AB419" i="22" s="1"/>
  <c r="AA420" i="22"/>
  <c r="AB420" i="22" s="1"/>
  <c r="AA421" i="22"/>
  <c r="AB421" i="22" s="1"/>
  <c r="AA422" i="22"/>
  <c r="AB422" i="22" s="1"/>
  <c r="AA423" i="22"/>
  <c r="AB423" i="22" s="1"/>
  <c r="AA424" i="22"/>
  <c r="AB424" i="22" s="1"/>
  <c r="AA425" i="22"/>
  <c r="AB425" i="22" s="1"/>
  <c r="AA426" i="22"/>
  <c r="AB426" i="22" s="1"/>
  <c r="AA427" i="22"/>
  <c r="AB427" i="22" s="1"/>
  <c r="AA428" i="22"/>
  <c r="AB428" i="22" s="1"/>
  <c r="AA429" i="22"/>
  <c r="AB429" i="22" s="1"/>
  <c r="AA430" i="22"/>
  <c r="AB430" i="22" s="1"/>
  <c r="AA431" i="22"/>
  <c r="AB431" i="22" s="1"/>
  <c r="AA432" i="22"/>
  <c r="AB432" i="22" s="1"/>
  <c r="AA433" i="22"/>
  <c r="AB433" i="22" s="1"/>
  <c r="AA434" i="22"/>
  <c r="AB434" i="22" s="1"/>
  <c r="AA435" i="22"/>
  <c r="AB435" i="22" s="1"/>
  <c r="AA436" i="22"/>
  <c r="AB436" i="22" s="1"/>
  <c r="AA437" i="22"/>
  <c r="AB437" i="22" s="1"/>
  <c r="AA438" i="22"/>
  <c r="AB438" i="22" s="1"/>
  <c r="AA439" i="22"/>
  <c r="AB439" i="22" s="1"/>
  <c r="AA440" i="22"/>
  <c r="AB440" i="22" s="1"/>
  <c r="AA441" i="22"/>
  <c r="AB441" i="22" s="1"/>
  <c r="AA442" i="22"/>
  <c r="AB442" i="22" s="1"/>
  <c r="AA443" i="22"/>
  <c r="AB443" i="22" s="1"/>
  <c r="AA444" i="22"/>
  <c r="AB444" i="22" s="1"/>
  <c r="AA445" i="22"/>
  <c r="AB445" i="22" s="1"/>
  <c r="AA446" i="22"/>
  <c r="AB446" i="22" s="1"/>
  <c r="AA447" i="22"/>
  <c r="AB447" i="22" s="1"/>
  <c r="AA448" i="22"/>
  <c r="AB448" i="22" s="1"/>
  <c r="AA449" i="22"/>
  <c r="AB449" i="22" s="1"/>
  <c r="AA450" i="22"/>
  <c r="AB450" i="22" s="1"/>
  <c r="AA451" i="22"/>
  <c r="AB451" i="22" s="1"/>
  <c r="AA452" i="22"/>
  <c r="AB452" i="22" s="1"/>
  <c r="AA453" i="22"/>
  <c r="AB453" i="22" s="1"/>
  <c r="AA454" i="22"/>
  <c r="AB454" i="22" s="1"/>
  <c r="AA455" i="22"/>
  <c r="AB455" i="22" s="1"/>
  <c r="AA456" i="22"/>
  <c r="AB456" i="22" s="1"/>
  <c r="AA457" i="22"/>
  <c r="AB457" i="22" s="1"/>
  <c r="AA458" i="22"/>
  <c r="AB458" i="22" s="1"/>
  <c r="AA459" i="22"/>
  <c r="AB459" i="22" s="1"/>
  <c r="AA460" i="22"/>
  <c r="AB460" i="22" s="1"/>
  <c r="AA461" i="22"/>
  <c r="AB461" i="22" s="1"/>
  <c r="AA462" i="22"/>
  <c r="AB462" i="22" s="1"/>
  <c r="AA463" i="22"/>
  <c r="AB463" i="22" s="1"/>
  <c r="AA464" i="22"/>
  <c r="AB464" i="22" s="1"/>
  <c r="AA465" i="22"/>
  <c r="AB465" i="22" s="1"/>
  <c r="AA466" i="22"/>
  <c r="AB466" i="22" s="1"/>
  <c r="AA467" i="22"/>
  <c r="AB467" i="22" s="1"/>
  <c r="AA468" i="22"/>
  <c r="AB468" i="22" s="1"/>
  <c r="AA469" i="22"/>
  <c r="AB469" i="22" s="1"/>
  <c r="AA470" i="22"/>
  <c r="AB470" i="22" s="1"/>
  <c r="AA471" i="22"/>
  <c r="AB471" i="22" s="1"/>
  <c r="AA472" i="22"/>
  <c r="AB472" i="22" s="1"/>
  <c r="AA473" i="22"/>
  <c r="AB473" i="22" s="1"/>
  <c r="AA474" i="22"/>
  <c r="AB474" i="22" s="1"/>
  <c r="AA475" i="22"/>
  <c r="AB475" i="22" s="1"/>
  <c r="AA476" i="22"/>
  <c r="AB476" i="22" s="1"/>
  <c r="AA477" i="22"/>
  <c r="AB477" i="22" s="1"/>
  <c r="AA478" i="22"/>
  <c r="AB478" i="22" s="1"/>
  <c r="AA479" i="22"/>
  <c r="AB479" i="22" s="1"/>
  <c r="AA8" i="22"/>
  <c r="AB8" i="22" s="1"/>
  <c r="R8" i="22"/>
  <c r="R7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81" i="22"/>
  <c r="N82" i="22"/>
  <c r="N83" i="22"/>
  <c r="N84" i="22"/>
  <c r="N85" i="22"/>
  <c r="N86" i="22"/>
  <c r="N87" i="22"/>
  <c r="N88" i="22"/>
  <c r="N89" i="22"/>
  <c r="N90" i="22"/>
  <c r="N91" i="22"/>
  <c r="N92" i="22"/>
  <c r="N93" i="22"/>
  <c r="N94" i="22"/>
  <c r="N95" i="22"/>
  <c r="N96" i="22"/>
  <c r="N97" i="22"/>
  <c r="N98" i="22"/>
  <c r="N99" i="22"/>
  <c r="N100" i="22"/>
  <c r="N101" i="22"/>
  <c r="N102" i="22"/>
  <c r="N103" i="22"/>
  <c r="N104" i="22"/>
  <c r="N105" i="22"/>
  <c r="N106" i="22"/>
  <c r="N107" i="22"/>
  <c r="N108" i="22"/>
  <c r="N109" i="22"/>
  <c r="N110" i="22"/>
  <c r="N111" i="22"/>
  <c r="N112" i="22"/>
  <c r="N113" i="22"/>
  <c r="N114" i="22"/>
  <c r="N115" i="22"/>
  <c r="N116" i="22"/>
  <c r="N117" i="22"/>
  <c r="N118" i="22"/>
  <c r="N119" i="22"/>
  <c r="N120" i="22"/>
  <c r="N121" i="22"/>
  <c r="N122" i="22"/>
  <c r="N123" i="22"/>
  <c r="N124" i="22"/>
  <c r="N125" i="22"/>
  <c r="N126" i="22"/>
  <c r="N127" i="22"/>
  <c r="N128" i="22"/>
  <c r="N129" i="22"/>
  <c r="N130" i="22"/>
  <c r="N131" i="22"/>
  <c r="N132" i="22"/>
  <c r="N133" i="22"/>
  <c r="N134" i="22"/>
  <c r="N135" i="22"/>
  <c r="N136" i="22"/>
  <c r="N137" i="22"/>
  <c r="N138" i="22"/>
  <c r="N139" i="22"/>
  <c r="N140" i="22"/>
  <c r="N141" i="22"/>
  <c r="N142" i="22"/>
  <c r="N143" i="22"/>
  <c r="N144" i="22"/>
  <c r="N145" i="22"/>
  <c r="N146" i="22"/>
  <c r="N147" i="22"/>
  <c r="N148" i="22"/>
  <c r="N149" i="22"/>
  <c r="N150" i="22"/>
  <c r="N151" i="22"/>
  <c r="N152" i="22"/>
  <c r="N153" i="22"/>
  <c r="N154" i="22"/>
  <c r="N155" i="22"/>
  <c r="N156" i="22"/>
  <c r="N157" i="22"/>
  <c r="N158" i="22"/>
  <c r="N159" i="22"/>
  <c r="N160" i="22"/>
  <c r="N161" i="22"/>
  <c r="N162" i="22"/>
  <c r="N163" i="22"/>
  <c r="N164" i="22"/>
  <c r="N165" i="22"/>
  <c r="N166" i="22"/>
  <c r="N167" i="22"/>
  <c r="N168" i="22"/>
  <c r="N169" i="22"/>
  <c r="N170" i="22"/>
  <c r="N171" i="22"/>
  <c r="N172" i="22"/>
  <c r="N173" i="22"/>
  <c r="N174" i="22"/>
  <c r="N175" i="22"/>
  <c r="N176" i="22"/>
  <c r="N177" i="22"/>
  <c r="N178" i="22"/>
  <c r="N179" i="22"/>
  <c r="N180" i="22"/>
  <c r="N181" i="22"/>
  <c r="N182" i="22"/>
  <c r="N183" i="22"/>
  <c r="N184" i="22"/>
  <c r="N185" i="22"/>
  <c r="N186" i="22"/>
  <c r="N187" i="22"/>
  <c r="N188" i="22"/>
  <c r="N189" i="22"/>
  <c r="N190" i="22"/>
  <c r="N191" i="22"/>
  <c r="N192" i="22"/>
  <c r="N193" i="22"/>
  <c r="N194" i="22"/>
  <c r="N195" i="22"/>
  <c r="N196" i="22"/>
  <c r="N197" i="22"/>
  <c r="N198" i="22"/>
  <c r="N199" i="22"/>
  <c r="N200" i="22"/>
  <c r="N201" i="22"/>
  <c r="N202" i="22"/>
  <c r="N203" i="22"/>
  <c r="N204" i="22"/>
  <c r="N205" i="22"/>
  <c r="N206" i="22"/>
  <c r="N207" i="22"/>
  <c r="N208" i="22"/>
  <c r="N209" i="22"/>
  <c r="N210" i="22"/>
  <c r="N211" i="22"/>
  <c r="N212" i="22"/>
  <c r="N213" i="22"/>
  <c r="N214" i="22"/>
  <c r="N215" i="22"/>
  <c r="N216" i="22"/>
  <c r="N217" i="22"/>
  <c r="N218" i="22"/>
  <c r="N219" i="22"/>
  <c r="N220" i="22"/>
  <c r="N221" i="22"/>
  <c r="N222" i="22"/>
  <c r="N223" i="22"/>
  <c r="N224" i="22"/>
  <c r="N225" i="22"/>
  <c r="N226" i="22"/>
  <c r="N227" i="22"/>
  <c r="N228" i="22"/>
  <c r="N229" i="22"/>
  <c r="N230" i="22"/>
  <c r="N231" i="22"/>
  <c r="N232" i="22"/>
  <c r="N233" i="22"/>
  <c r="N234" i="22"/>
  <c r="N235" i="22"/>
  <c r="N236" i="22"/>
  <c r="N237" i="22"/>
  <c r="N238" i="22"/>
  <c r="N239" i="22"/>
  <c r="N240" i="22"/>
  <c r="N241" i="22"/>
  <c r="N242" i="22"/>
  <c r="N243" i="22"/>
  <c r="N244" i="22"/>
  <c r="N245" i="22"/>
  <c r="N246" i="22"/>
  <c r="N247" i="22"/>
  <c r="N248" i="22"/>
  <c r="N249" i="22"/>
  <c r="N250" i="22"/>
  <c r="N251" i="22"/>
  <c r="N252" i="22"/>
  <c r="N253" i="22"/>
  <c r="N254" i="22"/>
  <c r="N255" i="22"/>
  <c r="N256" i="22"/>
  <c r="N257" i="22"/>
  <c r="N258" i="22"/>
  <c r="N259" i="22"/>
  <c r="N260" i="22"/>
  <c r="N261" i="22"/>
  <c r="N262" i="22"/>
  <c r="N263" i="22"/>
  <c r="N264" i="22"/>
  <c r="N265" i="22"/>
  <c r="N266" i="22"/>
  <c r="N267" i="22"/>
  <c r="N268" i="22"/>
  <c r="N269" i="22"/>
  <c r="N270" i="22"/>
  <c r="N271" i="22"/>
  <c r="N272" i="22"/>
  <c r="N273" i="22"/>
  <c r="N274" i="22"/>
  <c r="N275" i="22"/>
  <c r="N276" i="22"/>
  <c r="N277" i="22"/>
  <c r="N278" i="22"/>
  <c r="N279" i="22"/>
  <c r="N280" i="22"/>
  <c r="N281" i="22"/>
  <c r="N282" i="22"/>
  <c r="N283" i="22"/>
  <c r="N284" i="22"/>
  <c r="N285" i="22"/>
  <c r="N286" i="22"/>
  <c r="N287" i="22"/>
  <c r="N288" i="22"/>
  <c r="N289" i="22"/>
  <c r="N290" i="22"/>
  <c r="N291" i="22"/>
  <c r="N292" i="22"/>
  <c r="N293" i="22"/>
  <c r="N294" i="22"/>
  <c r="N295" i="22"/>
  <c r="N296" i="22"/>
  <c r="N297" i="22"/>
  <c r="N298" i="22"/>
  <c r="N299" i="22"/>
  <c r="N300" i="22"/>
  <c r="N301" i="22"/>
  <c r="N302" i="22"/>
  <c r="N303" i="22"/>
  <c r="N304" i="22"/>
  <c r="N305" i="22"/>
  <c r="N306" i="22"/>
  <c r="N307" i="22"/>
  <c r="N308" i="22"/>
  <c r="N309" i="22"/>
  <c r="N310" i="22"/>
  <c r="N311" i="22"/>
  <c r="N312" i="22"/>
  <c r="N313" i="22"/>
  <c r="N314" i="22"/>
  <c r="N315" i="22"/>
  <c r="N316" i="22"/>
  <c r="N317" i="22"/>
  <c r="N318" i="22"/>
  <c r="N319" i="22"/>
  <c r="N320" i="22"/>
  <c r="N321" i="22"/>
  <c r="N322" i="22"/>
  <c r="N323" i="22"/>
  <c r="N324" i="22"/>
  <c r="N325" i="22"/>
  <c r="N326" i="22"/>
  <c r="N327" i="22"/>
  <c r="N328" i="22"/>
  <c r="N329" i="22"/>
  <c r="N330" i="22"/>
  <c r="N331" i="22"/>
  <c r="N332" i="22"/>
  <c r="N333" i="22"/>
  <c r="N334" i="22"/>
  <c r="N335" i="22"/>
  <c r="N336" i="22"/>
  <c r="N337" i="22"/>
  <c r="N338" i="22"/>
  <c r="N339" i="22"/>
  <c r="N340" i="22"/>
  <c r="N341" i="22"/>
  <c r="N342" i="22"/>
  <c r="N343" i="22"/>
  <c r="N344" i="22"/>
  <c r="N345" i="22"/>
  <c r="N346" i="22"/>
  <c r="N347" i="22"/>
  <c r="N348" i="22"/>
  <c r="N349" i="22"/>
  <c r="N350" i="22"/>
  <c r="N351" i="22"/>
  <c r="N352" i="22"/>
  <c r="N353" i="22"/>
  <c r="N354" i="22"/>
  <c r="N355" i="22"/>
  <c r="N356" i="22"/>
  <c r="N357" i="22"/>
  <c r="N358" i="22"/>
  <c r="N359" i="22"/>
  <c r="N360" i="22"/>
  <c r="N361" i="22"/>
  <c r="N362" i="22"/>
  <c r="N363" i="22"/>
  <c r="N364" i="22"/>
  <c r="N365" i="22"/>
  <c r="N366" i="22"/>
  <c r="N367" i="22"/>
  <c r="N368" i="22"/>
  <c r="N369" i="22"/>
  <c r="N370" i="22"/>
  <c r="N371" i="22"/>
  <c r="N372" i="22"/>
  <c r="N373" i="22"/>
  <c r="N374" i="22"/>
  <c r="N375" i="22"/>
  <c r="N376" i="22"/>
  <c r="N377" i="22"/>
  <c r="N378" i="22"/>
  <c r="N379" i="22"/>
  <c r="N380" i="22"/>
  <c r="N381" i="22"/>
  <c r="N382" i="22"/>
  <c r="N383" i="22"/>
  <c r="N384" i="22"/>
  <c r="N385" i="22"/>
  <c r="N386" i="22"/>
  <c r="N387" i="22"/>
  <c r="N388" i="22"/>
  <c r="N389" i="22"/>
  <c r="N390" i="22"/>
  <c r="N391" i="22"/>
  <c r="N392" i="22"/>
  <c r="N393" i="22"/>
  <c r="N394" i="22"/>
  <c r="N395" i="22"/>
  <c r="N396" i="22"/>
  <c r="N397" i="22"/>
  <c r="N398" i="22"/>
  <c r="N399" i="22"/>
  <c r="N400" i="22"/>
  <c r="N401" i="22"/>
  <c r="N402" i="22"/>
  <c r="N403" i="22"/>
  <c r="N404" i="22"/>
  <c r="N405" i="22"/>
  <c r="N406" i="22"/>
  <c r="N407" i="22"/>
  <c r="N408" i="22"/>
  <c r="N409" i="22"/>
  <c r="N410" i="22"/>
  <c r="N411" i="22"/>
  <c r="N412" i="22"/>
  <c r="N413" i="22"/>
  <c r="N414" i="22"/>
  <c r="N415" i="22"/>
  <c r="N416" i="22"/>
  <c r="N417" i="22"/>
  <c r="N418" i="22"/>
  <c r="N419" i="22"/>
  <c r="N420" i="22"/>
  <c r="N421" i="22"/>
  <c r="N422" i="22"/>
  <c r="N423" i="22"/>
  <c r="N424" i="22"/>
  <c r="N425" i="22"/>
  <c r="N426" i="22"/>
  <c r="N427" i="22"/>
  <c r="N428" i="22"/>
  <c r="N429" i="22"/>
  <c r="N430" i="22"/>
  <c r="N431" i="22"/>
  <c r="N432" i="22"/>
  <c r="N433" i="22"/>
  <c r="N434" i="22"/>
  <c r="N435" i="22"/>
  <c r="N436" i="22"/>
  <c r="N437" i="22"/>
  <c r="N438" i="22"/>
  <c r="N439" i="22"/>
  <c r="N440" i="22"/>
  <c r="N441" i="22"/>
  <c r="N442" i="22"/>
  <c r="N443" i="22"/>
  <c r="N444" i="22"/>
  <c r="N445" i="22"/>
  <c r="N446" i="22"/>
  <c r="N447" i="22"/>
  <c r="N448" i="22"/>
  <c r="N449" i="22"/>
  <c r="N450" i="22"/>
  <c r="N451" i="22"/>
  <c r="N452" i="22"/>
  <c r="N453" i="22"/>
  <c r="N454" i="22"/>
  <c r="N455" i="22"/>
  <c r="N456" i="22"/>
  <c r="N457" i="22"/>
  <c r="N458" i="22"/>
  <c r="N459" i="22"/>
  <c r="N460" i="22"/>
  <c r="N461" i="22"/>
  <c r="N462" i="22"/>
  <c r="N463" i="22"/>
  <c r="N464" i="22"/>
  <c r="N465" i="22"/>
  <c r="N466" i="22"/>
  <c r="N467" i="22"/>
  <c r="N468" i="22"/>
  <c r="N469" i="22"/>
  <c r="N470" i="22"/>
  <c r="N471" i="22"/>
  <c r="N472" i="22"/>
  <c r="N473" i="22"/>
  <c r="N474" i="22"/>
  <c r="N475" i="22"/>
  <c r="N476" i="22"/>
  <c r="N477" i="22"/>
  <c r="N478" i="22"/>
  <c r="N479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8" i="22"/>
  <c r="B7" i="22"/>
  <c r="N7" i="22"/>
  <c r="N8" i="22"/>
  <c r="F8" i="22"/>
  <c r="F7" i="22"/>
  <c r="AB8" i="2"/>
  <c r="B2" i="2"/>
  <c r="I3" i="2"/>
  <c r="G3" i="2"/>
  <c r="F3" i="2"/>
  <c r="E3" i="2"/>
  <c r="D3" i="2"/>
  <c r="C3" i="2"/>
  <c r="B3" i="2"/>
  <c r="BU10" i="2"/>
  <c r="BU11" i="2"/>
  <c r="BU12" i="2"/>
  <c r="BU13" i="2"/>
  <c r="BU14" i="2"/>
  <c r="BU15" i="2"/>
  <c r="BU16" i="2"/>
  <c r="BX16" i="2" s="1"/>
  <c r="BU17" i="2"/>
  <c r="BX20" i="2" s="1"/>
  <c r="BU18" i="2"/>
  <c r="BU19" i="2"/>
  <c r="BU20" i="2"/>
  <c r="BU21" i="2"/>
  <c r="BU22" i="2"/>
  <c r="BU23" i="2"/>
  <c r="BU24" i="2"/>
  <c r="BU25" i="2"/>
  <c r="BX28" i="2" s="1"/>
  <c r="BU26" i="2"/>
  <c r="BU27" i="2"/>
  <c r="BU28" i="2"/>
  <c r="BU29" i="2"/>
  <c r="BU30" i="2"/>
  <c r="BU31" i="2"/>
  <c r="BU32" i="2"/>
  <c r="BX32" i="2" s="1"/>
  <c r="BU33" i="2"/>
  <c r="BX36" i="2" s="1"/>
  <c r="BU34" i="2"/>
  <c r="BU35" i="2"/>
  <c r="BU36" i="2"/>
  <c r="BU37" i="2"/>
  <c r="BU38" i="2"/>
  <c r="BU39" i="2"/>
  <c r="BU40" i="2"/>
  <c r="BX40" i="2" s="1"/>
  <c r="BU41" i="2"/>
  <c r="BX44" i="2" s="1"/>
  <c r="BU42" i="2"/>
  <c r="BU43" i="2"/>
  <c r="BU44" i="2"/>
  <c r="BU45" i="2"/>
  <c r="BU46" i="2"/>
  <c r="BU47" i="2"/>
  <c r="BU48" i="2"/>
  <c r="BX48" i="2" s="1"/>
  <c r="BU49" i="2"/>
  <c r="BX52" i="2" s="1"/>
  <c r="BU50" i="2"/>
  <c r="BU51" i="2"/>
  <c r="BU52" i="2"/>
  <c r="BU53" i="2"/>
  <c r="BU54" i="2"/>
  <c r="BU55" i="2"/>
  <c r="BU56" i="2"/>
  <c r="BU57" i="2"/>
  <c r="BX60" i="2" s="1"/>
  <c r="BU58" i="2"/>
  <c r="BU59" i="2"/>
  <c r="BU60" i="2"/>
  <c r="BU61" i="2"/>
  <c r="BU62" i="2"/>
  <c r="BU63" i="2"/>
  <c r="BU64" i="2"/>
  <c r="BX64" i="2" s="1"/>
  <c r="BU65" i="2"/>
  <c r="BX68" i="2" s="1"/>
  <c r="BU66" i="2"/>
  <c r="BU67" i="2"/>
  <c r="BU68" i="2"/>
  <c r="BU69" i="2"/>
  <c r="BU70" i="2"/>
  <c r="BU71" i="2"/>
  <c r="BU72" i="2"/>
  <c r="BX72" i="2" s="1"/>
  <c r="BU73" i="2"/>
  <c r="BX76" i="2" s="1"/>
  <c r="BU74" i="2"/>
  <c r="BU75" i="2"/>
  <c r="BU76" i="2"/>
  <c r="BU77" i="2"/>
  <c r="BU78" i="2"/>
  <c r="BU79" i="2"/>
  <c r="BU80" i="2"/>
  <c r="BX80" i="2" s="1"/>
  <c r="BU81" i="2"/>
  <c r="BX84" i="2" s="1"/>
  <c r="BU82" i="2"/>
  <c r="BU83" i="2"/>
  <c r="BU84" i="2"/>
  <c r="BU85" i="2"/>
  <c r="BU86" i="2"/>
  <c r="BU87" i="2"/>
  <c r="BU88" i="2"/>
  <c r="BU89" i="2"/>
  <c r="BX92" i="2" s="1"/>
  <c r="BU90" i="2"/>
  <c r="BU91" i="2"/>
  <c r="BU92" i="2"/>
  <c r="BU93" i="2"/>
  <c r="BU94" i="2"/>
  <c r="BU95" i="2"/>
  <c r="BU96" i="2"/>
  <c r="BX96" i="2" s="1"/>
  <c r="BU97" i="2"/>
  <c r="BX100" i="2" s="1"/>
  <c r="BU98" i="2"/>
  <c r="BU99" i="2"/>
  <c r="BU100" i="2"/>
  <c r="BU101" i="2"/>
  <c r="BU102" i="2"/>
  <c r="BU103" i="2"/>
  <c r="BU104" i="2"/>
  <c r="BX104" i="2" s="1"/>
  <c r="BU105" i="2"/>
  <c r="BX108" i="2" s="1"/>
  <c r="BU106" i="2"/>
  <c r="BU107" i="2"/>
  <c r="BU108" i="2"/>
  <c r="BU109" i="2"/>
  <c r="BU110" i="2"/>
  <c r="BU111" i="2"/>
  <c r="BU112" i="2"/>
  <c r="BX112" i="2" s="1"/>
  <c r="BU113" i="2"/>
  <c r="BX116" i="2" s="1"/>
  <c r="BU114" i="2"/>
  <c r="BU115" i="2"/>
  <c r="BU116" i="2"/>
  <c r="BU117" i="2"/>
  <c r="BU118" i="2"/>
  <c r="BU119" i="2"/>
  <c r="BU120" i="2"/>
  <c r="BU121" i="2"/>
  <c r="BX124" i="2" s="1"/>
  <c r="BU122" i="2"/>
  <c r="BU123" i="2"/>
  <c r="BU124" i="2"/>
  <c r="BU125" i="2"/>
  <c r="BU126" i="2"/>
  <c r="BU127" i="2"/>
  <c r="BU128" i="2"/>
  <c r="BX128" i="2" s="1"/>
  <c r="BU129" i="2"/>
  <c r="BX132" i="2" s="1"/>
  <c r="BU130" i="2"/>
  <c r="BU131" i="2"/>
  <c r="BU132" i="2"/>
  <c r="BU133" i="2"/>
  <c r="BU134" i="2"/>
  <c r="BU135" i="2"/>
  <c r="BU136" i="2"/>
  <c r="BX136" i="2" s="1"/>
  <c r="BU137" i="2"/>
  <c r="BX140" i="2" s="1"/>
  <c r="BU138" i="2"/>
  <c r="BU139" i="2"/>
  <c r="BU140" i="2"/>
  <c r="BU141" i="2"/>
  <c r="BU142" i="2"/>
  <c r="BU143" i="2"/>
  <c r="BU144" i="2"/>
  <c r="BX144" i="2" s="1"/>
  <c r="BU145" i="2"/>
  <c r="BU146" i="2"/>
  <c r="BU147" i="2"/>
  <c r="BU148" i="2"/>
  <c r="BU149" i="2"/>
  <c r="BU150" i="2"/>
  <c r="BU151" i="2"/>
  <c r="BU152" i="2"/>
  <c r="BU153" i="2"/>
  <c r="BU154" i="2"/>
  <c r="BU155" i="2"/>
  <c r="BU156" i="2"/>
  <c r="BU157" i="2"/>
  <c r="BU158" i="2"/>
  <c r="BU159" i="2"/>
  <c r="BU160" i="2"/>
  <c r="BX160" i="2" s="1"/>
  <c r="BU161" i="2"/>
  <c r="BU162" i="2"/>
  <c r="BU163" i="2"/>
  <c r="BU164" i="2"/>
  <c r="BU165" i="2"/>
  <c r="BU166" i="2"/>
  <c r="BU167" i="2"/>
  <c r="BU168" i="2"/>
  <c r="BX168" i="2" s="1"/>
  <c r="BU169" i="2"/>
  <c r="BX172" i="2" s="1"/>
  <c r="BU170" i="2"/>
  <c r="BU171" i="2"/>
  <c r="BU172" i="2"/>
  <c r="BU173" i="2"/>
  <c r="BU174" i="2"/>
  <c r="BU175" i="2"/>
  <c r="BU176" i="2"/>
  <c r="BX176" i="2" s="1"/>
  <c r="BU177" i="2"/>
  <c r="BU178" i="2"/>
  <c r="BU179" i="2"/>
  <c r="BU180" i="2"/>
  <c r="BU181" i="2"/>
  <c r="BU182" i="2"/>
  <c r="BU183" i="2"/>
  <c r="BU184" i="2"/>
  <c r="BU185" i="2"/>
  <c r="BU186" i="2"/>
  <c r="BU187" i="2"/>
  <c r="BU188" i="2"/>
  <c r="BU189" i="2"/>
  <c r="BU190" i="2"/>
  <c r="BU191" i="2"/>
  <c r="BU192" i="2"/>
  <c r="BX192" i="2" s="1"/>
  <c r="BU193" i="2"/>
  <c r="BW196" i="2" s="1"/>
  <c r="BU194" i="2"/>
  <c r="BU195" i="2"/>
  <c r="BU196" i="2"/>
  <c r="BU197" i="2"/>
  <c r="BU198" i="2"/>
  <c r="BU199" i="2"/>
  <c r="BU200" i="2"/>
  <c r="BU201" i="2"/>
  <c r="BX204" i="2" s="1"/>
  <c r="BU202" i="2"/>
  <c r="BU203" i="2"/>
  <c r="BU204" i="2"/>
  <c r="BU205" i="2"/>
  <c r="BU206" i="2"/>
  <c r="BU207" i="2"/>
  <c r="BU208" i="2"/>
  <c r="BX208" i="2" s="1"/>
  <c r="BU209" i="2"/>
  <c r="BU210" i="2"/>
  <c r="BU211" i="2"/>
  <c r="BU212" i="2"/>
  <c r="BU213" i="2"/>
  <c r="BU214" i="2"/>
  <c r="BU215" i="2"/>
  <c r="BU216" i="2"/>
  <c r="BU217" i="2"/>
  <c r="BU218" i="2"/>
  <c r="BU219" i="2"/>
  <c r="BU220" i="2"/>
  <c r="BU221" i="2"/>
  <c r="BU222" i="2"/>
  <c r="BU223" i="2"/>
  <c r="BU224" i="2"/>
  <c r="BX224" i="2" s="1"/>
  <c r="BU225" i="2"/>
  <c r="BX228" i="2" s="1"/>
  <c r="BU226" i="2"/>
  <c r="BU227" i="2"/>
  <c r="BU228" i="2"/>
  <c r="BU229" i="2"/>
  <c r="BU230" i="2"/>
  <c r="BU231" i="2"/>
  <c r="BU232" i="2"/>
  <c r="BW232" i="2" s="1"/>
  <c r="BU233" i="2"/>
  <c r="BW236" i="2" s="1"/>
  <c r="BU234" i="2"/>
  <c r="BU235" i="2"/>
  <c r="BU236" i="2"/>
  <c r="BU237" i="2"/>
  <c r="BU238" i="2"/>
  <c r="BU239" i="2"/>
  <c r="BU240" i="2"/>
  <c r="BW240" i="2" s="1"/>
  <c r="BU241" i="2"/>
  <c r="BW244" i="2" s="1"/>
  <c r="BU242" i="2"/>
  <c r="BU243" i="2"/>
  <c r="BU244" i="2"/>
  <c r="BU245" i="2"/>
  <c r="BU246" i="2"/>
  <c r="BU247" i="2"/>
  <c r="BU248" i="2"/>
  <c r="BX248" i="2" s="1"/>
  <c r="BU249" i="2"/>
  <c r="BW252" i="2" s="1"/>
  <c r="BU250" i="2"/>
  <c r="BU251" i="2"/>
  <c r="BU252" i="2"/>
  <c r="BU253" i="2"/>
  <c r="BU254" i="2"/>
  <c r="BU255" i="2"/>
  <c r="BU256" i="2"/>
  <c r="BW256" i="2" s="1"/>
  <c r="BU257" i="2"/>
  <c r="BW260" i="2" s="1"/>
  <c r="BU258" i="2"/>
  <c r="BU259" i="2"/>
  <c r="BU260" i="2"/>
  <c r="BU261" i="2"/>
  <c r="BU262" i="2"/>
  <c r="BU263" i="2"/>
  <c r="BU264" i="2"/>
  <c r="BU265" i="2"/>
  <c r="BW268" i="2" s="1"/>
  <c r="BU266" i="2"/>
  <c r="BU267" i="2"/>
  <c r="BU268" i="2"/>
  <c r="BU269" i="2"/>
  <c r="BU270" i="2"/>
  <c r="BU271" i="2"/>
  <c r="BU272" i="2"/>
  <c r="BW272" i="2" s="1"/>
  <c r="BU273" i="2"/>
  <c r="BW276" i="2" s="1"/>
  <c r="BU274" i="2"/>
  <c r="BU275" i="2"/>
  <c r="BU276" i="2"/>
  <c r="BU277" i="2"/>
  <c r="BU278" i="2"/>
  <c r="BU279" i="2"/>
  <c r="BU280" i="2"/>
  <c r="BX280" i="2" s="1"/>
  <c r="BU281" i="2"/>
  <c r="BW284" i="2" s="1"/>
  <c r="BU282" i="2"/>
  <c r="BU283" i="2"/>
  <c r="BU284" i="2"/>
  <c r="BU285" i="2"/>
  <c r="BU286" i="2"/>
  <c r="BU287" i="2"/>
  <c r="BU288" i="2"/>
  <c r="BW288" i="2" s="1"/>
  <c r="BU289" i="2"/>
  <c r="BW292" i="2" s="1"/>
  <c r="BU290" i="2"/>
  <c r="BU291" i="2"/>
  <c r="BU292" i="2"/>
  <c r="BU293" i="2"/>
  <c r="BU294" i="2"/>
  <c r="BU295" i="2"/>
  <c r="BU296" i="2"/>
  <c r="BU297" i="2"/>
  <c r="BW300" i="2" s="1"/>
  <c r="BU298" i="2"/>
  <c r="BU299" i="2"/>
  <c r="BU300" i="2"/>
  <c r="BU301" i="2"/>
  <c r="BU302" i="2"/>
  <c r="BU303" i="2"/>
  <c r="BU304" i="2"/>
  <c r="BW304" i="2" s="1"/>
  <c r="BU305" i="2"/>
  <c r="BW308" i="2" s="1"/>
  <c r="BU306" i="2"/>
  <c r="BU307" i="2"/>
  <c r="BU308" i="2"/>
  <c r="BU309" i="2"/>
  <c r="BU310" i="2"/>
  <c r="BU311" i="2"/>
  <c r="BU312" i="2"/>
  <c r="BX312" i="2" s="1"/>
  <c r="BU313" i="2"/>
  <c r="BW316" i="2" s="1"/>
  <c r="BU314" i="2"/>
  <c r="BU315" i="2"/>
  <c r="BU316" i="2"/>
  <c r="BU317" i="2"/>
  <c r="BU318" i="2"/>
  <c r="BU319" i="2"/>
  <c r="BU320" i="2"/>
  <c r="BW320" i="2" s="1"/>
  <c r="BU321" i="2"/>
  <c r="BW324" i="2" s="1"/>
  <c r="BU322" i="2"/>
  <c r="BU323" i="2"/>
  <c r="BU324" i="2"/>
  <c r="BU325" i="2"/>
  <c r="BU326" i="2"/>
  <c r="BU327" i="2"/>
  <c r="BU328" i="2"/>
  <c r="BU329" i="2"/>
  <c r="BW332" i="2" s="1"/>
  <c r="BU330" i="2"/>
  <c r="BU331" i="2"/>
  <c r="BU332" i="2"/>
  <c r="BU333" i="2"/>
  <c r="BU334" i="2"/>
  <c r="BU335" i="2"/>
  <c r="BU336" i="2"/>
  <c r="BW336" i="2" s="1"/>
  <c r="BU337" i="2"/>
  <c r="BW340" i="2" s="1"/>
  <c r="BU338" i="2"/>
  <c r="BU339" i="2"/>
  <c r="BU340" i="2"/>
  <c r="BU341" i="2"/>
  <c r="BU342" i="2"/>
  <c r="BU343" i="2"/>
  <c r="BU344" i="2"/>
  <c r="BX344" i="2" s="1"/>
  <c r="BU345" i="2"/>
  <c r="BW348" i="2" s="1"/>
  <c r="BU346" i="2"/>
  <c r="BU347" i="2"/>
  <c r="BU348" i="2"/>
  <c r="BU349" i="2"/>
  <c r="BU350" i="2"/>
  <c r="BU351" i="2"/>
  <c r="BU352" i="2"/>
  <c r="BW352" i="2" s="1"/>
  <c r="BU353" i="2"/>
  <c r="BW356" i="2" s="1"/>
  <c r="BU354" i="2"/>
  <c r="BU355" i="2"/>
  <c r="BU356" i="2"/>
  <c r="BU357" i="2"/>
  <c r="BU358" i="2"/>
  <c r="BU359" i="2"/>
  <c r="BU360" i="2"/>
  <c r="BU361" i="2"/>
  <c r="BW364" i="2" s="1"/>
  <c r="BU362" i="2"/>
  <c r="BU363" i="2"/>
  <c r="BU364" i="2"/>
  <c r="BU365" i="2"/>
  <c r="BU366" i="2"/>
  <c r="BU367" i="2"/>
  <c r="BU368" i="2"/>
  <c r="BW368" i="2" s="1"/>
  <c r="BU369" i="2"/>
  <c r="BW372" i="2" s="1"/>
  <c r="BU370" i="2"/>
  <c r="BU371" i="2"/>
  <c r="BU372" i="2"/>
  <c r="BU373" i="2"/>
  <c r="BU374" i="2"/>
  <c r="BU375" i="2"/>
  <c r="BU376" i="2"/>
  <c r="BX376" i="2" s="1"/>
  <c r="BU377" i="2"/>
  <c r="BW380" i="2" s="1"/>
  <c r="BU378" i="2"/>
  <c r="BU379" i="2"/>
  <c r="BU380" i="2"/>
  <c r="BU381" i="2"/>
  <c r="BU382" i="2"/>
  <c r="BU383" i="2"/>
  <c r="BU384" i="2"/>
  <c r="BW384" i="2" s="1"/>
  <c r="BU385" i="2"/>
  <c r="BW388" i="2" s="1"/>
  <c r="BU386" i="2"/>
  <c r="BU387" i="2"/>
  <c r="BU388" i="2"/>
  <c r="BU389" i="2"/>
  <c r="BU390" i="2"/>
  <c r="BU391" i="2"/>
  <c r="BU392" i="2"/>
  <c r="BU393" i="2"/>
  <c r="BW396" i="2" s="1"/>
  <c r="BU394" i="2"/>
  <c r="BU395" i="2"/>
  <c r="BU396" i="2"/>
  <c r="BU397" i="2"/>
  <c r="BU398" i="2"/>
  <c r="BU399" i="2"/>
  <c r="BU400" i="2"/>
  <c r="BW400" i="2" s="1"/>
  <c r="BU401" i="2"/>
  <c r="BW404" i="2" s="1"/>
  <c r="BU402" i="2"/>
  <c r="BU403" i="2"/>
  <c r="BU404" i="2"/>
  <c r="BU405" i="2"/>
  <c r="BU406" i="2"/>
  <c r="BU407" i="2"/>
  <c r="BU408" i="2"/>
  <c r="BX408" i="2" s="1"/>
  <c r="BU409" i="2"/>
  <c r="BW412" i="2" s="1"/>
  <c r="BU410" i="2"/>
  <c r="BU411" i="2"/>
  <c r="BU412" i="2"/>
  <c r="BU413" i="2"/>
  <c r="BU414" i="2"/>
  <c r="BU415" i="2"/>
  <c r="BU416" i="2"/>
  <c r="BW416" i="2" s="1"/>
  <c r="BU417" i="2"/>
  <c r="BW420" i="2" s="1"/>
  <c r="BU418" i="2"/>
  <c r="BU419" i="2"/>
  <c r="BU420" i="2"/>
  <c r="BU421" i="2"/>
  <c r="BU422" i="2"/>
  <c r="BU423" i="2"/>
  <c r="BU424" i="2"/>
  <c r="BU425" i="2"/>
  <c r="BU426" i="2"/>
  <c r="BU427" i="2"/>
  <c r="BU428" i="2"/>
  <c r="BU429" i="2"/>
  <c r="BU430" i="2"/>
  <c r="BU431" i="2"/>
  <c r="BU432" i="2"/>
  <c r="BU433" i="2"/>
  <c r="BU434" i="2"/>
  <c r="BU435" i="2"/>
  <c r="BU436" i="2"/>
  <c r="BU437" i="2"/>
  <c r="BU438" i="2"/>
  <c r="BU439" i="2"/>
  <c r="BU440" i="2"/>
  <c r="BU441" i="2"/>
  <c r="BU442" i="2"/>
  <c r="BU443" i="2"/>
  <c r="BU444" i="2"/>
  <c r="BU445" i="2"/>
  <c r="BU446" i="2"/>
  <c r="BU447" i="2"/>
  <c r="BU448" i="2"/>
  <c r="BU449" i="2"/>
  <c r="BU450" i="2"/>
  <c r="BU451" i="2"/>
  <c r="BU452" i="2"/>
  <c r="BU453" i="2"/>
  <c r="BU454" i="2"/>
  <c r="BU455" i="2"/>
  <c r="BU456" i="2"/>
  <c r="BU457" i="2"/>
  <c r="BU458" i="2"/>
  <c r="BU459" i="2"/>
  <c r="BU460" i="2"/>
  <c r="BU461" i="2"/>
  <c r="BU462" i="2"/>
  <c r="BU463" i="2"/>
  <c r="BU464" i="2"/>
  <c r="BU465" i="2"/>
  <c r="BU466" i="2"/>
  <c r="BU467" i="2"/>
  <c r="BU468" i="2"/>
  <c r="BU469" i="2"/>
  <c r="BU470" i="2"/>
  <c r="BU471" i="2"/>
  <c r="BU472" i="2"/>
  <c r="BU473" i="2"/>
  <c r="BU474" i="2"/>
  <c r="BU475" i="2"/>
  <c r="BU476" i="2"/>
  <c r="BU477" i="2"/>
  <c r="BU478" i="2"/>
  <c r="BU479" i="2"/>
  <c r="BU480" i="2"/>
  <c r="BU9" i="2"/>
  <c r="BX392" i="2"/>
  <c r="BX360" i="2"/>
  <c r="BX328" i="2"/>
  <c r="BX296" i="2"/>
  <c r="BX264" i="2"/>
  <c r="BX232" i="2"/>
  <c r="BZ232" i="2" s="1"/>
  <c r="BX200" i="2"/>
  <c r="BW200" i="2"/>
  <c r="BW168" i="2"/>
  <c r="BW164" i="2"/>
  <c r="BX120" i="2"/>
  <c r="BX88" i="2"/>
  <c r="BX56" i="2"/>
  <c r="BX24" i="2"/>
  <c r="BX12" i="2"/>
  <c r="BK10" i="2"/>
  <c r="BK11" i="2"/>
  <c r="BK12" i="2"/>
  <c r="BK13" i="2"/>
  <c r="BK14" i="2"/>
  <c r="BK15" i="2"/>
  <c r="BN16" i="2" s="1"/>
  <c r="BP16" i="2" s="1"/>
  <c r="BK16" i="2"/>
  <c r="BK17" i="2"/>
  <c r="BK18" i="2"/>
  <c r="BK19" i="2"/>
  <c r="BK20" i="2"/>
  <c r="BK21" i="2"/>
  <c r="BK22" i="2"/>
  <c r="BK23" i="2"/>
  <c r="BK24" i="2"/>
  <c r="BK25" i="2"/>
  <c r="BN28" i="2" s="1"/>
  <c r="BK26" i="2"/>
  <c r="BK27" i="2"/>
  <c r="BK28" i="2"/>
  <c r="BK29" i="2"/>
  <c r="BK30" i="2"/>
  <c r="BK31" i="2"/>
  <c r="BN32" i="2" s="1"/>
  <c r="BK32" i="2"/>
  <c r="BK33" i="2"/>
  <c r="BN36" i="2" s="1"/>
  <c r="BK34" i="2"/>
  <c r="BK35" i="2"/>
  <c r="BK36" i="2"/>
  <c r="BK37" i="2"/>
  <c r="BK38" i="2"/>
  <c r="BK39" i="2"/>
  <c r="BN40" i="2" s="1"/>
  <c r="BK40" i="2"/>
  <c r="BK41" i="2"/>
  <c r="BN44" i="2" s="1"/>
  <c r="BK42" i="2"/>
  <c r="BK43" i="2"/>
  <c r="BK44" i="2"/>
  <c r="BK45" i="2"/>
  <c r="BK46" i="2"/>
  <c r="BK47" i="2"/>
  <c r="BN48" i="2" s="1"/>
  <c r="BK48" i="2"/>
  <c r="BK49" i="2"/>
  <c r="BK50" i="2"/>
  <c r="BK51" i="2"/>
  <c r="BK52" i="2"/>
  <c r="BK53" i="2"/>
  <c r="BK54" i="2"/>
  <c r="BK55" i="2"/>
  <c r="BK56" i="2"/>
  <c r="BK57" i="2"/>
  <c r="BN60" i="2" s="1"/>
  <c r="BK58" i="2"/>
  <c r="BK59" i="2"/>
  <c r="BK60" i="2"/>
  <c r="BK61" i="2"/>
  <c r="BK62" i="2"/>
  <c r="BK63" i="2"/>
  <c r="BN64" i="2" s="1"/>
  <c r="BK64" i="2"/>
  <c r="BK65" i="2"/>
  <c r="BN68" i="2" s="1"/>
  <c r="BK66" i="2"/>
  <c r="BK67" i="2"/>
  <c r="BK68" i="2"/>
  <c r="BK69" i="2"/>
  <c r="BK70" i="2"/>
  <c r="BK71" i="2"/>
  <c r="BN72" i="2" s="1"/>
  <c r="BK72" i="2"/>
  <c r="BK73" i="2"/>
  <c r="BN76" i="2" s="1"/>
  <c r="BK74" i="2"/>
  <c r="BK75" i="2"/>
  <c r="BK76" i="2"/>
  <c r="BK77" i="2"/>
  <c r="BK78" i="2"/>
  <c r="BK79" i="2"/>
  <c r="BN80" i="2" s="1"/>
  <c r="BK80" i="2"/>
  <c r="BK81" i="2"/>
  <c r="BK82" i="2"/>
  <c r="BK83" i="2"/>
  <c r="BK84" i="2"/>
  <c r="BK85" i="2"/>
  <c r="BK86" i="2"/>
  <c r="BK87" i="2"/>
  <c r="BK88" i="2"/>
  <c r="BK89" i="2"/>
  <c r="BN92" i="2" s="1"/>
  <c r="BK90" i="2"/>
  <c r="BK91" i="2"/>
  <c r="BK92" i="2"/>
  <c r="BK93" i="2"/>
  <c r="BK94" i="2"/>
  <c r="BK95" i="2"/>
  <c r="BN96" i="2" s="1"/>
  <c r="BK96" i="2"/>
  <c r="BK97" i="2"/>
  <c r="BN100" i="2" s="1"/>
  <c r="BK98" i="2"/>
  <c r="BK99" i="2"/>
  <c r="BK100" i="2"/>
  <c r="BK101" i="2"/>
  <c r="BK102" i="2"/>
  <c r="BK103" i="2"/>
  <c r="BN104" i="2" s="1"/>
  <c r="BK104" i="2"/>
  <c r="BK105" i="2"/>
  <c r="BN108" i="2" s="1"/>
  <c r="BK106" i="2"/>
  <c r="BK107" i="2"/>
  <c r="BK108" i="2"/>
  <c r="BK109" i="2"/>
  <c r="BK110" i="2"/>
  <c r="BK111" i="2"/>
  <c r="BN112" i="2" s="1"/>
  <c r="BK112" i="2"/>
  <c r="BK113" i="2"/>
  <c r="BK114" i="2"/>
  <c r="BK115" i="2"/>
  <c r="BK116" i="2"/>
  <c r="BK117" i="2"/>
  <c r="BK118" i="2"/>
  <c r="BK119" i="2"/>
  <c r="BK120" i="2"/>
  <c r="BK121" i="2"/>
  <c r="BN124" i="2" s="1"/>
  <c r="BK122" i="2"/>
  <c r="BK123" i="2"/>
  <c r="BK124" i="2"/>
  <c r="BK125" i="2"/>
  <c r="BK126" i="2"/>
  <c r="BK127" i="2"/>
  <c r="BN128" i="2" s="1"/>
  <c r="BK128" i="2"/>
  <c r="BK129" i="2"/>
  <c r="BN132" i="2" s="1"/>
  <c r="BK130" i="2"/>
  <c r="BK131" i="2"/>
  <c r="BK132" i="2"/>
  <c r="BK133" i="2"/>
  <c r="BK134" i="2"/>
  <c r="BK135" i="2"/>
  <c r="BN136" i="2" s="1"/>
  <c r="BK136" i="2"/>
  <c r="BK137" i="2"/>
  <c r="BN140" i="2" s="1"/>
  <c r="BK138" i="2"/>
  <c r="BK139" i="2"/>
  <c r="BK140" i="2"/>
  <c r="BK141" i="2"/>
  <c r="BK142" i="2"/>
  <c r="BK143" i="2"/>
  <c r="BN144" i="2" s="1"/>
  <c r="BP144" i="2" s="1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19" i="2"/>
  <c r="BK220" i="2"/>
  <c r="BK221" i="2"/>
  <c r="BK222" i="2"/>
  <c r="BK223" i="2"/>
  <c r="BK224" i="2"/>
  <c r="BK225" i="2"/>
  <c r="BK226" i="2"/>
  <c r="BK227" i="2"/>
  <c r="BK228" i="2"/>
  <c r="BK229" i="2"/>
  <c r="BK230" i="2"/>
  <c r="BK231" i="2"/>
  <c r="BK232" i="2"/>
  <c r="BK233" i="2"/>
  <c r="BK234" i="2"/>
  <c r="BK235" i="2"/>
  <c r="BK236" i="2"/>
  <c r="BK237" i="2"/>
  <c r="BK238" i="2"/>
  <c r="BK239" i="2"/>
  <c r="BK240" i="2"/>
  <c r="BK241" i="2"/>
  <c r="BK242" i="2"/>
  <c r="BK243" i="2"/>
  <c r="BK244" i="2"/>
  <c r="BK245" i="2"/>
  <c r="BK246" i="2"/>
  <c r="BK247" i="2"/>
  <c r="BK248" i="2"/>
  <c r="BK249" i="2"/>
  <c r="BK250" i="2"/>
  <c r="BK251" i="2"/>
  <c r="BK252" i="2"/>
  <c r="BK253" i="2"/>
  <c r="BK254" i="2"/>
  <c r="BK255" i="2"/>
  <c r="BK256" i="2"/>
  <c r="BK257" i="2"/>
  <c r="BK258" i="2"/>
  <c r="BK259" i="2"/>
  <c r="BK260" i="2"/>
  <c r="BK261" i="2"/>
  <c r="BK262" i="2"/>
  <c r="BK263" i="2"/>
  <c r="BK264" i="2"/>
  <c r="BK265" i="2"/>
  <c r="BK266" i="2"/>
  <c r="BK267" i="2"/>
  <c r="BK268" i="2"/>
  <c r="BK269" i="2"/>
  <c r="BK270" i="2"/>
  <c r="BK271" i="2"/>
  <c r="BK272" i="2"/>
  <c r="BK273" i="2"/>
  <c r="BK274" i="2"/>
  <c r="BK275" i="2"/>
  <c r="BK276" i="2"/>
  <c r="BK277" i="2"/>
  <c r="BK278" i="2"/>
  <c r="BK279" i="2"/>
  <c r="BK280" i="2"/>
  <c r="BK281" i="2"/>
  <c r="BK282" i="2"/>
  <c r="BK283" i="2"/>
  <c r="BK284" i="2"/>
  <c r="BK285" i="2"/>
  <c r="BK286" i="2"/>
  <c r="BK287" i="2"/>
  <c r="BK288" i="2"/>
  <c r="BK289" i="2"/>
  <c r="BK290" i="2"/>
  <c r="BK291" i="2"/>
  <c r="BK292" i="2"/>
  <c r="BK293" i="2"/>
  <c r="BK294" i="2"/>
  <c r="BK295" i="2"/>
  <c r="BK296" i="2"/>
  <c r="BK297" i="2"/>
  <c r="BK298" i="2"/>
  <c r="BK299" i="2"/>
  <c r="BK300" i="2"/>
  <c r="BK301" i="2"/>
  <c r="BK302" i="2"/>
  <c r="BK303" i="2"/>
  <c r="BK304" i="2"/>
  <c r="BK305" i="2"/>
  <c r="BK306" i="2"/>
  <c r="BK307" i="2"/>
  <c r="BK308" i="2"/>
  <c r="BK309" i="2"/>
  <c r="BK310" i="2"/>
  <c r="BK311" i="2"/>
  <c r="BK312" i="2"/>
  <c r="BK313" i="2"/>
  <c r="BK314" i="2"/>
  <c r="BK315" i="2"/>
  <c r="BK316" i="2"/>
  <c r="BK317" i="2"/>
  <c r="BK318" i="2"/>
  <c r="BK319" i="2"/>
  <c r="BK320" i="2"/>
  <c r="BK321" i="2"/>
  <c r="BK322" i="2"/>
  <c r="BK323" i="2"/>
  <c r="BK324" i="2"/>
  <c r="BK325" i="2"/>
  <c r="BK326" i="2"/>
  <c r="BK327" i="2"/>
  <c r="BK328" i="2"/>
  <c r="BK329" i="2"/>
  <c r="BK330" i="2"/>
  <c r="BK331" i="2"/>
  <c r="BK332" i="2"/>
  <c r="BK333" i="2"/>
  <c r="BK334" i="2"/>
  <c r="BK335" i="2"/>
  <c r="BK336" i="2"/>
  <c r="BK337" i="2"/>
  <c r="BK338" i="2"/>
  <c r="BK339" i="2"/>
  <c r="BK340" i="2"/>
  <c r="BK341" i="2"/>
  <c r="BK342" i="2"/>
  <c r="BK343" i="2"/>
  <c r="BK344" i="2"/>
  <c r="BK345" i="2"/>
  <c r="BK346" i="2"/>
  <c r="BK347" i="2"/>
  <c r="BK348" i="2"/>
  <c r="BK349" i="2"/>
  <c r="BK350" i="2"/>
  <c r="BK351" i="2"/>
  <c r="BK352" i="2"/>
  <c r="BK353" i="2"/>
  <c r="BK354" i="2"/>
  <c r="BK355" i="2"/>
  <c r="BK356" i="2"/>
  <c r="BK357" i="2"/>
  <c r="BK358" i="2"/>
  <c r="BK359" i="2"/>
  <c r="BK360" i="2"/>
  <c r="BK361" i="2"/>
  <c r="BK362" i="2"/>
  <c r="BK363" i="2"/>
  <c r="BK364" i="2"/>
  <c r="BK365" i="2"/>
  <c r="BK366" i="2"/>
  <c r="BK367" i="2"/>
  <c r="BK368" i="2"/>
  <c r="BK369" i="2"/>
  <c r="BK370" i="2"/>
  <c r="BK371" i="2"/>
  <c r="BK372" i="2"/>
  <c r="BK373" i="2"/>
  <c r="BK374" i="2"/>
  <c r="BK375" i="2"/>
  <c r="BK376" i="2"/>
  <c r="BK377" i="2"/>
  <c r="BK378" i="2"/>
  <c r="BK379" i="2"/>
  <c r="BK380" i="2"/>
  <c r="BK381" i="2"/>
  <c r="BK382" i="2"/>
  <c r="BK383" i="2"/>
  <c r="BK384" i="2"/>
  <c r="BK385" i="2"/>
  <c r="BK386" i="2"/>
  <c r="BK387" i="2"/>
  <c r="BK388" i="2"/>
  <c r="BK389" i="2"/>
  <c r="BK390" i="2"/>
  <c r="BK391" i="2"/>
  <c r="BK392" i="2"/>
  <c r="BK393" i="2"/>
  <c r="BK394" i="2"/>
  <c r="BK395" i="2"/>
  <c r="BK396" i="2"/>
  <c r="BK397" i="2"/>
  <c r="BK398" i="2"/>
  <c r="BK399" i="2"/>
  <c r="BK400" i="2"/>
  <c r="BK401" i="2"/>
  <c r="BK402" i="2"/>
  <c r="BK403" i="2"/>
  <c r="BK404" i="2"/>
  <c r="BK405" i="2"/>
  <c r="BK406" i="2"/>
  <c r="BK407" i="2"/>
  <c r="BK408" i="2"/>
  <c r="BK409" i="2"/>
  <c r="BK410" i="2"/>
  <c r="BK411" i="2"/>
  <c r="BK412" i="2"/>
  <c r="BK413" i="2"/>
  <c r="BK414" i="2"/>
  <c r="BK415" i="2"/>
  <c r="BK416" i="2"/>
  <c r="BK417" i="2"/>
  <c r="BK418" i="2"/>
  <c r="BK419" i="2"/>
  <c r="BK420" i="2"/>
  <c r="BK421" i="2"/>
  <c r="BK422" i="2"/>
  <c r="BK423" i="2"/>
  <c r="BK424" i="2"/>
  <c r="BK425" i="2"/>
  <c r="BK426" i="2"/>
  <c r="BK427" i="2"/>
  <c r="BK428" i="2"/>
  <c r="BK429" i="2"/>
  <c r="BK430" i="2"/>
  <c r="BK431" i="2"/>
  <c r="BK432" i="2"/>
  <c r="BK433" i="2"/>
  <c r="BK434" i="2"/>
  <c r="BK435" i="2"/>
  <c r="BK436" i="2"/>
  <c r="BK437" i="2"/>
  <c r="BK438" i="2"/>
  <c r="BK439" i="2"/>
  <c r="BK440" i="2"/>
  <c r="BK441" i="2"/>
  <c r="BK442" i="2"/>
  <c r="BK443" i="2"/>
  <c r="BK444" i="2"/>
  <c r="BK445" i="2"/>
  <c r="BK446" i="2"/>
  <c r="BK447" i="2"/>
  <c r="BK448" i="2"/>
  <c r="BK449" i="2"/>
  <c r="BK450" i="2"/>
  <c r="BK451" i="2"/>
  <c r="BK452" i="2"/>
  <c r="BK453" i="2"/>
  <c r="BK454" i="2"/>
  <c r="BK455" i="2"/>
  <c r="BK456" i="2"/>
  <c r="BK457" i="2"/>
  <c r="BK458" i="2"/>
  <c r="BK459" i="2"/>
  <c r="BK460" i="2"/>
  <c r="BK461" i="2"/>
  <c r="BK462" i="2"/>
  <c r="BK463" i="2"/>
  <c r="BK464" i="2"/>
  <c r="BK465" i="2"/>
  <c r="BK466" i="2"/>
  <c r="BK467" i="2"/>
  <c r="BK468" i="2"/>
  <c r="BK469" i="2"/>
  <c r="BK470" i="2"/>
  <c r="BK471" i="2"/>
  <c r="BK472" i="2"/>
  <c r="BK473" i="2"/>
  <c r="BK474" i="2"/>
  <c r="BK475" i="2"/>
  <c r="BK476" i="2"/>
  <c r="BK477" i="2"/>
  <c r="BK478" i="2"/>
  <c r="BK479" i="2"/>
  <c r="BK480" i="2"/>
  <c r="BK9" i="2"/>
  <c r="BN120" i="2"/>
  <c r="BN116" i="2"/>
  <c r="BN88" i="2"/>
  <c r="BN84" i="2"/>
  <c r="BN56" i="2"/>
  <c r="BN52" i="2"/>
  <c r="BN24" i="2"/>
  <c r="BN20" i="2"/>
  <c r="BM12" i="2"/>
  <c r="BN12" i="2"/>
  <c r="BF442" i="2"/>
  <c r="BF443" i="2"/>
  <c r="BF444" i="2"/>
  <c r="BF9" i="2"/>
  <c r="BF6" i="2" s="1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F132" i="2"/>
  <c r="BF133" i="2"/>
  <c r="BF134" i="2"/>
  <c r="BF135" i="2"/>
  <c r="BF136" i="2"/>
  <c r="BF137" i="2"/>
  <c r="BF138" i="2"/>
  <c r="BF139" i="2"/>
  <c r="BF140" i="2"/>
  <c r="BF141" i="2"/>
  <c r="BF142" i="2"/>
  <c r="BF143" i="2"/>
  <c r="BF144" i="2"/>
  <c r="BF145" i="2"/>
  <c r="BF146" i="2"/>
  <c r="BF147" i="2"/>
  <c r="BF148" i="2"/>
  <c r="BF149" i="2"/>
  <c r="BF150" i="2"/>
  <c r="BF151" i="2"/>
  <c r="BF152" i="2"/>
  <c r="BF153" i="2"/>
  <c r="BF154" i="2"/>
  <c r="BF155" i="2"/>
  <c r="BF156" i="2"/>
  <c r="BF157" i="2"/>
  <c r="BF158" i="2"/>
  <c r="BF159" i="2"/>
  <c r="BF160" i="2"/>
  <c r="BF161" i="2"/>
  <c r="BF162" i="2"/>
  <c r="BF163" i="2"/>
  <c r="BF164" i="2"/>
  <c r="BF165" i="2"/>
  <c r="BF166" i="2"/>
  <c r="BF167" i="2"/>
  <c r="BF168" i="2"/>
  <c r="BF169" i="2"/>
  <c r="BF170" i="2"/>
  <c r="BF171" i="2"/>
  <c r="BF172" i="2"/>
  <c r="BF173" i="2"/>
  <c r="BF174" i="2"/>
  <c r="BF175" i="2"/>
  <c r="BF176" i="2"/>
  <c r="BF177" i="2"/>
  <c r="BF178" i="2"/>
  <c r="BF179" i="2"/>
  <c r="BF180" i="2"/>
  <c r="BF181" i="2"/>
  <c r="BF182" i="2"/>
  <c r="BF183" i="2"/>
  <c r="BF184" i="2"/>
  <c r="BF185" i="2"/>
  <c r="BF186" i="2"/>
  <c r="BF187" i="2"/>
  <c r="BF188" i="2"/>
  <c r="BF189" i="2"/>
  <c r="BF190" i="2"/>
  <c r="BF191" i="2"/>
  <c r="BF192" i="2"/>
  <c r="BF193" i="2"/>
  <c r="BF194" i="2"/>
  <c r="BF195" i="2"/>
  <c r="BF196" i="2"/>
  <c r="BF197" i="2"/>
  <c r="BF198" i="2"/>
  <c r="BF199" i="2"/>
  <c r="BF200" i="2"/>
  <c r="BF201" i="2"/>
  <c r="BF202" i="2"/>
  <c r="BF203" i="2"/>
  <c r="BF204" i="2"/>
  <c r="BF205" i="2"/>
  <c r="BF206" i="2"/>
  <c r="BF207" i="2"/>
  <c r="BF208" i="2"/>
  <c r="BF209" i="2"/>
  <c r="BF210" i="2"/>
  <c r="BF211" i="2"/>
  <c r="BF212" i="2"/>
  <c r="BF213" i="2"/>
  <c r="BF214" i="2"/>
  <c r="BF215" i="2"/>
  <c r="BF216" i="2"/>
  <c r="BF217" i="2"/>
  <c r="BF218" i="2"/>
  <c r="BF219" i="2"/>
  <c r="BF220" i="2"/>
  <c r="BF221" i="2"/>
  <c r="BF222" i="2"/>
  <c r="BF223" i="2"/>
  <c r="BF224" i="2"/>
  <c r="BF225" i="2"/>
  <c r="BF226" i="2"/>
  <c r="BF227" i="2"/>
  <c r="BF228" i="2"/>
  <c r="BF229" i="2"/>
  <c r="BF230" i="2"/>
  <c r="BF231" i="2"/>
  <c r="BF232" i="2"/>
  <c r="BF233" i="2"/>
  <c r="BF234" i="2"/>
  <c r="BF235" i="2"/>
  <c r="BF236" i="2"/>
  <c r="BF237" i="2"/>
  <c r="BF238" i="2"/>
  <c r="BF239" i="2"/>
  <c r="BF240" i="2"/>
  <c r="BF241" i="2"/>
  <c r="BF242" i="2"/>
  <c r="BF243" i="2"/>
  <c r="BF244" i="2"/>
  <c r="BF245" i="2"/>
  <c r="BF246" i="2"/>
  <c r="BF247" i="2"/>
  <c r="BF248" i="2"/>
  <c r="BF249" i="2"/>
  <c r="BF250" i="2"/>
  <c r="BF251" i="2"/>
  <c r="BF252" i="2"/>
  <c r="BF253" i="2"/>
  <c r="BF254" i="2"/>
  <c r="BF255" i="2"/>
  <c r="BF256" i="2"/>
  <c r="BF257" i="2"/>
  <c r="BF258" i="2"/>
  <c r="BF259" i="2"/>
  <c r="BF260" i="2"/>
  <c r="BF261" i="2"/>
  <c r="BF262" i="2"/>
  <c r="BF263" i="2"/>
  <c r="BF264" i="2"/>
  <c r="BF265" i="2"/>
  <c r="BF266" i="2"/>
  <c r="BF267" i="2"/>
  <c r="BF268" i="2"/>
  <c r="BF269" i="2"/>
  <c r="BF270" i="2"/>
  <c r="BF271" i="2"/>
  <c r="BF272" i="2"/>
  <c r="BF273" i="2"/>
  <c r="BF274" i="2"/>
  <c r="BF275" i="2"/>
  <c r="BF276" i="2"/>
  <c r="BF277" i="2"/>
  <c r="BF278" i="2"/>
  <c r="BF279" i="2"/>
  <c r="BF280" i="2"/>
  <c r="BF281" i="2"/>
  <c r="BF282" i="2"/>
  <c r="BF283" i="2"/>
  <c r="BF284" i="2"/>
  <c r="BF285" i="2"/>
  <c r="BF286" i="2"/>
  <c r="BF287" i="2"/>
  <c r="BF288" i="2"/>
  <c r="BF289" i="2"/>
  <c r="BF290" i="2"/>
  <c r="BF291" i="2"/>
  <c r="BF292" i="2"/>
  <c r="BF293" i="2"/>
  <c r="BF294" i="2"/>
  <c r="BF295" i="2"/>
  <c r="BF296" i="2"/>
  <c r="BF297" i="2"/>
  <c r="BF298" i="2"/>
  <c r="BF299" i="2"/>
  <c r="BF300" i="2"/>
  <c r="BF301" i="2"/>
  <c r="BF302" i="2"/>
  <c r="BF303" i="2"/>
  <c r="BF304" i="2"/>
  <c r="BF305" i="2"/>
  <c r="BF306" i="2"/>
  <c r="BF307" i="2"/>
  <c r="BF308" i="2"/>
  <c r="BF309" i="2"/>
  <c r="BF310" i="2"/>
  <c r="BF311" i="2"/>
  <c r="BF312" i="2"/>
  <c r="BF313" i="2"/>
  <c r="BF314" i="2"/>
  <c r="BF315" i="2"/>
  <c r="BF316" i="2"/>
  <c r="BF317" i="2"/>
  <c r="BF318" i="2"/>
  <c r="BF319" i="2"/>
  <c r="BF320" i="2"/>
  <c r="BF321" i="2"/>
  <c r="BF322" i="2"/>
  <c r="BF323" i="2"/>
  <c r="BF324" i="2"/>
  <c r="BF325" i="2"/>
  <c r="BF326" i="2"/>
  <c r="BF327" i="2"/>
  <c r="BF328" i="2"/>
  <c r="BF329" i="2"/>
  <c r="BF330" i="2"/>
  <c r="BF331" i="2"/>
  <c r="BF332" i="2"/>
  <c r="BF333" i="2"/>
  <c r="BF334" i="2"/>
  <c r="BF335" i="2"/>
  <c r="BF336" i="2"/>
  <c r="BF337" i="2"/>
  <c r="BF338" i="2"/>
  <c r="BF339" i="2"/>
  <c r="BF340" i="2"/>
  <c r="BF341" i="2"/>
  <c r="BF342" i="2"/>
  <c r="BF343" i="2"/>
  <c r="BF344" i="2"/>
  <c r="BF345" i="2"/>
  <c r="BF346" i="2"/>
  <c r="BF347" i="2"/>
  <c r="BF348" i="2"/>
  <c r="BF349" i="2"/>
  <c r="BF350" i="2"/>
  <c r="BF351" i="2"/>
  <c r="BF352" i="2"/>
  <c r="BF353" i="2"/>
  <c r="BF354" i="2"/>
  <c r="BF355" i="2"/>
  <c r="BF356" i="2"/>
  <c r="BF357" i="2"/>
  <c r="BF358" i="2"/>
  <c r="BF359" i="2"/>
  <c r="BF360" i="2"/>
  <c r="BF361" i="2"/>
  <c r="BF362" i="2"/>
  <c r="BF363" i="2"/>
  <c r="BF364" i="2"/>
  <c r="BF365" i="2"/>
  <c r="BF366" i="2"/>
  <c r="BF367" i="2"/>
  <c r="BF368" i="2"/>
  <c r="BF369" i="2"/>
  <c r="BF370" i="2"/>
  <c r="BF371" i="2"/>
  <c r="BF372" i="2"/>
  <c r="BF373" i="2"/>
  <c r="BF374" i="2"/>
  <c r="BF375" i="2"/>
  <c r="BF376" i="2"/>
  <c r="BF377" i="2"/>
  <c r="BF378" i="2"/>
  <c r="BF379" i="2"/>
  <c r="BF380" i="2"/>
  <c r="BF381" i="2"/>
  <c r="BF382" i="2"/>
  <c r="BF383" i="2"/>
  <c r="BF384" i="2"/>
  <c r="BF385" i="2"/>
  <c r="BF386" i="2"/>
  <c r="BF387" i="2"/>
  <c r="BF388" i="2"/>
  <c r="BF389" i="2"/>
  <c r="BF390" i="2"/>
  <c r="BF391" i="2"/>
  <c r="BF392" i="2"/>
  <c r="BF393" i="2"/>
  <c r="BF394" i="2"/>
  <c r="BF395" i="2"/>
  <c r="BF396" i="2"/>
  <c r="BF397" i="2"/>
  <c r="BF398" i="2"/>
  <c r="BF399" i="2"/>
  <c r="BF400" i="2"/>
  <c r="BF401" i="2"/>
  <c r="BF402" i="2"/>
  <c r="BF403" i="2"/>
  <c r="BF404" i="2"/>
  <c r="BF405" i="2"/>
  <c r="BF406" i="2"/>
  <c r="BF407" i="2"/>
  <c r="BF408" i="2"/>
  <c r="BF409" i="2"/>
  <c r="BF410" i="2"/>
  <c r="BF411" i="2"/>
  <c r="BF412" i="2"/>
  <c r="BF413" i="2"/>
  <c r="BF414" i="2"/>
  <c r="BF415" i="2"/>
  <c r="BF416" i="2"/>
  <c r="BF417" i="2"/>
  <c r="BF418" i="2"/>
  <c r="BF419" i="2"/>
  <c r="BF420" i="2"/>
  <c r="BF421" i="2"/>
  <c r="BF422" i="2"/>
  <c r="BF423" i="2"/>
  <c r="BF424" i="2"/>
  <c r="BF425" i="2"/>
  <c r="BF426" i="2"/>
  <c r="BF427" i="2"/>
  <c r="BF428" i="2"/>
  <c r="BF429" i="2"/>
  <c r="BF430" i="2"/>
  <c r="BF431" i="2"/>
  <c r="BF432" i="2"/>
  <c r="BF433" i="2"/>
  <c r="BF434" i="2"/>
  <c r="BF435" i="2"/>
  <c r="BF436" i="2"/>
  <c r="BF437" i="2"/>
  <c r="BF438" i="2"/>
  <c r="BF439" i="2"/>
  <c r="BF440" i="2"/>
  <c r="BF441" i="2"/>
  <c r="BF445" i="2"/>
  <c r="BF446" i="2"/>
  <c r="BF447" i="2"/>
  <c r="BF448" i="2"/>
  <c r="BF449" i="2"/>
  <c r="BF450" i="2"/>
  <c r="BF451" i="2"/>
  <c r="BF452" i="2"/>
  <c r="BF453" i="2"/>
  <c r="BF454" i="2"/>
  <c r="BF455" i="2"/>
  <c r="BF456" i="2"/>
  <c r="BF457" i="2"/>
  <c r="BF458" i="2"/>
  <c r="BF459" i="2"/>
  <c r="BF460" i="2"/>
  <c r="BF461" i="2"/>
  <c r="BF462" i="2"/>
  <c r="BF463" i="2"/>
  <c r="BF464" i="2"/>
  <c r="BF465" i="2"/>
  <c r="BF466" i="2"/>
  <c r="BF467" i="2"/>
  <c r="BF468" i="2"/>
  <c r="BF469" i="2"/>
  <c r="BF470" i="2"/>
  <c r="BF471" i="2"/>
  <c r="BF472" i="2"/>
  <c r="BF473" i="2"/>
  <c r="BF474" i="2"/>
  <c r="BF475" i="2"/>
  <c r="BF476" i="2"/>
  <c r="BF477" i="2"/>
  <c r="BF478" i="2"/>
  <c r="BF479" i="2"/>
  <c r="BF480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15" i="2"/>
  <c r="AV316" i="2"/>
  <c r="AV317" i="2"/>
  <c r="AV318" i="2"/>
  <c r="AV319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V332" i="2"/>
  <c r="AV333" i="2"/>
  <c r="AV334" i="2"/>
  <c r="AV335" i="2"/>
  <c r="AV336" i="2"/>
  <c r="AV337" i="2"/>
  <c r="AV338" i="2"/>
  <c r="AV339" i="2"/>
  <c r="AV340" i="2"/>
  <c r="AV341" i="2"/>
  <c r="AV342" i="2"/>
  <c r="AV343" i="2"/>
  <c r="AV344" i="2"/>
  <c r="AV345" i="2"/>
  <c r="AV346" i="2"/>
  <c r="AV347" i="2"/>
  <c r="AV348" i="2"/>
  <c r="AV349" i="2"/>
  <c r="AV350" i="2"/>
  <c r="AV351" i="2"/>
  <c r="AV352" i="2"/>
  <c r="AV353" i="2"/>
  <c r="AV354" i="2"/>
  <c r="AV355" i="2"/>
  <c r="AV356" i="2"/>
  <c r="AV357" i="2"/>
  <c r="AV358" i="2"/>
  <c r="AV359" i="2"/>
  <c r="AV360" i="2"/>
  <c r="AV361" i="2"/>
  <c r="AV362" i="2"/>
  <c r="AV363" i="2"/>
  <c r="AV364" i="2"/>
  <c r="AV365" i="2"/>
  <c r="AV366" i="2"/>
  <c r="AV367" i="2"/>
  <c r="AV368" i="2"/>
  <c r="AV369" i="2"/>
  <c r="AV370" i="2"/>
  <c r="AV371" i="2"/>
  <c r="AV372" i="2"/>
  <c r="AV373" i="2"/>
  <c r="AV374" i="2"/>
  <c r="AV375" i="2"/>
  <c r="AV376" i="2"/>
  <c r="AV377" i="2"/>
  <c r="AV378" i="2"/>
  <c r="AV379" i="2"/>
  <c r="AV380" i="2"/>
  <c r="AV381" i="2"/>
  <c r="AV382" i="2"/>
  <c r="AV383" i="2"/>
  <c r="AV384" i="2"/>
  <c r="AV385" i="2"/>
  <c r="AV386" i="2"/>
  <c r="AV387" i="2"/>
  <c r="AV388" i="2"/>
  <c r="AV389" i="2"/>
  <c r="AV390" i="2"/>
  <c r="AV391" i="2"/>
  <c r="AV392" i="2"/>
  <c r="AV393" i="2"/>
  <c r="AV394" i="2"/>
  <c r="AV395" i="2"/>
  <c r="AV396" i="2"/>
  <c r="AV397" i="2"/>
  <c r="AV398" i="2"/>
  <c r="AV399" i="2"/>
  <c r="AV400" i="2"/>
  <c r="AV401" i="2"/>
  <c r="AV402" i="2"/>
  <c r="AV403" i="2"/>
  <c r="AV404" i="2"/>
  <c r="AV405" i="2"/>
  <c r="AV406" i="2"/>
  <c r="AV407" i="2"/>
  <c r="AV408" i="2"/>
  <c r="AV409" i="2"/>
  <c r="AV410" i="2"/>
  <c r="AV411" i="2"/>
  <c r="AV412" i="2"/>
  <c r="AV413" i="2"/>
  <c r="AV414" i="2"/>
  <c r="AV415" i="2"/>
  <c r="AV416" i="2"/>
  <c r="AV417" i="2"/>
  <c r="AV418" i="2"/>
  <c r="AV419" i="2"/>
  <c r="AV420" i="2"/>
  <c r="AV421" i="2"/>
  <c r="AV422" i="2"/>
  <c r="AV423" i="2"/>
  <c r="AV424" i="2"/>
  <c r="AV425" i="2"/>
  <c r="AV426" i="2"/>
  <c r="AV427" i="2"/>
  <c r="AV428" i="2"/>
  <c r="AV429" i="2"/>
  <c r="AV430" i="2"/>
  <c r="AV431" i="2"/>
  <c r="AV432" i="2"/>
  <c r="AV433" i="2"/>
  <c r="AV434" i="2"/>
  <c r="AV435" i="2"/>
  <c r="AV436" i="2"/>
  <c r="AV437" i="2"/>
  <c r="AV438" i="2"/>
  <c r="AV439" i="2"/>
  <c r="AV440" i="2"/>
  <c r="AV441" i="2"/>
  <c r="AV442" i="2"/>
  <c r="AV443" i="2"/>
  <c r="AV444" i="2"/>
  <c r="AV445" i="2"/>
  <c r="AV446" i="2"/>
  <c r="AV447" i="2"/>
  <c r="AV448" i="2"/>
  <c r="AV449" i="2"/>
  <c r="AV450" i="2"/>
  <c r="AV451" i="2"/>
  <c r="AV452" i="2"/>
  <c r="AV453" i="2"/>
  <c r="AV454" i="2"/>
  <c r="AV455" i="2"/>
  <c r="AV456" i="2"/>
  <c r="AV457" i="2"/>
  <c r="AV458" i="2"/>
  <c r="AV459" i="2"/>
  <c r="AV460" i="2"/>
  <c r="AV461" i="2"/>
  <c r="AV462" i="2"/>
  <c r="AV463" i="2"/>
  <c r="AV464" i="2"/>
  <c r="AV465" i="2"/>
  <c r="AV466" i="2"/>
  <c r="AV467" i="2"/>
  <c r="AV468" i="2"/>
  <c r="AV469" i="2"/>
  <c r="AV470" i="2"/>
  <c r="AV471" i="2"/>
  <c r="AV472" i="2"/>
  <c r="AV473" i="2"/>
  <c r="AV474" i="2"/>
  <c r="AV475" i="2"/>
  <c r="AV476" i="2"/>
  <c r="AV477" i="2"/>
  <c r="AV478" i="2"/>
  <c r="AV479" i="2"/>
  <c r="AV480" i="2"/>
  <c r="AV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O24" i="2" s="1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362" i="2"/>
  <c r="AL363" i="2"/>
  <c r="AL364" i="2"/>
  <c r="AL365" i="2"/>
  <c r="AL366" i="2"/>
  <c r="AL367" i="2"/>
  <c r="AL368" i="2"/>
  <c r="AL369" i="2"/>
  <c r="AL370" i="2"/>
  <c r="AL371" i="2"/>
  <c r="AL372" i="2"/>
  <c r="AL373" i="2"/>
  <c r="AL374" i="2"/>
  <c r="AL375" i="2"/>
  <c r="AL376" i="2"/>
  <c r="AL377" i="2"/>
  <c r="AL378" i="2"/>
  <c r="AL379" i="2"/>
  <c r="AL380" i="2"/>
  <c r="AL381" i="2"/>
  <c r="AL382" i="2"/>
  <c r="AL383" i="2"/>
  <c r="AL384" i="2"/>
  <c r="AL385" i="2"/>
  <c r="AL386" i="2"/>
  <c r="AL387" i="2"/>
  <c r="AL388" i="2"/>
  <c r="AL389" i="2"/>
  <c r="AL390" i="2"/>
  <c r="AL391" i="2"/>
  <c r="AL392" i="2"/>
  <c r="AL393" i="2"/>
  <c r="AL394" i="2"/>
  <c r="AL395" i="2"/>
  <c r="AL396" i="2"/>
  <c r="AL397" i="2"/>
  <c r="AL398" i="2"/>
  <c r="AL399" i="2"/>
  <c r="AL400" i="2"/>
  <c r="AL401" i="2"/>
  <c r="AL402" i="2"/>
  <c r="AL403" i="2"/>
  <c r="AL404" i="2"/>
  <c r="AL405" i="2"/>
  <c r="AL406" i="2"/>
  <c r="AL407" i="2"/>
  <c r="AL408" i="2"/>
  <c r="AL409" i="2"/>
  <c r="AL410" i="2"/>
  <c r="AL411" i="2"/>
  <c r="AL412" i="2"/>
  <c r="AL413" i="2"/>
  <c r="AL414" i="2"/>
  <c r="AL415" i="2"/>
  <c r="AL416" i="2"/>
  <c r="AL417" i="2"/>
  <c r="AL418" i="2"/>
  <c r="AL419" i="2"/>
  <c r="AL420" i="2"/>
  <c r="AL421" i="2"/>
  <c r="AL422" i="2"/>
  <c r="AL423" i="2"/>
  <c r="AL424" i="2"/>
  <c r="AL425" i="2"/>
  <c r="AL426" i="2"/>
  <c r="AL427" i="2"/>
  <c r="AL428" i="2"/>
  <c r="AL429" i="2"/>
  <c r="AL430" i="2"/>
  <c r="AL431" i="2"/>
  <c r="AL432" i="2"/>
  <c r="AL433" i="2"/>
  <c r="AL434" i="2"/>
  <c r="AL435" i="2"/>
  <c r="AL436" i="2"/>
  <c r="AL437" i="2"/>
  <c r="AL438" i="2"/>
  <c r="AL439" i="2"/>
  <c r="AL440" i="2"/>
  <c r="AL441" i="2"/>
  <c r="AL442" i="2"/>
  <c r="AL443" i="2"/>
  <c r="AL444" i="2"/>
  <c r="AL445" i="2"/>
  <c r="AL446" i="2"/>
  <c r="AL447" i="2"/>
  <c r="AL448" i="2"/>
  <c r="AL449" i="2"/>
  <c r="AL450" i="2"/>
  <c r="AL451" i="2"/>
  <c r="AL452" i="2"/>
  <c r="AL453" i="2"/>
  <c r="AL454" i="2"/>
  <c r="AL455" i="2"/>
  <c r="AL456" i="2"/>
  <c r="AL457" i="2"/>
  <c r="AL458" i="2"/>
  <c r="AL459" i="2"/>
  <c r="AL460" i="2"/>
  <c r="AL461" i="2"/>
  <c r="AL462" i="2"/>
  <c r="AL463" i="2"/>
  <c r="AL464" i="2"/>
  <c r="AL465" i="2"/>
  <c r="AL466" i="2"/>
  <c r="AL467" i="2"/>
  <c r="AL468" i="2"/>
  <c r="AL469" i="2"/>
  <c r="AL470" i="2"/>
  <c r="AL471" i="2"/>
  <c r="AL472" i="2"/>
  <c r="AL473" i="2"/>
  <c r="AL474" i="2"/>
  <c r="AL475" i="2"/>
  <c r="AL476" i="2"/>
  <c r="AL477" i="2"/>
  <c r="AL478" i="2"/>
  <c r="AL479" i="2"/>
  <c r="AL480" i="2"/>
  <c r="AL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9" i="2"/>
  <c r="BF229" i="22" l="1"/>
  <c r="BF230" i="22"/>
  <c r="BF211" i="22"/>
  <c r="BF209" i="22"/>
  <c r="BF210" i="22"/>
  <c r="BF208" i="22"/>
  <c r="BF63" i="22"/>
  <c r="BF64" i="22"/>
  <c r="AQ20" i="22"/>
  <c r="AQ18" i="22"/>
  <c r="AQ19" i="22"/>
  <c r="AQ21" i="22"/>
  <c r="AQ22" i="22"/>
  <c r="BW204" i="2"/>
  <c r="BW172" i="2"/>
  <c r="BZ20" i="2"/>
  <c r="BZ28" i="2"/>
  <c r="BZ36" i="2"/>
  <c r="BZ44" i="2"/>
  <c r="BZ52" i="2"/>
  <c r="BZ60" i="2"/>
  <c r="BZ68" i="2"/>
  <c r="BZ76" i="2"/>
  <c r="BZ84" i="2"/>
  <c r="BZ92" i="2"/>
  <c r="BZ100" i="2"/>
  <c r="BZ108" i="2"/>
  <c r="BZ116" i="2"/>
  <c r="BZ124" i="2"/>
  <c r="BZ132" i="2"/>
  <c r="BZ176" i="2"/>
  <c r="BZ12" i="2"/>
  <c r="BZ140" i="2"/>
  <c r="BZ228" i="2"/>
  <c r="BZ24" i="2"/>
  <c r="BZ32" i="2"/>
  <c r="BZ40" i="2"/>
  <c r="BZ48" i="2"/>
  <c r="BZ56" i="2"/>
  <c r="BZ64" i="2"/>
  <c r="BZ72" i="2"/>
  <c r="BZ80" i="2"/>
  <c r="BZ88" i="2"/>
  <c r="BZ96" i="2"/>
  <c r="BZ104" i="2"/>
  <c r="BZ112" i="2"/>
  <c r="BZ120" i="2"/>
  <c r="BZ128" i="2"/>
  <c r="BZ136" i="2"/>
  <c r="BZ192" i="2"/>
  <c r="BZ208" i="2"/>
  <c r="BZ16" i="2"/>
  <c r="BZ144" i="2"/>
  <c r="BZ224" i="2"/>
  <c r="BZ160" i="2"/>
  <c r="BZ248" i="2"/>
  <c r="BZ264" i="2"/>
  <c r="BZ280" i="2"/>
  <c r="BZ296" i="2"/>
  <c r="BZ312" i="2"/>
  <c r="BZ328" i="2"/>
  <c r="BZ344" i="2"/>
  <c r="BZ360" i="2"/>
  <c r="BZ376" i="2"/>
  <c r="BZ392" i="2"/>
  <c r="BZ408" i="2"/>
  <c r="BX432" i="2"/>
  <c r="BW432" i="2"/>
  <c r="BW228" i="2"/>
  <c r="BW12" i="2"/>
  <c r="BW160" i="2"/>
  <c r="BX164" i="2"/>
  <c r="BZ168" i="2"/>
  <c r="BW192" i="2"/>
  <c r="BX196" i="2"/>
  <c r="BZ200" i="2"/>
  <c r="BW224" i="2"/>
  <c r="BX440" i="2"/>
  <c r="BW440" i="2"/>
  <c r="BX472" i="2"/>
  <c r="BW472" i="2"/>
  <c r="BW156" i="2"/>
  <c r="BW188" i="2"/>
  <c r="BW220" i="2"/>
  <c r="BX244" i="2"/>
  <c r="BX260" i="2"/>
  <c r="BX276" i="2"/>
  <c r="BX292" i="2"/>
  <c r="BZ292" i="2" s="1"/>
  <c r="BX308" i="2"/>
  <c r="BZ308" i="2" s="1"/>
  <c r="BX324" i="2"/>
  <c r="BX340" i="2"/>
  <c r="BZ340" i="2" s="1"/>
  <c r="BX356" i="2"/>
  <c r="BZ356" i="2" s="1"/>
  <c r="BX372" i="2"/>
  <c r="BX388" i="2"/>
  <c r="BX404" i="2"/>
  <c r="BX420" i="2"/>
  <c r="BX428" i="2"/>
  <c r="BW428" i="2"/>
  <c r="BZ432" i="2"/>
  <c r="BX460" i="2"/>
  <c r="BZ460" i="2" s="1"/>
  <c r="BW460" i="2"/>
  <c r="BZ204" i="2"/>
  <c r="BW152" i="2"/>
  <c r="BX156" i="2"/>
  <c r="BZ156" i="2" s="1"/>
  <c r="BW184" i="2"/>
  <c r="BX188" i="2"/>
  <c r="BW216" i="2"/>
  <c r="BX220" i="2"/>
  <c r="BZ260" i="2"/>
  <c r="BZ276" i="2"/>
  <c r="BZ324" i="2"/>
  <c r="BZ388" i="2"/>
  <c r="BZ404" i="2"/>
  <c r="BZ420" i="2"/>
  <c r="BX448" i="2"/>
  <c r="BW448" i="2"/>
  <c r="BX480" i="2"/>
  <c r="BW480" i="2"/>
  <c r="BW148" i="2"/>
  <c r="BX152" i="2"/>
  <c r="BW180" i="2"/>
  <c r="BX184" i="2"/>
  <c r="BW212" i="2"/>
  <c r="BX216" i="2"/>
  <c r="BX240" i="2"/>
  <c r="BX256" i="2"/>
  <c r="BX272" i="2"/>
  <c r="BX288" i="2"/>
  <c r="BX304" i="2"/>
  <c r="BZ304" i="2" s="1"/>
  <c r="BX320" i="2"/>
  <c r="BZ320" i="2" s="1"/>
  <c r="BX336" i="2"/>
  <c r="BX352" i="2"/>
  <c r="BX368" i="2"/>
  <c r="BX384" i="2"/>
  <c r="BX400" i="2"/>
  <c r="BX416" i="2"/>
  <c r="BX436" i="2"/>
  <c r="BW436" i="2"/>
  <c r="BZ440" i="2"/>
  <c r="BX468" i="2"/>
  <c r="BW468" i="2"/>
  <c r="BZ472" i="2"/>
  <c r="BX464" i="2"/>
  <c r="BZ464" i="2" s="1"/>
  <c r="BW464" i="2"/>
  <c r="BX452" i="2"/>
  <c r="BW452" i="2"/>
  <c r="BW16" i="2"/>
  <c r="BW20" i="2"/>
  <c r="BW24" i="2"/>
  <c r="BW28" i="2"/>
  <c r="BW32" i="2"/>
  <c r="BW36" i="2"/>
  <c r="BW40" i="2"/>
  <c r="BW44" i="2"/>
  <c r="BW48" i="2"/>
  <c r="BW52" i="2"/>
  <c r="BW56" i="2"/>
  <c r="BW60" i="2"/>
  <c r="BW64" i="2"/>
  <c r="BW68" i="2"/>
  <c r="BW72" i="2"/>
  <c r="BW76" i="2"/>
  <c r="BW80" i="2"/>
  <c r="BW84" i="2"/>
  <c r="BW88" i="2"/>
  <c r="BW92" i="2"/>
  <c r="BW96" i="2"/>
  <c r="BW100" i="2"/>
  <c r="BW104" i="2"/>
  <c r="BW108" i="2"/>
  <c r="BW112" i="2"/>
  <c r="BW116" i="2"/>
  <c r="BW120" i="2"/>
  <c r="BW124" i="2"/>
  <c r="BW128" i="2"/>
  <c r="BW132" i="2"/>
  <c r="BW136" i="2"/>
  <c r="BW140" i="2"/>
  <c r="BW144" i="2"/>
  <c r="BX148" i="2"/>
  <c r="BW176" i="2"/>
  <c r="BX180" i="2"/>
  <c r="BW208" i="2"/>
  <c r="BX212" i="2"/>
  <c r="BW248" i="2"/>
  <c r="BW264" i="2"/>
  <c r="BZ272" i="2"/>
  <c r="BW280" i="2"/>
  <c r="BZ288" i="2"/>
  <c r="BW296" i="2"/>
  <c r="BW312" i="2"/>
  <c r="BW328" i="2"/>
  <c r="BZ336" i="2"/>
  <c r="BW344" i="2"/>
  <c r="BW360" i="2"/>
  <c r="BZ368" i="2"/>
  <c r="BW376" i="2"/>
  <c r="BW392" i="2"/>
  <c r="BZ400" i="2"/>
  <c r="BW408" i="2"/>
  <c r="BZ416" i="2"/>
  <c r="BX424" i="2"/>
  <c r="BW424" i="2"/>
  <c r="BZ428" i="2"/>
  <c r="BX456" i="2"/>
  <c r="BW456" i="2"/>
  <c r="BZ172" i="2"/>
  <c r="BX236" i="2"/>
  <c r="BX252" i="2"/>
  <c r="BX268" i="2"/>
  <c r="BX284" i="2"/>
  <c r="BX300" i="2"/>
  <c r="BX316" i="2"/>
  <c r="BX332" i="2"/>
  <c r="BX348" i="2"/>
  <c r="BX364" i="2"/>
  <c r="BX380" i="2"/>
  <c r="BX396" i="2"/>
  <c r="BX412" i="2"/>
  <c r="BX444" i="2"/>
  <c r="BW444" i="2"/>
  <c r="BZ448" i="2"/>
  <c r="BX476" i="2"/>
  <c r="BW476" i="2"/>
  <c r="BZ480" i="2"/>
  <c r="BP12" i="2"/>
  <c r="BP20" i="2"/>
  <c r="BP52" i="2"/>
  <c r="BP68" i="2"/>
  <c r="BP84" i="2"/>
  <c r="BP108" i="2"/>
  <c r="BP132" i="2"/>
  <c r="BP28" i="2"/>
  <c r="BP60" i="2"/>
  <c r="BP76" i="2"/>
  <c r="BP92" i="2"/>
  <c r="BP100" i="2"/>
  <c r="BP116" i="2"/>
  <c r="BP124" i="2"/>
  <c r="BP140" i="2"/>
  <c r="BP24" i="2"/>
  <c r="BP32" i="2"/>
  <c r="BP40" i="2"/>
  <c r="BP48" i="2"/>
  <c r="BP56" i="2"/>
  <c r="BP64" i="2"/>
  <c r="BP72" i="2"/>
  <c r="BP80" i="2"/>
  <c r="BP88" i="2"/>
  <c r="BP96" i="2"/>
  <c r="BP104" i="2"/>
  <c r="BP112" i="2"/>
  <c r="BP120" i="2"/>
  <c r="BP128" i="2"/>
  <c r="BP136" i="2"/>
  <c r="BP44" i="2"/>
  <c r="BP36" i="2"/>
  <c r="BN288" i="2"/>
  <c r="BM288" i="2"/>
  <c r="BN340" i="2"/>
  <c r="BM340" i="2"/>
  <c r="BN396" i="2"/>
  <c r="BM396" i="2"/>
  <c r="BN476" i="2"/>
  <c r="BM476" i="2"/>
  <c r="BN180" i="2"/>
  <c r="BM180" i="2"/>
  <c r="BN212" i="2"/>
  <c r="BM212" i="2"/>
  <c r="BN244" i="2"/>
  <c r="BM244" i="2"/>
  <c r="BN276" i="2"/>
  <c r="BM276" i="2"/>
  <c r="BN316" i="2"/>
  <c r="BM316" i="2"/>
  <c r="BN348" i="2"/>
  <c r="BM348" i="2"/>
  <c r="BN380" i="2"/>
  <c r="BM380" i="2"/>
  <c r="BN404" i="2"/>
  <c r="BM404" i="2"/>
  <c r="BN428" i="2"/>
  <c r="BM428" i="2"/>
  <c r="BN468" i="2"/>
  <c r="BM468" i="2"/>
  <c r="BN168" i="2"/>
  <c r="BM168" i="2"/>
  <c r="BN200" i="2"/>
  <c r="BM200" i="2"/>
  <c r="BN232" i="2"/>
  <c r="BM232" i="2"/>
  <c r="BN264" i="2"/>
  <c r="BM264" i="2"/>
  <c r="BN296" i="2"/>
  <c r="BM296" i="2"/>
  <c r="BN452" i="2"/>
  <c r="BM452" i="2"/>
  <c r="BN156" i="2"/>
  <c r="BM156" i="2"/>
  <c r="BN188" i="2"/>
  <c r="BM188" i="2"/>
  <c r="BN220" i="2"/>
  <c r="BM220" i="2"/>
  <c r="BN252" i="2"/>
  <c r="BM252" i="2"/>
  <c r="BN284" i="2"/>
  <c r="BM284" i="2"/>
  <c r="BN160" i="2"/>
  <c r="BM160" i="2"/>
  <c r="BN224" i="2"/>
  <c r="BM224" i="2"/>
  <c r="BN256" i="2"/>
  <c r="BM256" i="2"/>
  <c r="BN324" i="2"/>
  <c r="BM324" i="2"/>
  <c r="BN356" i="2"/>
  <c r="BM356" i="2"/>
  <c r="BN372" i="2"/>
  <c r="BM372" i="2"/>
  <c r="BN412" i="2"/>
  <c r="BM412" i="2"/>
  <c r="BN460" i="2"/>
  <c r="BM460" i="2"/>
  <c r="BM16" i="2"/>
  <c r="BM20" i="2"/>
  <c r="BM24" i="2"/>
  <c r="BM28" i="2"/>
  <c r="BM32" i="2"/>
  <c r="BM36" i="2"/>
  <c r="BM40" i="2"/>
  <c r="BM44" i="2"/>
  <c r="BM48" i="2"/>
  <c r="BM52" i="2"/>
  <c r="BM56" i="2"/>
  <c r="BM60" i="2"/>
  <c r="BM64" i="2"/>
  <c r="BM68" i="2"/>
  <c r="BM72" i="2"/>
  <c r="BM76" i="2"/>
  <c r="BM80" i="2"/>
  <c r="BM84" i="2"/>
  <c r="BM88" i="2"/>
  <c r="BM92" i="2"/>
  <c r="BM96" i="2"/>
  <c r="BM100" i="2"/>
  <c r="BM104" i="2"/>
  <c r="BM108" i="2"/>
  <c r="BM112" i="2"/>
  <c r="BM116" i="2"/>
  <c r="BM120" i="2"/>
  <c r="BM124" i="2"/>
  <c r="BM128" i="2"/>
  <c r="BM132" i="2"/>
  <c r="BM136" i="2"/>
  <c r="BM140" i="2"/>
  <c r="BM144" i="2"/>
  <c r="BN176" i="2"/>
  <c r="BM176" i="2"/>
  <c r="BN208" i="2"/>
  <c r="BM208" i="2"/>
  <c r="BN240" i="2"/>
  <c r="BM240" i="2"/>
  <c r="BN272" i="2"/>
  <c r="BM272" i="2"/>
  <c r="BN304" i="2"/>
  <c r="BM304" i="2"/>
  <c r="BN312" i="2"/>
  <c r="BM312" i="2"/>
  <c r="BN320" i="2"/>
  <c r="BM320" i="2"/>
  <c r="BN328" i="2"/>
  <c r="BM328" i="2"/>
  <c r="BN336" i="2"/>
  <c r="BM336" i="2"/>
  <c r="BN344" i="2"/>
  <c r="BM344" i="2"/>
  <c r="BN352" i="2"/>
  <c r="BM352" i="2"/>
  <c r="BN360" i="2"/>
  <c r="BM360" i="2"/>
  <c r="BN368" i="2"/>
  <c r="BM368" i="2"/>
  <c r="BN376" i="2"/>
  <c r="BM376" i="2"/>
  <c r="BN384" i="2"/>
  <c r="BM384" i="2"/>
  <c r="BN392" i="2"/>
  <c r="BM392" i="2"/>
  <c r="BN400" i="2"/>
  <c r="BM400" i="2"/>
  <c r="BN408" i="2"/>
  <c r="BM408" i="2"/>
  <c r="BN416" i="2"/>
  <c r="BM416" i="2"/>
  <c r="BN424" i="2"/>
  <c r="BM424" i="2"/>
  <c r="BN432" i="2"/>
  <c r="BM432" i="2"/>
  <c r="BN440" i="2"/>
  <c r="BM440" i="2"/>
  <c r="BN448" i="2"/>
  <c r="BM448" i="2"/>
  <c r="BN456" i="2"/>
  <c r="BM456" i="2"/>
  <c r="BN464" i="2"/>
  <c r="BM464" i="2"/>
  <c r="BN472" i="2"/>
  <c r="BM472" i="2"/>
  <c r="BN480" i="2"/>
  <c r="BM480" i="2"/>
  <c r="BN436" i="2"/>
  <c r="BM436" i="2"/>
  <c r="BN152" i="2"/>
  <c r="BM152" i="2"/>
  <c r="BN164" i="2"/>
  <c r="BM164" i="2"/>
  <c r="BN196" i="2"/>
  <c r="BM196" i="2"/>
  <c r="BN228" i="2"/>
  <c r="BM228" i="2"/>
  <c r="BN260" i="2"/>
  <c r="BM260" i="2"/>
  <c r="BN292" i="2"/>
  <c r="BM292" i="2"/>
  <c r="BN192" i="2"/>
  <c r="BM192" i="2"/>
  <c r="BN308" i="2"/>
  <c r="BM308" i="2"/>
  <c r="BN332" i="2"/>
  <c r="BM332" i="2"/>
  <c r="BN364" i="2"/>
  <c r="BM364" i="2"/>
  <c r="BN388" i="2"/>
  <c r="BM388" i="2"/>
  <c r="BN420" i="2"/>
  <c r="BM420" i="2"/>
  <c r="BN444" i="2"/>
  <c r="BM444" i="2"/>
  <c r="BN184" i="2"/>
  <c r="BM184" i="2"/>
  <c r="BN216" i="2"/>
  <c r="BM216" i="2"/>
  <c r="BN248" i="2"/>
  <c r="BM248" i="2"/>
  <c r="BN280" i="2"/>
  <c r="BM280" i="2"/>
  <c r="BN148" i="2"/>
  <c r="BM148" i="2"/>
  <c r="BN172" i="2"/>
  <c r="BM172" i="2"/>
  <c r="BN204" i="2"/>
  <c r="BM204" i="2"/>
  <c r="BN236" i="2"/>
  <c r="BM236" i="2"/>
  <c r="BN268" i="2"/>
  <c r="BM268" i="2"/>
  <c r="BN300" i="2"/>
  <c r="BM300" i="2"/>
  <c r="BF4" i="2"/>
  <c r="BF5" i="2" s="1"/>
  <c r="AN248" i="2"/>
  <c r="AN200" i="2"/>
  <c r="AO152" i="2"/>
  <c r="AO88" i="2"/>
  <c r="AE100" i="2"/>
  <c r="AE140" i="2"/>
  <c r="AE68" i="2"/>
  <c r="AG68" i="2" s="1"/>
  <c r="AE44" i="2"/>
  <c r="AN440" i="2"/>
  <c r="AN424" i="2"/>
  <c r="AN376" i="2"/>
  <c r="AN368" i="2"/>
  <c r="AO360" i="2"/>
  <c r="AQ360" i="2" s="1"/>
  <c r="AN352" i="2"/>
  <c r="AO344" i="2"/>
  <c r="AQ344" i="2" s="1"/>
  <c r="AN328" i="2"/>
  <c r="AN320" i="2"/>
  <c r="AO312" i="2"/>
  <c r="AQ312" i="2" s="1"/>
  <c r="AN304" i="2"/>
  <c r="AN288" i="2"/>
  <c r="AO280" i="2"/>
  <c r="AQ280" i="2" s="1"/>
  <c r="AN272" i="2"/>
  <c r="AN264" i="2"/>
  <c r="AO256" i="2"/>
  <c r="AQ256" i="2" s="1"/>
  <c r="AN240" i="2"/>
  <c r="AN232" i="2"/>
  <c r="AO224" i="2"/>
  <c r="AQ224" i="2" s="1"/>
  <c r="AO216" i="2"/>
  <c r="AQ216" i="2" s="1"/>
  <c r="AO192" i="2"/>
  <c r="AQ192" i="2" s="1"/>
  <c r="AO184" i="2"/>
  <c r="AN176" i="2"/>
  <c r="AN168" i="2"/>
  <c r="AN144" i="2"/>
  <c r="AO136" i="2"/>
  <c r="AO128" i="2"/>
  <c r="AO120" i="2"/>
  <c r="AQ120" i="2" s="1"/>
  <c r="AO112" i="2"/>
  <c r="AQ112" i="2" s="1"/>
  <c r="AO80" i="2"/>
  <c r="AO72" i="2"/>
  <c r="AQ72" i="2" s="1"/>
  <c r="AO64" i="2"/>
  <c r="AO56" i="2"/>
  <c r="AO48" i="2"/>
  <c r="AO16" i="2"/>
  <c r="AE12" i="2"/>
  <c r="AE76" i="2"/>
  <c r="AO328" i="2"/>
  <c r="AQ328" i="2" s="1"/>
  <c r="AE132" i="2"/>
  <c r="AG132" i="2" s="1"/>
  <c r="AE108" i="2"/>
  <c r="AE36" i="2"/>
  <c r="AO392" i="2"/>
  <c r="AN384" i="2"/>
  <c r="AN344" i="2"/>
  <c r="AN336" i="2"/>
  <c r="AO296" i="2"/>
  <c r="AQ296" i="2" s="1"/>
  <c r="AN256" i="2"/>
  <c r="AO248" i="2"/>
  <c r="AQ248" i="2" s="1"/>
  <c r="AN216" i="2"/>
  <c r="AN208" i="2"/>
  <c r="AO160" i="2"/>
  <c r="AQ160" i="2" s="1"/>
  <c r="AO104" i="2"/>
  <c r="AQ104" i="2" s="1"/>
  <c r="AO96" i="2"/>
  <c r="AO40" i="2"/>
  <c r="AQ40" i="2" s="1"/>
  <c r="AO32" i="2"/>
  <c r="AN160" i="2"/>
  <c r="AN296" i="2"/>
  <c r="AN224" i="2"/>
  <c r="AN312" i="2"/>
  <c r="AN360" i="2"/>
  <c r="AN192" i="2"/>
  <c r="AN280" i="2"/>
  <c r="AO416" i="2"/>
  <c r="AN400" i="2"/>
  <c r="AN392" i="2"/>
  <c r="AO376" i="2"/>
  <c r="AQ376" i="2" s="1"/>
  <c r="AE124" i="2"/>
  <c r="AE116" i="2"/>
  <c r="AE92" i="2"/>
  <c r="AE84" i="2"/>
  <c r="AE60" i="2"/>
  <c r="AG60" i="2" s="1"/>
  <c r="AE52" i="2"/>
  <c r="AG52" i="2" s="1"/>
  <c r="AE28" i="2"/>
  <c r="AE20" i="2"/>
  <c r="AG20" i="2" s="1"/>
  <c r="AN432" i="2"/>
  <c r="AN416" i="2"/>
  <c r="AY124" i="2"/>
  <c r="BA124" i="2" s="1"/>
  <c r="AY12" i="2"/>
  <c r="BA12" i="2" s="1"/>
  <c r="AO12" i="2"/>
  <c r="AO436" i="2"/>
  <c r="AO428" i="2"/>
  <c r="AN420" i="2"/>
  <c r="AN412" i="2"/>
  <c r="AO404" i="2"/>
  <c r="AO396" i="2"/>
  <c r="AQ396" i="2" s="1"/>
  <c r="AN388" i="2"/>
  <c r="AO380" i="2"/>
  <c r="AQ380" i="2" s="1"/>
  <c r="AN372" i="2"/>
  <c r="AO364" i="2"/>
  <c r="AQ364" i="2" s="1"/>
  <c r="AN356" i="2"/>
  <c r="AO348" i="2"/>
  <c r="AQ348" i="2" s="1"/>
  <c r="AN340" i="2"/>
  <c r="AO332" i="2"/>
  <c r="AQ332" i="2" s="1"/>
  <c r="AN324" i="2"/>
  <c r="AO316" i="2"/>
  <c r="AQ316" i="2" s="1"/>
  <c r="AN308" i="2"/>
  <c r="AO300" i="2"/>
  <c r="AQ300" i="2" s="1"/>
  <c r="AN292" i="2"/>
  <c r="AO284" i="2"/>
  <c r="AQ284" i="2" s="1"/>
  <c r="AN276" i="2"/>
  <c r="AO268" i="2"/>
  <c r="AQ268" i="2" s="1"/>
  <c r="AO260" i="2"/>
  <c r="AQ260" i="2" s="1"/>
  <c r="AO252" i="2"/>
  <c r="AQ252" i="2" s="1"/>
  <c r="AN244" i="2"/>
  <c r="AO236" i="2"/>
  <c r="AQ236" i="2" s="1"/>
  <c r="AO228" i="2"/>
  <c r="AO220" i="2"/>
  <c r="AQ220" i="2" s="1"/>
  <c r="AN212" i="2"/>
  <c r="AN204" i="2"/>
  <c r="AO196" i="2"/>
  <c r="AQ196" i="2" s="1"/>
  <c r="AO188" i="2"/>
  <c r="AN180" i="2"/>
  <c r="AO172" i="2"/>
  <c r="AO164" i="2"/>
  <c r="AQ164" i="2" s="1"/>
  <c r="AO156" i="2"/>
  <c r="AQ156" i="2" s="1"/>
  <c r="AN148" i="2"/>
  <c r="AO140" i="2"/>
  <c r="AQ140" i="2" s="1"/>
  <c r="AO132" i="2"/>
  <c r="AQ132" i="2" s="1"/>
  <c r="AO124" i="2"/>
  <c r="AO116" i="2"/>
  <c r="AO108" i="2"/>
  <c r="AO100" i="2"/>
  <c r="AQ100" i="2" s="1"/>
  <c r="AO92" i="2"/>
  <c r="AQ92" i="2" s="1"/>
  <c r="AO84" i="2"/>
  <c r="AQ84" i="2" s="1"/>
  <c r="AO76" i="2"/>
  <c r="AQ76" i="2" s="1"/>
  <c r="AO68" i="2"/>
  <c r="AQ68" i="2" s="1"/>
  <c r="AO60" i="2"/>
  <c r="AO52" i="2"/>
  <c r="AO44" i="2"/>
  <c r="AO36" i="2"/>
  <c r="AQ36" i="2" s="1"/>
  <c r="AO28" i="2"/>
  <c r="AQ28" i="2" s="1"/>
  <c r="AO20" i="2"/>
  <c r="AQ20" i="2" s="1"/>
  <c r="AY116" i="2"/>
  <c r="BA116" i="2" s="1"/>
  <c r="AY92" i="2"/>
  <c r="BA92" i="2" s="1"/>
  <c r="AY84" i="2"/>
  <c r="AY60" i="2"/>
  <c r="AY52" i="2"/>
  <c r="AY28" i="2"/>
  <c r="BA28" i="2" s="1"/>
  <c r="AY20" i="2"/>
  <c r="BA20" i="2" s="1"/>
  <c r="AO424" i="2"/>
  <c r="AQ424" i="2" s="1"/>
  <c r="AN408" i="2"/>
  <c r="BH3" i="2"/>
  <c r="AY144" i="2"/>
  <c r="BA144" i="2" s="1"/>
  <c r="AY136" i="2"/>
  <c r="BA136" i="2" s="1"/>
  <c r="AY128" i="2"/>
  <c r="AY120" i="2"/>
  <c r="BA120" i="2" s="1"/>
  <c r="AY112" i="2"/>
  <c r="BA112" i="2" s="1"/>
  <c r="AY104" i="2"/>
  <c r="AY96" i="2"/>
  <c r="AY64" i="2"/>
  <c r="AY56" i="2"/>
  <c r="AY48" i="2"/>
  <c r="BA48" i="2" s="1"/>
  <c r="AY40" i="2"/>
  <c r="AY32" i="2"/>
  <c r="BA32" i="2" s="1"/>
  <c r="AY24" i="2"/>
  <c r="BA24" i="2" s="1"/>
  <c r="AY16" i="2"/>
  <c r="AO204" i="2"/>
  <c r="AQ204" i="2" s="1"/>
  <c r="AY140" i="2"/>
  <c r="BA140" i="2" s="1"/>
  <c r="AY132" i="2"/>
  <c r="BA132" i="2" s="1"/>
  <c r="AY108" i="2"/>
  <c r="BA108" i="2" s="1"/>
  <c r="AY100" i="2"/>
  <c r="AY76" i="2"/>
  <c r="BA76" i="2" s="1"/>
  <c r="AY68" i="2"/>
  <c r="BA68" i="2" s="1"/>
  <c r="AY44" i="2"/>
  <c r="AY36" i="2"/>
  <c r="BF2" i="2"/>
  <c r="AY88" i="2"/>
  <c r="BA88" i="2" s="1"/>
  <c r="AY80" i="2"/>
  <c r="AY72" i="2"/>
  <c r="AN380" i="2"/>
  <c r="BF3" i="2"/>
  <c r="AD144" i="2"/>
  <c r="AE136" i="2"/>
  <c r="AG136" i="2" s="1"/>
  <c r="AE128" i="2"/>
  <c r="AG128" i="2" s="1"/>
  <c r="AE120" i="2"/>
  <c r="AG120" i="2" s="1"/>
  <c r="AE112" i="2"/>
  <c r="AE104" i="2"/>
  <c r="AE96" i="2"/>
  <c r="AG96" i="2" s="1"/>
  <c r="AE88" i="2"/>
  <c r="AG88" i="2" s="1"/>
  <c r="AE80" i="2"/>
  <c r="AG80" i="2" s="1"/>
  <c r="AE72" i="2"/>
  <c r="AG72" i="2" s="1"/>
  <c r="AE64" i="2"/>
  <c r="AG64" i="2" s="1"/>
  <c r="AE56" i="2"/>
  <c r="AG56" i="2" s="1"/>
  <c r="AE48" i="2"/>
  <c r="AE40" i="2"/>
  <c r="AE32" i="2"/>
  <c r="AE24" i="2"/>
  <c r="AG24" i="2" s="1"/>
  <c r="AE16" i="2"/>
  <c r="BH2" i="2"/>
  <c r="AN316" i="2"/>
  <c r="BA52" i="2"/>
  <c r="BA100" i="2"/>
  <c r="BA36" i="2"/>
  <c r="BA60" i="2"/>
  <c r="BA84" i="2"/>
  <c r="BA40" i="2"/>
  <c r="BA96" i="2"/>
  <c r="BA104" i="2"/>
  <c r="BA128" i="2"/>
  <c r="BA44" i="2"/>
  <c r="BA16" i="2"/>
  <c r="BA56" i="2"/>
  <c r="BA64" i="2"/>
  <c r="BA72" i="2"/>
  <c r="BA80" i="2"/>
  <c r="AY148" i="2"/>
  <c r="AX148" i="2"/>
  <c r="AY172" i="2"/>
  <c r="AX172" i="2"/>
  <c r="AY196" i="2"/>
  <c r="AX196" i="2"/>
  <c r="AY204" i="2"/>
  <c r="AX204" i="2"/>
  <c r="AY236" i="2"/>
  <c r="AX236" i="2"/>
  <c r="AY252" i="2"/>
  <c r="AX252" i="2"/>
  <c r="AY260" i="2"/>
  <c r="AX260" i="2"/>
  <c r="AY268" i="2"/>
  <c r="AX268" i="2"/>
  <c r="AY276" i="2"/>
  <c r="AX276" i="2"/>
  <c r="AY284" i="2"/>
  <c r="AX284" i="2"/>
  <c r="AY292" i="2"/>
  <c r="AX292" i="2"/>
  <c r="AY300" i="2"/>
  <c r="BA300" i="2" s="1"/>
  <c r="AX300" i="2"/>
  <c r="AY308" i="2"/>
  <c r="AX308" i="2"/>
  <c r="AY316" i="2"/>
  <c r="AX316" i="2"/>
  <c r="AY324" i="2"/>
  <c r="AX324" i="2"/>
  <c r="AY332" i="2"/>
  <c r="AX332" i="2"/>
  <c r="AY340" i="2"/>
  <c r="AX340" i="2"/>
  <c r="AY348" i="2"/>
  <c r="AX348" i="2"/>
  <c r="AY356" i="2"/>
  <c r="AX356" i="2"/>
  <c r="AY364" i="2"/>
  <c r="AX364" i="2"/>
  <c r="AY372" i="2"/>
  <c r="AX372" i="2"/>
  <c r="AY380" i="2"/>
  <c r="AX380" i="2"/>
  <c r="AY388" i="2"/>
  <c r="AX388" i="2"/>
  <c r="AY396" i="2"/>
  <c r="AX396" i="2"/>
  <c r="AY404" i="2"/>
  <c r="AX404" i="2"/>
  <c r="AY412" i="2"/>
  <c r="AX412" i="2"/>
  <c r="AY420" i="2"/>
  <c r="AX420" i="2"/>
  <c r="AY476" i="2"/>
  <c r="BA476" i="2" s="1"/>
  <c r="AX476" i="2"/>
  <c r="AY156" i="2"/>
  <c r="AX156" i="2"/>
  <c r="AY212" i="2"/>
  <c r="AX212" i="2"/>
  <c r="AY436" i="2"/>
  <c r="BA436" i="2" s="1"/>
  <c r="AX436" i="2"/>
  <c r="AX12" i="2"/>
  <c r="AY164" i="2"/>
  <c r="AX164" i="2"/>
  <c r="AY220" i="2"/>
  <c r="AX220" i="2"/>
  <c r="AY468" i="2"/>
  <c r="BA468" i="2" s="1"/>
  <c r="AX468" i="2"/>
  <c r="AY444" i="2"/>
  <c r="AX444" i="2"/>
  <c r="AY152" i="2"/>
  <c r="AX152" i="2"/>
  <c r="AY160" i="2"/>
  <c r="AX160" i="2"/>
  <c r="AY168" i="2"/>
  <c r="AX168" i="2"/>
  <c r="AY176" i="2"/>
  <c r="AX176" i="2"/>
  <c r="AY184" i="2"/>
  <c r="AX184" i="2"/>
  <c r="AY192" i="2"/>
  <c r="AX192" i="2"/>
  <c r="AY200" i="2"/>
  <c r="AX200" i="2"/>
  <c r="AY208" i="2"/>
  <c r="AX208" i="2"/>
  <c r="AY216" i="2"/>
  <c r="AX216" i="2"/>
  <c r="AY224" i="2"/>
  <c r="AX224" i="2"/>
  <c r="AY232" i="2"/>
  <c r="AX232" i="2"/>
  <c r="AY240" i="2"/>
  <c r="AX240" i="2"/>
  <c r="AY248" i="2"/>
  <c r="AX248" i="2"/>
  <c r="AY256" i="2"/>
  <c r="AX256" i="2"/>
  <c r="AY264" i="2"/>
  <c r="AX264" i="2"/>
  <c r="AY272" i="2"/>
  <c r="AX272" i="2"/>
  <c r="AY280" i="2"/>
  <c r="AX280" i="2"/>
  <c r="AY288" i="2"/>
  <c r="AX288" i="2"/>
  <c r="AY296" i="2"/>
  <c r="AX296" i="2"/>
  <c r="AY304" i="2"/>
  <c r="AX304" i="2"/>
  <c r="AY312" i="2"/>
  <c r="AX312" i="2"/>
  <c r="AY320" i="2"/>
  <c r="AX320" i="2"/>
  <c r="AY328" i="2"/>
  <c r="AX328" i="2"/>
  <c r="AY336" i="2"/>
  <c r="AX336" i="2"/>
  <c r="AY344" i="2"/>
  <c r="AX344" i="2"/>
  <c r="AY352" i="2"/>
  <c r="AX352" i="2"/>
  <c r="AY360" i="2"/>
  <c r="AX360" i="2"/>
  <c r="AY368" i="2"/>
  <c r="AX368" i="2"/>
  <c r="AY376" i="2"/>
  <c r="AX376" i="2"/>
  <c r="AY384" i="2"/>
  <c r="AX384" i="2"/>
  <c r="AY392" i="2"/>
  <c r="AX392" i="2"/>
  <c r="AY400" i="2"/>
  <c r="AX400" i="2"/>
  <c r="AY408" i="2"/>
  <c r="AX408" i="2"/>
  <c r="AY416" i="2"/>
  <c r="AX416" i="2"/>
  <c r="AY424" i="2"/>
  <c r="AX424" i="2"/>
  <c r="AY432" i="2"/>
  <c r="BA432" i="2" s="1"/>
  <c r="AX432" i="2"/>
  <c r="AY440" i="2"/>
  <c r="BA440" i="2" s="1"/>
  <c r="AX440" i="2"/>
  <c r="AY448" i="2"/>
  <c r="AX448" i="2"/>
  <c r="AY456" i="2"/>
  <c r="BA456" i="2" s="1"/>
  <c r="AX456" i="2"/>
  <c r="AY464" i="2"/>
  <c r="BA464" i="2" s="1"/>
  <c r="AX464" i="2"/>
  <c r="AY472" i="2"/>
  <c r="BA472" i="2" s="1"/>
  <c r="AX472" i="2"/>
  <c r="AY480" i="2"/>
  <c r="AX480" i="2"/>
  <c r="AY428" i="2"/>
  <c r="AX428" i="2"/>
  <c r="AY188" i="2"/>
  <c r="AX188" i="2"/>
  <c r="AY244" i="2"/>
  <c r="AX244" i="2"/>
  <c r="AY452" i="2"/>
  <c r="AX452" i="2"/>
  <c r="AX16" i="2"/>
  <c r="AX20" i="2"/>
  <c r="AX24" i="2"/>
  <c r="AX28" i="2"/>
  <c r="AX32" i="2"/>
  <c r="AX36" i="2"/>
  <c r="AX40" i="2"/>
  <c r="AX44" i="2"/>
  <c r="AX48" i="2"/>
  <c r="AX52" i="2"/>
  <c r="AX56" i="2"/>
  <c r="AX60" i="2"/>
  <c r="AX64" i="2"/>
  <c r="AX68" i="2"/>
  <c r="AX72" i="2"/>
  <c r="AX76" i="2"/>
  <c r="AX80" i="2"/>
  <c r="AX84" i="2"/>
  <c r="AX88" i="2"/>
  <c r="AX92" i="2"/>
  <c r="AX96" i="2"/>
  <c r="AX100" i="2"/>
  <c r="AX104" i="2"/>
  <c r="AX108" i="2"/>
  <c r="AX112" i="2"/>
  <c r="AX116" i="2"/>
  <c r="AX120" i="2"/>
  <c r="AX124" i="2"/>
  <c r="AX128" i="2"/>
  <c r="AX132" i="2"/>
  <c r="AX136" i="2"/>
  <c r="AX140" i="2"/>
  <c r="AX144" i="2"/>
  <c r="AY180" i="2"/>
  <c r="AX180" i="2"/>
  <c r="AY228" i="2"/>
  <c r="AX228" i="2"/>
  <c r="AY460" i="2"/>
  <c r="AX460" i="2"/>
  <c r="AN404" i="2"/>
  <c r="AN164" i="2"/>
  <c r="AN260" i="2"/>
  <c r="AN300" i="2"/>
  <c r="AN364" i="2"/>
  <c r="AN428" i="2"/>
  <c r="AN228" i="2"/>
  <c r="AN196" i="2"/>
  <c r="AN284" i="2"/>
  <c r="AN348" i="2"/>
  <c r="AN252" i="2"/>
  <c r="AN268" i="2"/>
  <c r="AN436" i="2"/>
  <c r="AN220" i="2"/>
  <c r="AN236" i="2"/>
  <c r="AN332" i="2"/>
  <c r="AN396" i="2"/>
  <c r="AN12" i="2"/>
  <c r="AQ12" i="2"/>
  <c r="AQ24" i="2"/>
  <c r="AQ32" i="2"/>
  <c r="AQ48" i="2"/>
  <c r="AQ56" i="2"/>
  <c r="AQ64" i="2"/>
  <c r="AQ80" i="2"/>
  <c r="AQ88" i="2"/>
  <c r="AQ96" i="2"/>
  <c r="AQ128" i="2"/>
  <c r="AQ136" i="2"/>
  <c r="AQ172" i="2"/>
  <c r="AQ188" i="2"/>
  <c r="AQ16" i="2"/>
  <c r="AQ152" i="2"/>
  <c r="AQ44" i="2"/>
  <c r="AQ52" i="2"/>
  <c r="AQ60" i="2"/>
  <c r="AQ108" i="2"/>
  <c r="AQ116" i="2"/>
  <c r="AQ124" i="2"/>
  <c r="AQ184" i="2"/>
  <c r="AO476" i="2"/>
  <c r="AN476" i="2"/>
  <c r="AN172" i="2"/>
  <c r="AQ228" i="2"/>
  <c r="AQ404" i="2"/>
  <c r="AQ436" i="2"/>
  <c r="AO452" i="2"/>
  <c r="AN452" i="2"/>
  <c r="AQ416" i="2"/>
  <c r="AQ392" i="2"/>
  <c r="AO444" i="2"/>
  <c r="AN444" i="2"/>
  <c r="AO148" i="2"/>
  <c r="AO180" i="2"/>
  <c r="AO212" i="2"/>
  <c r="AO244" i="2"/>
  <c r="AO276" i="2"/>
  <c r="AO412" i="2"/>
  <c r="AO448" i="2"/>
  <c r="AN448" i="2"/>
  <c r="AO456" i="2"/>
  <c r="AN456" i="2"/>
  <c r="AO464" i="2"/>
  <c r="AN464" i="2"/>
  <c r="AO472" i="2"/>
  <c r="AN472" i="2"/>
  <c r="AO480" i="2"/>
  <c r="AN480" i="2"/>
  <c r="AN16" i="2"/>
  <c r="AN20" i="2"/>
  <c r="AN24" i="2"/>
  <c r="AN28" i="2"/>
  <c r="AN32" i="2"/>
  <c r="AN36" i="2"/>
  <c r="AN40" i="2"/>
  <c r="AN44" i="2"/>
  <c r="AN48" i="2"/>
  <c r="AN52" i="2"/>
  <c r="AN56" i="2"/>
  <c r="AN60" i="2"/>
  <c r="AN64" i="2"/>
  <c r="AN68" i="2"/>
  <c r="AN72" i="2"/>
  <c r="AN76" i="2"/>
  <c r="AN80" i="2"/>
  <c r="AN84" i="2"/>
  <c r="AN88" i="2"/>
  <c r="AN92" i="2"/>
  <c r="AN96" i="2"/>
  <c r="AN100" i="2"/>
  <c r="AN104" i="2"/>
  <c r="AN108" i="2"/>
  <c r="AN112" i="2"/>
  <c r="AN116" i="2"/>
  <c r="AN120" i="2"/>
  <c r="AN124" i="2"/>
  <c r="AN128" i="2"/>
  <c r="AN132" i="2"/>
  <c r="AN136" i="2"/>
  <c r="AN140" i="2"/>
  <c r="AO144" i="2"/>
  <c r="AO176" i="2"/>
  <c r="AO208" i="2"/>
  <c r="AO240" i="2"/>
  <c r="AO272" i="2"/>
  <c r="AO292" i="2"/>
  <c r="AO308" i="2"/>
  <c r="AO324" i="2"/>
  <c r="AO340" i="2"/>
  <c r="AO356" i="2"/>
  <c r="AO372" i="2"/>
  <c r="AO388" i="2"/>
  <c r="AO400" i="2"/>
  <c r="AO432" i="2"/>
  <c r="AO468" i="2"/>
  <c r="AN468" i="2"/>
  <c r="AN156" i="2"/>
  <c r="AN188" i="2"/>
  <c r="AO420" i="2"/>
  <c r="AQ428" i="2"/>
  <c r="AO460" i="2"/>
  <c r="AN460" i="2"/>
  <c r="AN152" i="2"/>
  <c r="AO168" i="2"/>
  <c r="AN184" i="2"/>
  <c r="AO200" i="2"/>
  <c r="AO232" i="2"/>
  <c r="AO264" i="2"/>
  <c r="AO288" i="2"/>
  <c r="AO304" i="2"/>
  <c r="AO320" i="2"/>
  <c r="AO336" i="2"/>
  <c r="AO352" i="2"/>
  <c r="AO368" i="2"/>
  <c r="AO384" i="2"/>
  <c r="AO408" i="2"/>
  <c r="AO440" i="2"/>
  <c r="AG28" i="2"/>
  <c r="AG36" i="2"/>
  <c r="AG44" i="2"/>
  <c r="AG76" i="2"/>
  <c r="AG84" i="2"/>
  <c r="AG92" i="2"/>
  <c r="AG100" i="2"/>
  <c r="AG108" i="2"/>
  <c r="AG116" i="2"/>
  <c r="AG124" i="2"/>
  <c r="AG140" i="2"/>
  <c r="AG12" i="2"/>
  <c r="AG32" i="2"/>
  <c r="AG40" i="2"/>
  <c r="AG48" i="2"/>
  <c r="AG104" i="2"/>
  <c r="AG112" i="2"/>
  <c r="AE264" i="2"/>
  <c r="AD264" i="2"/>
  <c r="AE388" i="2"/>
  <c r="AD388" i="2"/>
  <c r="AE420" i="2"/>
  <c r="AD420" i="2"/>
  <c r="AE460" i="2"/>
  <c r="AD460" i="2"/>
  <c r="AD12" i="2"/>
  <c r="AE188" i="2"/>
  <c r="AD188" i="2"/>
  <c r="AE220" i="2"/>
  <c r="AD220" i="2"/>
  <c r="AE176" i="2"/>
  <c r="AD176" i="2"/>
  <c r="AE208" i="2"/>
  <c r="AD208" i="2"/>
  <c r="AE240" i="2"/>
  <c r="AD240" i="2"/>
  <c r="AE272" i="2"/>
  <c r="AD272" i="2"/>
  <c r="AE304" i="2"/>
  <c r="AD304" i="2"/>
  <c r="AE336" i="2"/>
  <c r="AD336" i="2"/>
  <c r="AE368" i="2"/>
  <c r="AD368" i="2"/>
  <c r="AE396" i="2"/>
  <c r="AD396" i="2"/>
  <c r="AE428" i="2"/>
  <c r="AD428" i="2"/>
  <c r="AE452" i="2"/>
  <c r="AD452" i="2"/>
  <c r="AE164" i="2"/>
  <c r="AD164" i="2"/>
  <c r="AE196" i="2"/>
  <c r="AD196" i="2"/>
  <c r="AE228" i="2"/>
  <c r="AD228" i="2"/>
  <c r="AE260" i="2"/>
  <c r="AD260" i="2"/>
  <c r="AE292" i="2"/>
  <c r="AD292" i="2"/>
  <c r="AE324" i="2"/>
  <c r="AD324" i="2"/>
  <c r="AE356" i="2"/>
  <c r="AD356" i="2"/>
  <c r="AE168" i="2"/>
  <c r="AD168" i="2"/>
  <c r="AE360" i="2"/>
  <c r="AD360" i="2"/>
  <c r="AE380" i="2"/>
  <c r="AD380" i="2"/>
  <c r="AE412" i="2"/>
  <c r="AD412" i="2"/>
  <c r="AE476" i="2"/>
  <c r="AD476" i="2"/>
  <c r="AE252" i="2"/>
  <c r="AD252" i="2"/>
  <c r="AE152" i="2"/>
  <c r="AD152" i="2"/>
  <c r="AE184" i="2"/>
  <c r="AD184" i="2"/>
  <c r="AE216" i="2"/>
  <c r="AD216" i="2"/>
  <c r="AE248" i="2"/>
  <c r="AD248" i="2"/>
  <c r="AE280" i="2"/>
  <c r="AD280" i="2"/>
  <c r="AE312" i="2"/>
  <c r="AD312" i="2"/>
  <c r="AE344" i="2"/>
  <c r="AD344" i="2"/>
  <c r="AE376" i="2"/>
  <c r="AD376" i="2"/>
  <c r="AE384" i="2"/>
  <c r="AD384" i="2"/>
  <c r="AE392" i="2"/>
  <c r="AD392" i="2"/>
  <c r="AE400" i="2"/>
  <c r="AD400" i="2"/>
  <c r="AE408" i="2"/>
  <c r="AD408" i="2"/>
  <c r="AE416" i="2"/>
  <c r="AD416" i="2"/>
  <c r="AE424" i="2"/>
  <c r="AD424" i="2"/>
  <c r="AE432" i="2"/>
  <c r="AD432" i="2"/>
  <c r="AE440" i="2"/>
  <c r="AD440" i="2"/>
  <c r="AE448" i="2"/>
  <c r="AD448" i="2"/>
  <c r="AE456" i="2"/>
  <c r="AD456" i="2"/>
  <c r="AE464" i="2"/>
  <c r="AD464" i="2"/>
  <c r="AE472" i="2"/>
  <c r="AD472" i="2"/>
  <c r="AE480" i="2"/>
  <c r="AD480" i="2"/>
  <c r="AE436" i="2"/>
  <c r="AD436" i="2"/>
  <c r="AD16" i="2"/>
  <c r="AD20" i="2"/>
  <c r="AD24" i="2"/>
  <c r="AD28" i="2"/>
  <c r="AD32" i="2"/>
  <c r="AD36" i="2"/>
  <c r="AD40" i="2"/>
  <c r="AD44" i="2"/>
  <c r="AD48" i="2"/>
  <c r="AD52" i="2"/>
  <c r="AD56" i="2"/>
  <c r="AD60" i="2"/>
  <c r="AD64" i="2"/>
  <c r="AD68" i="2"/>
  <c r="AD72" i="2"/>
  <c r="AD76" i="2"/>
  <c r="AD80" i="2"/>
  <c r="AD84" i="2"/>
  <c r="AD88" i="2"/>
  <c r="AD92" i="2"/>
  <c r="AD96" i="2"/>
  <c r="AD100" i="2"/>
  <c r="AD104" i="2"/>
  <c r="AD108" i="2"/>
  <c r="AD112" i="2"/>
  <c r="AD116" i="2"/>
  <c r="AD120" i="2"/>
  <c r="AD124" i="2"/>
  <c r="AD128" i="2"/>
  <c r="AD132" i="2"/>
  <c r="AD136" i="2"/>
  <c r="AD140" i="2"/>
  <c r="AE144" i="2"/>
  <c r="AE172" i="2"/>
  <c r="AD172" i="2"/>
  <c r="AE204" i="2"/>
  <c r="AD204" i="2"/>
  <c r="AE236" i="2"/>
  <c r="AD236" i="2"/>
  <c r="AE268" i="2"/>
  <c r="AD268" i="2"/>
  <c r="AE300" i="2"/>
  <c r="AD300" i="2"/>
  <c r="AE332" i="2"/>
  <c r="AD332" i="2"/>
  <c r="AE364" i="2"/>
  <c r="AD364" i="2"/>
  <c r="AE444" i="2"/>
  <c r="AD444" i="2"/>
  <c r="AE284" i="2"/>
  <c r="AD284" i="2"/>
  <c r="AE160" i="2"/>
  <c r="AD160" i="2"/>
  <c r="AE192" i="2"/>
  <c r="AD192" i="2"/>
  <c r="AE224" i="2"/>
  <c r="AD224" i="2"/>
  <c r="AE256" i="2"/>
  <c r="AD256" i="2"/>
  <c r="AE288" i="2"/>
  <c r="AD288" i="2"/>
  <c r="AE320" i="2"/>
  <c r="AD320" i="2"/>
  <c r="AE352" i="2"/>
  <c r="AD352" i="2"/>
  <c r="AE200" i="2"/>
  <c r="AD200" i="2"/>
  <c r="AE232" i="2"/>
  <c r="AD232" i="2"/>
  <c r="AE296" i="2"/>
  <c r="AD296" i="2"/>
  <c r="AE328" i="2"/>
  <c r="AD328" i="2"/>
  <c r="AE404" i="2"/>
  <c r="AD404" i="2"/>
  <c r="AE468" i="2"/>
  <c r="AD468" i="2"/>
  <c r="AE156" i="2"/>
  <c r="AD156" i="2"/>
  <c r="AE316" i="2"/>
  <c r="AD316" i="2"/>
  <c r="AE348" i="2"/>
  <c r="AD348" i="2"/>
  <c r="AE148" i="2"/>
  <c r="AD148" i="2"/>
  <c r="AE180" i="2"/>
  <c r="AD180" i="2"/>
  <c r="AE212" i="2"/>
  <c r="AD212" i="2"/>
  <c r="AE244" i="2"/>
  <c r="AD244" i="2"/>
  <c r="AE276" i="2"/>
  <c r="AD276" i="2"/>
  <c r="AE308" i="2"/>
  <c r="AD308" i="2"/>
  <c r="AE340" i="2"/>
  <c r="AD340" i="2"/>
  <c r="AE372" i="2"/>
  <c r="AD372" i="2"/>
  <c r="BW3" i="2" l="1"/>
  <c r="BZ316" i="2"/>
  <c r="BZ444" i="2"/>
  <c r="BZ300" i="2"/>
  <c r="BZ456" i="2"/>
  <c r="BZ384" i="2"/>
  <c r="BZ256" i="2"/>
  <c r="BZ412" i="2"/>
  <c r="BZ396" i="2"/>
  <c r="BZ268" i="2"/>
  <c r="BZ240" i="2"/>
  <c r="BZ220" i="2"/>
  <c r="BZ148" i="2"/>
  <c r="BZ196" i="2"/>
  <c r="BZ380" i="2"/>
  <c r="BZ252" i="2"/>
  <c r="BZ424" i="2"/>
  <c r="BZ212" i="2"/>
  <c r="BZ284" i="2"/>
  <c r="BW2" i="2"/>
  <c r="BZ364" i="2"/>
  <c r="BZ236" i="2"/>
  <c r="BZ352" i="2"/>
  <c r="BZ436" i="2"/>
  <c r="BZ164" i="2"/>
  <c r="BZ476" i="2"/>
  <c r="BZ348" i="2"/>
  <c r="BZ152" i="2"/>
  <c r="BZ188" i="2"/>
  <c r="BZ468" i="2"/>
  <c r="BZ332" i="2"/>
  <c r="BZ372" i="2"/>
  <c r="BZ244" i="2"/>
  <c r="CC11" i="2"/>
  <c r="CC12" i="2" s="1"/>
  <c r="BY300" i="2" s="1"/>
  <c r="CC9" i="2"/>
  <c r="BZ216" i="2"/>
  <c r="BZ180" i="2"/>
  <c r="BZ452" i="2"/>
  <c r="BZ184" i="2"/>
  <c r="BM2" i="2"/>
  <c r="BS9" i="2"/>
  <c r="BK6" i="2" s="1"/>
  <c r="BP432" i="2"/>
  <c r="BP176" i="2"/>
  <c r="BP296" i="2"/>
  <c r="BP380" i="2"/>
  <c r="BP396" i="2"/>
  <c r="BP204" i="2"/>
  <c r="BP248" i="2"/>
  <c r="BP420" i="2"/>
  <c r="BP308" i="2"/>
  <c r="BP228" i="2"/>
  <c r="BP356" i="2"/>
  <c r="BP160" i="2"/>
  <c r="BP188" i="2"/>
  <c r="BP464" i="2"/>
  <c r="BP304" i="2"/>
  <c r="BP436" i="2"/>
  <c r="BP456" i="2"/>
  <c r="BP424" i="2"/>
  <c r="BP392" i="2"/>
  <c r="BP360" i="2"/>
  <c r="BP328" i="2"/>
  <c r="BP272" i="2"/>
  <c r="BP264" i="2"/>
  <c r="BP468" i="2"/>
  <c r="BP348" i="2"/>
  <c r="BP212" i="2"/>
  <c r="BP340" i="2"/>
  <c r="BP300" i="2"/>
  <c r="BP172" i="2"/>
  <c r="BP216" i="2"/>
  <c r="BP388" i="2"/>
  <c r="BP192" i="2"/>
  <c r="BP196" i="2"/>
  <c r="BP460" i="2"/>
  <c r="BP324" i="2"/>
  <c r="BP284" i="2"/>
  <c r="BP156" i="2"/>
  <c r="BS11" i="2"/>
  <c r="BS12" i="2" s="1"/>
  <c r="BO396" i="2" s="1"/>
  <c r="BP368" i="2"/>
  <c r="BP480" i="2"/>
  <c r="BP448" i="2"/>
  <c r="BP416" i="2"/>
  <c r="BP384" i="2"/>
  <c r="BP352" i="2"/>
  <c r="BP320" i="2"/>
  <c r="BP240" i="2"/>
  <c r="BP232" i="2"/>
  <c r="BP428" i="2"/>
  <c r="BP316" i="2"/>
  <c r="BP180" i="2"/>
  <c r="BP288" i="2"/>
  <c r="BP400" i="2"/>
  <c r="BP336" i="2"/>
  <c r="BP168" i="2"/>
  <c r="BP244" i="2"/>
  <c r="BP268" i="2"/>
  <c r="BP148" i="2"/>
  <c r="BP184" i="2"/>
  <c r="BP364" i="2"/>
  <c r="BP292" i="2"/>
  <c r="BP164" i="2"/>
  <c r="BP412" i="2"/>
  <c r="BP256" i="2"/>
  <c r="BP252" i="2"/>
  <c r="BP472" i="2"/>
  <c r="BP440" i="2"/>
  <c r="BP408" i="2"/>
  <c r="BP376" i="2"/>
  <c r="BP344" i="2"/>
  <c r="BP312" i="2"/>
  <c r="BP208" i="2"/>
  <c r="BP452" i="2"/>
  <c r="BP200" i="2"/>
  <c r="BP404" i="2"/>
  <c r="BP276" i="2"/>
  <c r="BP476" i="2"/>
  <c r="BP236" i="2"/>
  <c r="BP280" i="2"/>
  <c r="BP444" i="2"/>
  <c r="BP332" i="2"/>
  <c r="BP260" i="2"/>
  <c r="BP152" i="2"/>
  <c r="BP372" i="2"/>
  <c r="BP224" i="2"/>
  <c r="BP220" i="2"/>
  <c r="BM3" i="2"/>
  <c r="AN2" i="2"/>
  <c r="AD2" i="2"/>
  <c r="AD3" i="2"/>
  <c r="AG16" i="2"/>
  <c r="BA416" i="2"/>
  <c r="BA384" i="2"/>
  <c r="BA352" i="2"/>
  <c r="BA320" i="2"/>
  <c r="BA288" i="2"/>
  <c r="BA256" i="2"/>
  <c r="BA224" i="2"/>
  <c r="BA192" i="2"/>
  <c r="BA160" i="2"/>
  <c r="BA220" i="2"/>
  <c r="BA404" i="2"/>
  <c r="BA372" i="2"/>
  <c r="BA340" i="2"/>
  <c r="BA308" i="2"/>
  <c r="BA276" i="2"/>
  <c r="BA236" i="2"/>
  <c r="BA148" i="2"/>
  <c r="BA156" i="2"/>
  <c r="BA212" i="2"/>
  <c r="BA448" i="2"/>
  <c r="BA408" i="2"/>
  <c r="BA376" i="2"/>
  <c r="BA344" i="2"/>
  <c r="BA312" i="2"/>
  <c r="BA280" i="2"/>
  <c r="BA248" i="2"/>
  <c r="BA216" i="2"/>
  <c r="BA184" i="2"/>
  <c r="BA152" i="2"/>
  <c r="BA164" i="2"/>
  <c r="BA396" i="2"/>
  <c r="BA364" i="2"/>
  <c r="BA332" i="2"/>
  <c r="BA268" i="2"/>
  <c r="BA204" i="2"/>
  <c r="BA244" i="2"/>
  <c r="BD9" i="2"/>
  <c r="BD11" i="2"/>
  <c r="BD12" i="2" s="1"/>
  <c r="AZ344" i="2" s="1"/>
  <c r="AX3" i="2"/>
  <c r="BA228" i="2"/>
  <c r="BA400" i="2"/>
  <c r="BA368" i="2"/>
  <c r="BA336" i="2"/>
  <c r="BA304" i="2"/>
  <c r="BA272" i="2"/>
  <c r="BA240" i="2"/>
  <c r="BA208" i="2"/>
  <c r="BA176" i="2"/>
  <c r="BA460" i="2"/>
  <c r="BA420" i="2"/>
  <c r="BA388" i="2"/>
  <c r="BA356" i="2"/>
  <c r="BA324" i="2"/>
  <c r="BA292" i="2"/>
  <c r="BA260" i="2"/>
  <c r="BA196" i="2"/>
  <c r="BA188" i="2"/>
  <c r="BA452" i="2"/>
  <c r="AX2" i="2"/>
  <c r="BA180" i="2"/>
  <c r="BA480" i="2"/>
  <c r="BA428" i="2"/>
  <c r="BA424" i="2"/>
  <c r="BA392" i="2"/>
  <c r="BA360" i="2"/>
  <c r="BA328" i="2"/>
  <c r="BA296" i="2"/>
  <c r="BA264" i="2"/>
  <c r="BA232" i="2"/>
  <c r="BA200" i="2"/>
  <c r="BA168" i="2"/>
  <c r="BA444" i="2"/>
  <c r="BA412" i="2"/>
  <c r="BA380" i="2"/>
  <c r="BA348" i="2"/>
  <c r="BA316" i="2"/>
  <c r="BA284" i="2"/>
  <c r="BA252" i="2"/>
  <c r="BA172" i="2"/>
  <c r="AT11" i="2"/>
  <c r="AT12" i="2" s="1"/>
  <c r="AP268" i="2" s="1"/>
  <c r="AQ232" i="2"/>
  <c r="AQ212" i="2"/>
  <c r="AQ372" i="2"/>
  <c r="AQ352" i="2"/>
  <c r="AQ356" i="2"/>
  <c r="AQ176" i="2"/>
  <c r="AQ148" i="2"/>
  <c r="AQ476" i="2"/>
  <c r="AQ388" i="2"/>
  <c r="AQ200" i="2"/>
  <c r="AQ336" i="2"/>
  <c r="AQ168" i="2"/>
  <c r="AQ340" i="2"/>
  <c r="AQ144" i="2"/>
  <c r="AQ456" i="2"/>
  <c r="AN3" i="2"/>
  <c r="AQ320" i="2"/>
  <c r="AQ324" i="2"/>
  <c r="AQ276" i="2"/>
  <c r="AQ444" i="2"/>
  <c r="AQ452" i="2"/>
  <c r="AQ368" i="2"/>
  <c r="AQ304" i="2"/>
  <c r="AQ468" i="2"/>
  <c r="AQ308" i="2"/>
  <c r="AQ480" i="2"/>
  <c r="AQ448" i="2"/>
  <c r="AQ208" i="2"/>
  <c r="AQ464" i="2"/>
  <c r="AQ440" i="2"/>
  <c r="AQ288" i="2"/>
  <c r="AQ460" i="2"/>
  <c r="AQ432" i="2"/>
  <c r="AQ292" i="2"/>
  <c r="AQ412" i="2"/>
  <c r="AQ244" i="2"/>
  <c r="AT9" i="2"/>
  <c r="AQ384" i="2"/>
  <c r="AQ240" i="2"/>
  <c r="AQ420" i="2"/>
  <c r="AQ180" i="2"/>
  <c r="AQ408" i="2"/>
  <c r="AQ264" i="2"/>
  <c r="AQ400" i="2"/>
  <c r="AQ272" i="2"/>
  <c r="AQ472" i="2"/>
  <c r="AG436" i="2"/>
  <c r="AG456" i="2"/>
  <c r="AG424" i="2"/>
  <c r="AG392" i="2"/>
  <c r="AG312" i="2"/>
  <c r="AG184" i="2"/>
  <c r="AG412" i="2"/>
  <c r="AG356" i="2"/>
  <c r="AG228" i="2"/>
  <c r="AG428" i="2"/>
  <c r="AG304" i="2"/>
  <c r="AG176" i="2"/>
  <c r="AG308" i="2"/>
  <c r="AG180" i="2"/>
  <c r="AG156" i="2"/>
  <c r="AG296" i="2"/>
  <c r="AG320" i="2"/>
  <c r="AG192" i="2"/>
  <c r="AG364" i="2"/>
  <c r="AG236" i="2"/>
  <c r="AG420" i="2"/>
  <c r="AG448" i="2"/>
  <c r="AG152" i="2"/>
  <c r="AG396" i="2"/>
  <c r="AG276" i="2"/>
  <c r="AG148" i="2"/>
  <c r="AG468" i="2"/>
  <c r="AG232" i="2"/>
  <c r="AG288" i="2"/>
  <c r="AG160" i="2"/>
  <c r="AG332" i="2"/>
  <c r="AG204" i="2"/>
  <c r="AG388" i="2"/>
  <c r="AG480" i="2"/>
  <c r="AG280" i="2"/>
  <c r="AG324" i="2"/>
  <c r="AG272" i="2"/>
  <c r="AG472" i="2"/>
  <c r="AG440" i="2"/>
  <c r="AG408" i="2"/>
  <c r="AG376" i="2"/>
  <c r="AG248" i="2"/>
  <c r="AG252" i="2"/>
  <c r="AG360" i="2"/>
  <c r="AG292" i="2"/>
  <c r="AG164" i="2"/>
  <c r="AG368" i="2"/>
  <c r="AG240" i="2"/>
  <c r="AG188" i="2"/>
  <c r="AG416" i="2"/>
  <c r="AG372" i="2"/>
  <c r="AG244" i="2"/>
  <c r="AG348" i="2"/>
  <c r="AG404" i="2"/>
  <c r="AG200" i="2"/>
  <c r="AG256" i="2"/>
  <c r="AG284" i="2"/>
  <c r="AG300" i="2"/>
  <c r="AG172" i="2"/>
  <c r="AJ11" i="2"/>
  <c r="AJ12" i="2" s="1"/>
  <c r="AF476" i="2" s="1"/>
  <c r="AJ9" i="2"/>
  <c r="AG264" i="2"/>
  <c r="AG384" i="2"/>
  <c r="AG380" i="2"/>
  <c r="AG196" i="2"/>
  <c r="AG220" i="2"/>
  <c r="AG144" i="2"/>
  <c r="AG464" i="2"/>
  <c r="AG432" i="2"/>
  <c r="AG400" i="2"/>
  <c r="AG344" i="2"/>
  <c r="AG216" i="2"/>
  <c r="AG476" i="2"/>
  <c r="AG168" i="2"/>
  <c r="AG260" i="2"/>
  <c r="AG452" i="2"/>
  <c r="AG336" i="2"/>
  <c r="AG208" i="2"/>
  <c r="AG340" i="2"/>
  <c r="AG212" i="2"/>
  <c r="AG316" i="2"/>
  <c r="AG328" i="2"/>
  <c r="AG352" i="2"/>
  <c r="AG224" i="2"/>
  <c r="AG444" i="2"/>
  <c r="AG268" i="2"/>
  <c r="AG460" i="2"/>
  <c r="BY400" i="2" l="1"/>
  <c r="BY352" i="2"/>
  <c r="BY244" i="2"/>
  <c r="BY440" i="2"/>
  <c r="BY332" i="2"/>
  <c r="BY152" i="2"/>
  <c r="BY476" i="2"/>
  <c r="BY436" i="2"/>
  <c r="BY284" i="2"/>
  <c r="BY212" i="2"/>
  <c r="BY196" i="2"/>
  <c r="BY452" i="2"/>
  <c r="BY412" i="2"/>
  <c r="BY372" i="2"/>
  <c r="BY448" i="2"/>
  <c r="BY368" i="2"/>
  <c r="BY336" i="2"/>
  <c r="BY260" i="2"/>
  <c r="BY340" i="2"/>
  <c r="BY288" i="2"/>
  <c r="BY188" i="2"/>
  <c r="BY148" i="2"/>
  <c r="BY220" i="2"/>
  <c r="BY276" i="2"/>
  <c r="BY348" i="2"/>
  <c r="BY304" i="2"/>
  <c r="BY184" i="2"/>
  <c r="BY380" i="2"/>
  <c r="BY444" i="2"/>
  <c r="BY388" i="2"/>
  <c r="BY416" i="2"/>
  <c r="BY164" i="2"/>
  <c r="BY432" i="2"/>
  <c r="BY424" i="2"/>
  <c r="BY216" i="2"/>
  <c r="BY356" i="2"/>
  <c r="BY456" i="2"/>
  <c r="BY256" i="2"/>
  <c r="BY468" i="2"/>
  <c r="BY464" i="2"/>
  <c r="BY472" i="2"/>
  <c r="BY236" i="2"/>
  <c r="BY308" i="2"/>
  <c r="BY268" i="2"/>
  <c r="BY460" i="2"/>
  <c r="BY384" i="2"/>
  <c r="BU6" i="2"/>
  <c r="CC14" i="2"/>
  <c r="BY180" i="2"/>
  <c r="BY292" i="2"/>
  <c r="BY428" i="2"/>
  <c r="BY252" i="2"/>
  <c r="BY480" i="2"/>
  <c r="BU2" i="2"/>
  <c r="BY20" i="2"/>
  <c r="BY48" i="2"/>
  <c r="BY80" i="2"/>
  <c r="BY112" i="2"/>
  <c r="BY204" i="2"/>
  <c r="BY172" i="2"/>
  <c r="BY132" i="2"/>
  <c r="BY32" i="2"/>
  <c r="BY312" i="2"/>
  <c r="BY168" i="2"/>
  <c r="BY52" i="2"/>
  <c r="BY84" i="2"/>
  <c r="BY116" i="2"/>
  <c r="BY16" i="2"/>
  <c r="BY160" i="2"/>
  <c r="BY280" i="2"/>
  <c r="BY344" i="2"/>
  <c r="BY408" i="2"/>
  <c r="BY28" i="2"/>
  <c r="BY120" i="2"/>
  <c r="BY192" i="2"/>
  <c r="BY224" i="2"/>
  <c r="BY36" i="2"/>
  <c r="BY60" i="2"/>
  <c r="BY92" i="2"/>
  <c r="BY124" i="2"/>
  <c r="BY140" i="2"/>
  <c r="BY24" i="2"/>
  <c r="BY56" i="2"/>
  <c r="BY88" i="2"/>
  <c r="BY296" i="2"/>
  <c r="BY360" i="2"/>
  <c r="BY232" i="2"/>
  <c r="BY68" i="2"/>
  <c r="BY248" i="2"/>
  <c r="BY100" i="2"/>
  <c r="BY64" i="2"/>
  <c r="BY96" i="2"/>
  <c r="BY128" i="2"/>
  <c r="BY208" i="2"/>
  <c r="BY376" i="2"/>
  <c r="BY44" i="2"/>
  <c r="BY108" i="2"/>
  <c r="BY176" i="2"/>
  <c r="BY228" i="2"/>
  <c r="BY136" i="2"/>
  <c r="BY12" i="2"/>
  <c r="BY200" i="2"/>
  <c r="BY76" i="2"/>
  <c r="BY40" i="2"/>
  <c r="BY72" i="2"/>
  <c r="BY104" i="2"/>
  <c r="BY144" i="2"/>
  <c r="BY264" i="2"/>
  <c r="BY328" i="2"/>
  <c r="BY392" i="2"/>
  <c r="BY404" i="2"/>
  <c r="BY320" i="2"/>
  <c r="BY272" i="2"/>
  <c r="BY420" i="2"/>
  <c r="BY364" i="2"/>
  <c r="BY156" i="2"/>
  <c r="BY324" i="2"/>
  <c r="BY396" i="2"/>
  <c r="BY240" i="2"/>
  <c r="BY316" i="2"/>
  <c r="BS14" i="2"/>
  <c r="BO152" i="2"/>
  <c r="BO404" i="2"/>
  <c r="BO416" i="2"/>
  <c r="BO184" i="2"/>
  <c r="BO240" i="2"/>
  <c r="BO328" i="2"/>
  <c r="BK2" i="2"/>
  <c r="BO60" i="2"/>
  <c r="BO116" i="2"/>
  <c r="BO20" i="2"/>
  <c r="BO108" i="2"/>
  <c r="BO32" i="2"/>
  <c r="BO64" i="2"/>
  <c r="BO96" i="2"/>
  <c r="BO128" i="2"/>
  <c r="BO76" i="2"/>
  <c r="BO124" i="2"/>
  <c r="BO12" i="2"/>
  <c r="BO36" i="2"/>
  <c r="BO144" i="2"/>
  <c r="BO52" i="2"/>
  <c r="BO132" i="2"/>
  <c r="BO40" i="2"/>
  <c r="BO72" i="2"/>
  <c r="BO104" i="2"/>
  <c r="BO136" i="2"/>
  <c r="BO92" i="2"/>
  <c r="BO140" i="2"/>
  <c r="BO24" i="2"/>
  <c r="BO68" i="2"/>
  <c r="BO16" i="2"/>
  <c r="BO48" i="2"/>
  <c r="BO80" i="2"/>
  <c r="BO112" i="2"/>
  <c r="BO44" i="2"/>
  <c r="BO56" i="2"/>
  <c r="BO28" i="2"/>
  <c r="BO100" i="2"/>
  <c r="BO84" i="2"/>
  <c r="BO88" i="2"/>
  <c r="BO120" i="2"/>
  <c r="BO212" i="2"/>
  <c r="BO176" i="2"/>
  <c r="BO280" i="2"/>
  <c r="BO180" i="2"/>
  <c r="BO308" i="2"/>
  <c r="BO344" i="2"/>
  <c r="BO472" i="2"/>
  <c r="BO148" i="2"/>
  <c r="BO320" i="2"/>
  <c r="BO236" i="2"/>
  <c r="BO164" i="2"/>
  <c r="BO468" i="2"/>
  <c r="BO476" i="2"/>
  <c r="BO400" i="2"/>
  <c r="BO352" i="2"/>
  <c r="BO192" i="2"/>
  <c r="BO224" i="2"/>
  <c r="BO252" i="2"/>
  <c r="BO292" i="2"/>
  <c r="BO268" i="2"/>
  <c r="BO324" i="2"/>
  <c r="BO388" i="2"/>
  <c r="BO340" i="2"/>
  <c r="BO392" i="2"/>
  <c r="BO304" i="2"/>
  <c r="BO356" i="2"/>
  <c r="BO312" i="2"/>
  <c r="BO440" i="2"/>
  <c r="BO412" i="2"/>
  <c r="BO216" i="2"/>
  <c r="BO272" i="2"/>
  <c r="BO228" i="2"/>
  <c r="BO168" i="2"/>
  <c r="BO348" i="2"/>
  <c r="BO432" i="2"/>
  <c r="BO336" i="2"/>
  <c r="BO316" i="2"/>
  <c r="BO448" i="2"/>
  <c r="BO156" i="2"/>
  <c r="BO196" i="2"/>
  <c r="BO172" i="2"/>
  <c r="BO188" i="2"/>
  <c r="BO220" i="2"/>
  <c r="BO260" i="2"/>
  <c r="BO200" i="2"/>
  <c r="BO360" i="2"/>
  <c r="BO436" i="2"/>
  <c r="BO420" i="2"/>
  <c r="BO380" i="2"/>
  <c r="BO332" i="2"/>
  <c r="BO452" i="2"/>
  <c r="BO376" i="2"/>
  <c r="BO428" i="2"/>
  <c r="BO480" i="2"/>
  <c r="BO284" i="2"/>
  <c r="BO300" i="2"/>
  <c r="BO160" i="2"/>
  <c r="BO372" i="2"/>
  <c r="BO444" i="2"/>
  <c r="BO408" i="2"/>
  <c r="BO364" i="2"/>
  <c r="BO384" i="2"/>
  <c r="BO368" i="2"/>
  <c r="BO264" i="2"/>
  <c r="BO248" i="2"/>
  <c r="BO296" i="2"/>
  <c r="BO204" i="2"/>
  <c r="BO456" i="2"/>
  <c r="BO276" i="2"/>
  <c r="BO208" i="2"/>
  <c r="BO256" i="2"/>
  <c r="BO244" i="2"/>
  <c r="BO288" i="2"/>
  <c r="BO232" i="2"/>
  <c r="BO460" i="2"/>
  <c r="BO424" i="2"/>
  <c r="BO464" i="2"/>
  <c r="AF340" i="2"/>
  <c r="AP144" i="2"/>
  <c r="AP140" i="2"/>
  <c r="AP180" i="2"/>
  <c r="AP412" i="2"/>
  <c r="AP440" i="2"/>
  <c r="AP276" i="2"/>
  <c r="AP252" i="2"/>
  <c r="AP272" i="2"/>
  <c r="AP292" i="2"/>
  <c r="AP304" i="2"/>
  <c r="AP324" i="2"/>
  <c r="AP196" i="2"/>
  <c r="AP240" i="2"/>
  <c r="AP336" i="2"/>
  <c r="AP56" i="2"/>
  <c r="AP256" i="2"/>
  <c r="AF464" i="2"/>
  <c r="AP448" i="2"/>
  <c r="AP368" i="2"/>
  <c r="AP24" i="2"/>
  <c r="AP372" i="2"/>
  <c r="AP156" i="2"/>
  <c r="AP264" i="2"/>
  <c r="AP288" i="2"/>
  <c r="AP480" i="2"/>
  <c r="AP200" i="2"/>
  <c r="AP184" i="2"/>
  <c r="AF336" i="2"/>
  <c r="AP472" i="2"/>
  <c r="AP408" i="2"/>
  <c r="AP384" i="2"/>
  <c r="AP148" i="2"/>
  <c r="AP416" i="2"/>
  <c r="AP300" i="2"/>
  <c r="AF332" i="2"/>
  <c r="AP432" i="2"/>
  <c r="AP464" i="2"/>
  <c r="AP308" i="2"/>
  <c r="AP452" i="2"/>
  <c r="AP320" i="2"/>
  <c r="AP232" i="2"/>
  <c r="AP348" i="2"/>
  <c r="AP260" i="2"/>
  <c r="AP124" i="2"/>
  <c r="AP428" i="2"/>
  <c r="AP244" i="2"/>
  <c r="AP460" i="2"/>
  <c r="AP208" i="2"/>
  <c r="AP468" i="2"/>
  <c r="AP444" i="2"/>
  <c r="AP296" i="2"/>
  <c r="AP92" i="2"/>
  <c r="AP344" i="2"/>
  <c r="AP400" i="2"/>
  <c r="AP420" i="2"/>
  <c r="AP456" i="2"/>
  <c r="AP132" i="2"/>
  <c r="AP152" i="2"/>
  <c r="AP404" i="2"/>
  <c r="AF228" i="2"/>
  <c r="AB2" i="2"/>
  <c r="AP340" i="2"/>
  <c r="AP388" i="2"/>
  <c r="AP356" i="2"/>
  <c r="AP100" i="2"/>
  <c r="AP280" i="2"/>
  <c r="AP48" i="2"/>
  <c r="AP20" i="2"/>
  <c r="AP220" i="2"/>
  <c r="AF272" i="2"/>
  <c r="AP168" i="2"/>
  <c r="AP476" i="2"/>
  <c r="AP352" i="2"/>
  <c r="AP328" i="2"/>
  <c r="AP120" i="2"/>
  <c r="AP224" i="2"/>
  <c r="AP248" i="2"/>
  <c r="AP104" i="2"/>
  <c r="AP360" i="2"/>
  <c r="AF224" i="2"/>
  <c r="AF216" i="2"/>
  <c r="AF252" i="2"/>
  <c r="AP312" i="2"/>
  <c r="AP88" i="2"/>
  <c r="AP396" i="2"/>
  <c r="AP424" i="2"/>
  <c r="AP72" i="2"/>
  <c r="AP376" i="2"/>
  <c r="AF284" i="2"/>
  <c r="AP176" i="2"/>
  <c r="AP212" i="2"/>
  <c r="AP364" i="2"/>
  <c r="AP160" i="2"/>
  <c r="AP28" i="2"/>
  <c r="AP380" i="2"/>
  <c r="AP392" i="2"/>
  <c r="AZ428" i="2"/>
  <c r="AZ284" i="2"/>
  <c r="AZ412" i="2"/>
  <c r="AZ232" i="2"/>
  <c r="AZ360" i="2"/>
  <c r="AZ368" i="2"/>
  <c r="AZ320" i="2"/>
  <c r="AZ388" i="2"/>
  <c r="AZ240" i="2"/>
  <c r="AZ476" i="2"/>
  <c r="AZ148" i="2"/>
  <c r="AZ192" i="2"/>
  <c r="AZ316" i="2"/>
  <c r="AZ264" i="2"/>
  <c r="AZ392" i="2"/>
  <c r="AZ180" i="2"/>
  <c r="AZ260" i="2"/>
  <c r="AZ400" i="2"/>
  <c r="AZ372" i="2"/>
  <c r="AZ352" i="2"/>
  <c r="AZ188" i="2"/>
  <c r="AZ340" i="2"/>
  <c r="AZ468" i="2"/>
  <c r="AZ420" i="2"/>
  <c r="AZ272" i="2"/>
  <c r="AZ236" i="2"/>
  <c r="AZ224" i="2"/>
  <c r="AZ208" i="2"/>
  <c r="AZ448" i="2"/>
  <c r="AZ172" i="2"/>
  <c r="AZ348" i="2"/>
  <c r="AZ168" i="2"/>
  <c r="AZ296" i="2"/>
  <c r="AZ424" i="2"/>
  <c r="AZ292" i="2"/>
  <c r="AZ228" i="2"/>
  <c r="AZ332" i="2"/>
  <c r="AZ472" i="2"/>
  <c r="AZ404" i="2"/>
  <c r="AZ276" i="2"/>
  <c r="AZ416" i="2"/>
  <c r="AZ252" i="2"/>
  <c r="AZ380" i="2"/>
  <c r="AZ200" i="2"/>
  <c r="AZ328" i="2"/>
  <c r="AZ456" i="2"/>
  <c r="AZ436" i="2"/>
  <c r="AZ324" i="2"/>
  <c r="AZ336" i="2"/>
  <c r="AZ460" i="2"/>
  <c r="AZ288" i="2"/>
  <c r="AZ396" i="2"/>
  <c r="AZ160" i="2"/>
  <c r="AZ444" i="2"/>
  <c r="AZ244" i="2"/>
  <c r="AZ152" i="2"/>
  <c r="AZ280" i="2"/>
  <c r="AZ408" i="2"/>
  <c r="AZ156" i="2"/>
  <c r="AZ196" i="2"/>
  <c r="AZ356" i="2"/>
  <c r="AZ176" i="2"/>
  <c r="AZ304" i="2"/>
  <c r="AZ432" i="2"/>
  <c r="AZ364" i="2"/>
  <c r="AZ308" i="2"/>
  <c r="AZ220" i="2"/>
  <c r="AZ256" i="2"/>
  <c r="AZ384" i="2"/>
  <c r="AV6" i="2"/>
  <c r="BD14" i="2"/>
  <c r="AZ464" i="2"/>
  <c r="AZ204" i="2"/>
  <c r="AZ184" i="2"/>
  <c r="AZ312" i="2"/>
  <c r="AZ440" i="2"/>
  <c r="AZ452" i="2"/>
  <c r="AZ268" i="2"/>
  <c r="AZ216" i="2"/>
  <c r="AV2" i="2"/>
  <c r="AZ40" i="2"/>
  <c r="AZ136" i="2"/>
  <c r="AZ24" i="2"/>
  <c r="AZ72" i="2"/>
  <c r="AZ52" i="2"/>
  <c r="AZ108" i="2"/>
  <c r="AZ104" i="2"/>
  <c r="AZ36" i="2"/>
  <c r="AZ48" i="2"/>
  <c r="AZ112" i="2"/>
  <c r="AZ12" i="2"/>
  <c r="AZ32" i="2"/>
  <c r="AZ80" i="2"/>
  <c r="AZ100" i="2"/>
  <c r="AZ60" i="2"/>
  <c r="AZ144" i="2"/>
  <c r="AZ84" i="2"/>
  <c r="AZ88" i="2"/>
  <c r="AZ44" i="2"/>
  <c r="AZ92" i="2"/>
  <c r="AZ116" i="2"/>
  <c r="AZ76" i="2"/>
  <c r="AZ20" i="2"/>
  <c r="AZ68" i="2"/>
  <c r="AZ124" i="2"/>
  <c r="AZ120" i="2"/>
  <c r="AZ56" i="2"/>
  <c r="AZ16" i="2"/>
  <c r="AZ96" i="2"/>
  <c r="AZ128" i="2"/>
  <c r="AZ140" i="2"/>
  <c r="AZ64" i="2"/>
  <c r="AZ28" i="2"/>
  <c r="AZ132" i="2"/>
  <c r="AZ300" i="2"/>
  <c r="AZ164" i="2"/>
  <c r="AZ248" i="2"/>
  <c r="AZ376" i="2"/>
  <c r="AZ212" i="2"/>
  <c r="AZ480" i="2"/>
  <c r="AP60" i="2"/>
  <c r="AP188" i="2"/>
  <c r="AP64" i="2"/>
  <c r="AP136" i="2"/>
  <c r="AP216" i="2"/>
  <c r="AL2" i="2"/>
  <c r="AP228" i="2"/>
  <c r="AP172" i="2"/>
  <c r="AP436" i="2"/>
  <c r="AP116" i="2"/>
  <c r="AP40" i="2"/>
  <c r="AP284" i="2"/>
  <c r="AP204" i="2"/>
  <c r="AP108" i="2"/>
  <c r="AP68" i="2"/>
  <c r="AP44" i="2"/>
  <c r="AP16" i="2"/>
  <c r="AP112" i="2"/>
  <c r="AP316" i="2"/>
  <c r="AP84" i="2"/>
  <c r="AP76" i="2"/>
  <c r="AP12" i="2"/>
  <c r="AP236" i="2"/>
  <c r="AP32" i="2"/>
  <c r="AP36" i="2"/>
  <c r="AP128" i="2"/>
  <c r="AP332" i="2"/>
  <c r="AP80" i="2"/>
  <c r="AP192" i="2"/>
  <c r="AP52" i="2"/>
  <c r="AP96" i="2"/>
  <c r="AP164" i="2"/>
  <c r="AT14" i="2"/>
  <c r="AL6" i="2"/>
  <c r="AF352" i="2"/>
  <c r="AF156" i="2"/>
  <c r="AF408" i="2"/>
  <c r="AF444" i="2"/>
  <c r="AF316" i="2"/>
  <c r="AF220" i="2"/>
  <c r="AF400" i="2"/>
  <c r="AF172" i="2"/>
  <c r="AF348" i="2"/>
  <c r="AF364" i="2"/>
  <c r="AF312" i="2"/>
  <c r="AF212" i="2"/>
  <c r="AF260" i="2"/>
  <c r="AF380" i="2"/>
  <c r="AF396" i="2"/>
  <c r="AF392" i="2"/>
  <c r="AF424" i="2"/>
  <c r="AF264" i="2"/>
  <c r="AF372" i="2"/>
  <c r="AF280" i="2"/>
  <c r="AF288" i="2"/>
  <c r="AF308" i="2"/>
  <c r="AF412" i="2"/>
  <c r="AF292" i="2"/>
  <c r="AF440" i="2"/>
  <c r="AF200" i="2"/>
  <c r="AF468" i="2"/>
  <c r="AF152" i="2"/>
  <c r="AF320" i="2"/>
  <c r="AF268" i="2"/>
  <c r="AF328" i="2"/>
  <c r="AF208" i="2"/>
  <c r="AF168" i="2"/>
  <c r="AF432" i="2"/>
  <c r="AF196" i="2"/>
  <c r="AF188" i="2"/>
  <c r="AF304" i="2"/>
  <c r="AF452" i="2"/>
  <c r="AF368" i="2"/>
  <c r="AF276" i="2"/>
  <c r="AJ14" i="2"/>
  <c r="AB6" i="2"/>
  <c r="AF20" i="2"/>
  <c r="AF52" i="2"/>
  <c r="AF84" i="2"/>
  <c r="AF116" i="2"/>
  <c r="AF12" i="2"/>
  <c r="AF48" i="2"/>
  <c r="AF80" i="2"/>
  <c r="AF112" i="2"/>
  <c r="AF64" i="2"/>
  <c r="AF96" i="2"/>
  <c r="AF128" i="2"/>
  <c r="AF28" i="2"/>
  <c r="AF60" i="2"/>
  <c r="AF92" i="2"/>
  <c r="AF124" i="2"/>
  <c r="AF16" i="2"/>
  <c r="AF32" i="2"/>
  <c r="AF24" i="2"/>
  <c r="AF56" i="2"/>
  <c r="AF88" i="2"/>
  <c r="AF120" i="2"/>
  <c r="AF36" i="2"/>
  <c r="AF68" i="2"/>
  <c r="AF100" i="2"/>
  <c r="AF132" i="2"/>
  <c r="AF44" i="2"/>
  <c r="AF76" i="2"/>
  <c r="AF108" i="2"/>
  <c r="AF140" i="2"/>
  <c r="AF40" i="2"/>
  <c r="AF72" i="2"/>
  <c r="AF104" i="2"/>
  <c r="AF136" i="2"/>
  <c r="AF256" i="2"/>
  <c r="AF244" i="2"/>
  <c r="AF240" i="2"/>
  <c r="AF360" i="2"/>
  <c r="AF324" i="2"/>
  <c r="AF204" i="2"/>
  <c r="AF232" i="2"/>
  <c r="AF236" i="2"/>
  <c r="AF296" i="2"/>
  <c r="AF176" i="2"/>
  <c r="AF356" i="2"/>
  <c r="AF460" i="2"/>
  <c r="AF384" i="2"/>
  <c r="AF404" i="2"/>
  <c r="AF416" i="2"/>
  <c r="AF472" i="2"/>
  <c r="AF480" i="2"/>
  <c r="AF448" i="2"/>
  <c r="AF428" i="2"/>
  <c r="AF456" i="2"/>
  <c r="AF344" i="2"/>
  <c r="AF144" i="2"/>
  <c r="AF300" i="2"/>
  <c r="AF164" i="2"/>
  <c r="AF248" i="2"/>
  <c r="AF160" i="2"/>
  <c r="AF148" i="2"/>
  <c r="AF192" i="2"/>
  <c r="AF180" i="2"/>
  <c r="AF184" i="2"/>
  <c r="AF376" i="2"/>
  <c r="AF388" i="2"/>
  <c r="AF420" i="2"/>
  <c r="AF436" i="2"/>
  <c r="CC13" i="2" l="1"/>
  <c r="CC15" i="2" s="1"/>
  <c r="BU3" i="2" s="1"/>
  <c r="BU4" i="2" s="1"/>
  <c r="BU5" i="2" s="1"/>
  <c r="BS13" i="2"/>
  <c r="BS15" i="2" s="1"/>
  <c r="BK3" i="2" s="1"/>
  <c r="BK4" i="2" s="1"/>
  <c r="BK5" i="2" s="1"/>
  <c r="AT13" i="2"/>
  <c r="AT15" i="2" s="1"/>
  <c r="AL3" i="2" s="1"/>
  <c r="AL4" i="2" s="1"/>
  <c r="AL5" i="2" s="1"/>
  <c r="BD13" i="2"/>
  <c r="BD15" i="2" s="1"/>
  <c r="AV3" i="2" s="1"/>
  <c r="AV4" i="2" s="1"/>
  <c r="AV5" i="2" s="1"/>
  <c r="AJ13" i="2"/>
  <c r="AJ15" i="2" s="1"/>
  <c r="AB3" i="2" s="1"/>
  <c r="AB4" i="2" s="1"/>
  <c r="AB5" i="2" s="1"/>
  <c r="L3" i="2" l="1"/>
  <c r="R9" i="2"/>
  <c r="K240" i="2" l="1"/>
  <c r="E2" i="2" l="1"/>
  <c r="L2" i="2" l="1"/>
  <c r="K12" i="2" l="1"/>
  <c r="J12" i="2"/>
  <c r="R439" i="2" l="1"/>
  <c r="J52" i="2" l="1"/>
  <c r="R84" i="13" l="1"/>
  <c r="R83" i="13"/>
  <c r="R82" i="13"/>
  <c r="R81" i="13"/>
  <c r="R80" i="13"/>
  <c r="R79" i="13"/>
  <c r="R78" i="13"/>
  <c r="R77" i="13"/>
  <c r="T80" i="13" s="1"/>
  <c r="R76" i="13"/>
  <c r="R75" i="13"/>
  <c r="R74" i="13"/>
  <c r="R73" i="13"/>
  <c r="R72" i="13"/>
  <c r="R71" i="13"/>
  <c r="R70" i="13"/>
  <c r="R69" i="13"/>
  <c r="T72" i="13" s="1"/>
  <c r="R68" i="13"/>
  <c r="R67" i="13"/>
  <c r="R66" i="13"/>
  <c r="R65" i="13"/>
  <c r="R64" i="13"/>
  <c r="R63" i="13"/>
  <c r="R62" i="13"/>
  <c r="R61" i="13"/>
  <c r="U64" i="13" s="1"/>
  <c r="R60" i="13"/>
  <c r="R59" i="13"/>
  <c r="R58" i="13"/>
  <c r="R57" i="13"/>
  <c r="R56" i="13"/>
  <c r="R55" i="13"/>
  <c r="R54" i="13"/>
  <c r="R53" i="13"/>
  <c r="T56" i="13" s="1"/>
  <c r="R52" i="13"/>
  <c r="R51" i="13"/>
  <c r="R50" i="13"/>
  <c r="R49" i="13"/>
  <c r="R48" i="13"/>
  <c r="R47" i="13"/>
  <c r="R46" i="13"/>
  <c r="R45" i="13"/>
  <c r="T48" i="13" s="1"/>
  <c r="R44" i="13"/>
  <c r="R43" i="13"/>
  <c r="R42" i="13"/>
  <c r="R41" i="13"/>
  <c r="R40" i="13"/>
  <c r="R39" i="13"/>
  <c r="R38" i="13"/>
  <c r="R37" i="13"/>
  <c r="U40" i="13" s="1"/>
  <c r="R36" i="13"/>
  <c r="R35" i="13"/>
  <c r="R34" i="13"/>
  <c r="R33" i="13"/>
  <c r="R32" i="13"/>
  <c r="R31" i="13"/>
  <c r="R30" i="13"/>
  <c r="R29" i="13"/>
  <c r="T32" i="13" s="1"/>
  <c r="R28" i="13"/>
  <c r="R27" i="13"/>
  <c r="R26" i="13"/>
  <c r="R25" i="13"/>
  <c r="R24" i="13"/>
  <c r="R23" i="13"/>
  <c r="R22" i="13"/>
  <c r="R21" i="13"/>
  <c r="T24" i="13" s="1"/>
  <c r="R20" i="13"/>
  <c r="R19" i="13"/>
  <c r="R18" i="13"/>
  <c r="R17" i="13"/>
  <c r="R16" i="13"/>
  <c r="R15" i="13"/>
  <c r="R14" i="13"/>
  <c r="R13" i="13"/>
  <c r="T16" i="13" s="1"/>
  <c r="R12" i="13"/>
  <c r="R11" i="13"/>
  <c r="R10" i="13"/>
  <c r="R9" i="13"/>
  <c r="R44" i="12"/>
  <c r="R43" i="12"/>
  <c r="R42" i="12"/>
  <c r="R41" i="12"/>
  <c r="U44" i="12" s="1"/>
  <c r="R40" i="12"/>
  <c r="R39" i="12"/>
  <c r="R38" i="12"/>
  <c r="R37" i="12"/>
  <c r="R36" i="12"/>
  <c r="R35" i="12"/>
  <c r="R34" i="12"/>
  <c r="R33" i="12"/>
  <c r="U36" i="12" s="1"/>
  <c r="R32" i="12"/>
  <c r="R31" i="12"/>
  <c r="R30" i="12"/>
  <c r="R29" i="12"/>
  <c r="R28" i="12"/>
  <c r="R27" i="12"/>
  <c r="R26" i="12"/>
  <c r="R25" i="12"/>
  <c r="T28" i="12" s="1"/>
  <c r="R24" i="12"/>
  <c r="R23" i="12"/>
  <c r="R22" i="12"/>
  <c r="R21" i="12"/>
  <c r="R20" i="12"/>
  <c r="R19" i="12"/>
  <c r="R18" i="12"/>
  <c r="R17" i="12"/>
  <c r="U20" i="12" s="1"/>
  <c r="R16" i="12"/>
  <c r="R15" i="12"/>
  <c r="R14" i="12"/>
  <c r="R13" i="12"/>
  <c r="R12" i="12"/>
  <c r="R11" i="12"/>
  <c r="R10" i="12"/>
  <c r="R9" i="12"/>
  <c r="R96" i="11"/>
  <c r="R95" i="11"/>
  <c r="R94" i="11"/>
  <c r="R93" i="11"/>
  <c r="R92" i="11"/>
  <c r="R91" i="11"/>
  <c r="R90" i="11"/>
  <c r="R89" i="11"/>
  <c r="R88" i="11"/>
  <c r="R87" i="11"/>
  <c r="R86" i="11"/>
  <c r="R85" i="11"/>
  <c r="R84" i="11"/>
  <c r="R83" i="11"/>
  <c r="R82" i="11"/>
  <c r="R81" i="11"/>
  <c r="R80" i="11"/>
  <c r="R79" i="11"/>
  <c r="R78" i="11"/>
  <c r="R77" i="11"/>
  <c r="R76" i="11"/>
  <c r="R75" i="11"/>
  <c r="R74" i="11"/>
  <c r="R73" i="11"/>
  <c r="R72" i="11"/>
  <c r="R71" i="11"/>
  <c r="R70" i="11"/>
  <c r="R69" i="11"/>
  <c r="R68" i="11"/>
  <c r="R67" i="11"/>
  <c r="R66" i="11"/>
  <c r="R65" i="11"/>
  <c r="R64" i="11"/>
  <c r="R63" i="11"/>
  <c r="R62" i="11"/>
  <c r="R61" i="11"/>
  <c r="R60" i="11"/>
  <c r="R59" i="11"/>
  <c r="R58" i="11"/>
  <c r="R57" i="11"/>
  <c r="R56" i="11"/>
  <c r="R55" i="11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68" i="10"/>
  <c r="R67" i="10"/>
  <c r="R66" i="10"/>
  <c r="R65" i="10"/>
  <c r="R64" i="10"/>
  <c r="R63" i="10"/>
  <c r="R62" i="10"/>
  <c r="R61" i="10"/>
  <c r="R60" i="10"/>
  <c r="R59" i="10"/>
  <c r="R58" i="10"/>
  <c r="R57" i="10"/>
  <c r="R56" i="10"/>
  <c r="R55" i="10"/>
  <c r="R54" i="10"/>
  <c r="R53" i="10"/>
  <c r="R52" i="10"/>
  <c r="R51" i="10"/>
  <c r="R50" i="10"/>
  <c r="R49" i="10"/>
  <c r="R48" i="10"/>
  <c r="R47" i="10"/>
  <c r="R46" i="10"/>
  <c r="R45" i="10"/>
  <c r="R44" i="10"/>
  <c r="R43" i="10"/>
  <c r="R42" i="10"/>
  <c r="R41" i="10"/>
  <c r="R40" i="10"/>
  <c r="R39" i="10"/>
  <c r="R38" i="10"/>
  <c r="R37" i="10"/>
  <c r="R36" i="10"/>
  <c r="R35" i="10"/>
  <c r="R34" i="10"/>
  <c r="R33" i="10"/>
  <c r="R32" i="10"/>
  <c r="R31" i="10"/>
  <c r="R30" i="10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5" i="10"/>
  <c r="R14" i="10"/>
  <c r="R13" i="10"/>
  <c r="R12" i="10"/>
  <c r="R11" i="10"/>
  <c r="R10" i="10"/>
  <c r="R9" i="10"/>
  <c r="R64" i="9"/>
  <c r="R63" i="9"/>
  <c r="R62" i="9"/>
  <c r="R61" i="9"/>
  <c r="R60" i="9"/>
  <c r="R59" i="9"/>
  <c r="R58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T12" i="2"/>
  <c r="T36" i="2"/>
  <c r="M12" i="2"/>
  <c r="L6" i="13"/>
  <c r="L3" i="13"/>
  <c r="L6" i="12"/>
  <c r="L4" i="12" s="1"/>
  <c r="L3" i="12"/>
  <c r="L6" i="11"/>
  <c r="L3" i="11"/>
  <c r="L6" i="10"/>
  <c r="L3" i="10"/>
  <c r="L6" i="9"/>
  <c r="L3" i="9"/>
  <c r="L6" i="8"/>
  <c r="L4" i="8" s="1"/>
  <c r="L3" i="8"/>
  <c r="L6" i="2"/>
  <c r="B2" i="8"/>
  <c r="J204" i="2"/>
  <c r="L4" i="2" l="1"/>
  <c r="T184" i="2"/>
  <c r="U176" i="2"/>
  <c r="W176" i="2" s="1"/>
  <c r="T80" i="2"/>
  <c r="U56" i="2"/>
  <c r="W56" i="2" s="1"/>
  <c r="U80" i="8"/>
  <c r="W80" i="8" s="1"/>
  <c r="U20" i="8"/>
  <c r="W20" i="8" s="1"/>
  <c r="T16" i="8"/>
  <c r="T356" i="2"/>
  <c r="T276" i="2"/>
  <c r="U20" i="11"/>
  <c r="T312" i="2"/>
  <c r="U200" i="2"/>
  <c r="W200" i="2" s="1"/>
  <c r="T168" i="2"/>
  <c r="T160" i="2"/>
  <c r="T144" i="2"/>
  <c r="U120" i="2"/>
  <c r="W120" i="2" s="1"/>
  <c r="T112" i="2"/>
  <c r="U88" i="2"/>
  <c r="W88" i="2" s="1"/>
  <c r="T48" i="2"/>
  <c r="U24" i="2"/>
  <c r="W24" i="2" s="1"/>
  <c r="T16" i="2"/>
  <c r="T20" i="9"/>
  <c r="U16" i="11"/>
  <c r="W16" i="11" s="1"/>
  <c r="T24" i="8"/>
  <c r="T32" i="8"/>
  <c r="T40" i="8"/>
  <c r="T56" i="8"/>
  <c r="T80" i="8"/>
  <c r="U108" i="8"/>
  <c r="W108" i="8" s="1"/>
  <c r="U12" i="11"/>
  <c r="U56" i="8"/>
  <c r="W56" i="8" s="1"/>
  <c r="U112" i="8"/>
  <c r="W112" i="8" s="1"/>
  <c r="U128" i="8"/>
  <c r="U436" i="2"/>
  <c r="W436" i="2" s="1"/>
  <c r="U428" i="2"/>
  <c r="W428" i="2" s="1"/>
  <c r="U420" i="2"/>
  <c r="W420" i="2" s="1"/>
  <c r="U412" i="2"/>
  <c r="W412" i="2" s="1"/>
  <c r="U404" i="2"/>
  <c r="W404" i="2" s="1"/>
  <c r="U396" i="2"/>
  <c r="W396" i="2" s="1"/>
  <c r="U388" i="2"/>
  <c r="W388" i="2" s="1"/>
  <c r="U380" i="2"/>
  <c r="W380" i="2" s="1"/>
  <c r="U372" i="2"/>
  <c r="W372" i="2" s="1"/>
  <c r="U364" i="2"/>
  <c r="W364" i="2" s="1"/>
  <c r="U356" i="2"/>
  <c r="W356" i="2" s="1"/>
  <c r="T348" i="2"/>
  <c r="U340" i="2"/>
  <c r="W340" i="2" s="1"/>
  <c r="T332" i="2"/>
  <c r="T324" i="2"/>
  <c r="T316" i="2"/>
  <c r="U308" i="2"/>
  <c r="W308" i="2" s="1"/>
  <c r="T300" i="2"/>
  <c r="T292" i="2"/>
  <c r="T284" i="2"/>
  <c r="U276" i="2"/>
  <c r="W276" i="2" s="1"/>
  <c r="T268" i="2"/>
  <c r="T260" i="2"/>
  <c r="T252" i="2"/>
  <c r="T244" i="2"/>
  <c r="U236" i="2"/>
  <c r="W236" i="2" s="1"/>
  <c r="U228" i="2"/>
  <c r="W228" i="2" s="1"/>
  <c r="U220" i="2"/>
  <c r="W220" i="2" s="1"/>
  <c r="T212" i="2"/>
  <c r="U204" i="2"/>
  <c r="W204" i="2" s="1"/>
  <c r="T196" i="2"/>
  <c r="U188" i="2"/>
  <c r="W188" i="2" s="1"/>
  <c r="T180" i="2"/>
  <c r="U172" i="2"/>
  <c r="W172" i="2" s="1"/>
  <c r="U164" i="2"/>
  <c r="W164" i="2" s="1"/>
  <c r="U156" i="2"/>
  <c r="W156" i="2" s="1"/>
  <c r="T148" i="2"/>
  <c r="U140" i="2"/>
  <c r="W140" i="2" s="1"/>
  <c r="U132" i="2"/>
  <c r="W132" i="2" s="1"/>
  <c r="U124" i="2"/>
  <c r="W124" i="2" s="1"/>
  <c r="U116" i="2"/>
  <c r="W116" i="2" s="1"/>
  <c r="U108" i="2"/>
  <c r="W108" i="2" s="1"/>
  <c r="U100" i="2"/>
  <c r="W100" i="2" s="1"/>
  <c r="U92" i="2"/>
  <c r="W92" i="2" s="1"/>
  <c r="U84" i="2"/>
  <c r="W84" i="2" s="1"/>
  <c r="U76" i="2"/>
  <c r="W76" i="2" s="1"/>
  <c r="U68" i="2"/>
  <c r="W68" i="2" s="1"/>
  <c r="U60" i="2"/>
  <c r="W60" i="2" s="1"/>
  <c r="U52" i="2"/>
  <c r="W52" i="2" s="1"/>
  <c r="U44" i="2"/>
  <c r="W44" i="2" s="1"/>
  <c r="U36" i="2"/>
  <c r="W36" i="2" s="1"/>
  <c r="U28" i="2"/>
  <c r="W28" i="2" s="1"/>
  <c r="U20" i="2"/>
  <c r="W20" i="2" s="1"/>
  <c r="T20" i="8"/>
  <c r="U104" i="8"/>
  <c r="W104" i="8" s="1"/>
  <c r="T32" i="11"/>
  <c r="T40" i="11"/>
  <c r="T48" i="11"/>
  <c r="T56" i="11"/>
  <c r="T64" i="11"/>
  <c r="T72" i="11"/>
  <c r="T80" i="11"/>
  <c r="T88" i="11"/>
  <c r="T96" i="11"/>
  <c r="T476" i="2"/>
  <c r="T468" i="2"/>
  <c r="T460" i="2"/>
  <c r="T452" i="2"/>
  <c r="U444" i="2"/>
  <c r="W444" i="2" s="1"/>
  <c r="T304" i="2"/>
  <c r="U296" i="2"/>
  <c r="W296" i="2" s="1"/>
  <c r="U96" i="8"/>
  <c r="W96" i="8" s="1"/>
  <c r="U60" i="8"/>
  <c r="W60" i="8" s="1"/>
  <c r="T16" i="9"/>
  <c r="U132" i="8"/>
  <c r="T24" i="9"/>
  <c r="U32" i="9"/>
  <c r="U40" i="9"/>
  <c r="W40" i="9" s="1"/>
  <c r="T48" i="9"/>
  <c r="U56" i="9"/>
  <c r="W56" i="9" s="1"/>
  <c r="T64" i="9"/>
  <c r="U24" i="10"/>
  <c r="W24" i="10" s="1"/>
  <c r="T32" i="10"/>
  <c r="T40" i="10"/>
  <c r="U48" i="10"/>
  <c r="T68" i="2"/>
  <c r="T236" i="2"/>
  <c r="T404" i="2"/>
  <c r="U24" i="8"/>
  <c r="T48" i="8"/>
  <c r="U84" i="8"/>
  <c r="W84" i="8" s="1"/>
  <c r="W32" i="9"/>
  <c r="U16" i="10"/>
  <c r="W16" i="10" s="1"/>
  <c r="L4" i="10"/>
  <c r="U244" i="2"/>
  <c r="W244" i="2" s="1"/>
  <c r="T420" i="2"/>
  <c r="U480" i="2"/>
  <c r="W480" i="2" s="1"/>
  <c r="U472" i="2"/>
  <c r="W472" i="2" s="1"/>
  <c r="U464" i="2"/>
  <c r="W464" i="2" s="1"/>
  <c r="U456" i="2"/>
  <c r="W456" i="2" s="1"/>
  <c r="U352" i="2"/>
  <c r="W352" i="2" s="1"/>
  <c r="U344" i="2"/>
  <c r="W344" i="2" s="1"/>
  <c r="U336" i="2"/>
  <c r="W336" i="2" s="1"/>
  <c r="U328" i="2"/>
  <c r="W328" i="2" s="1"/>
  <c r="U320" i="2"/>
  <c r="W320" i="2" s="1"/>
  <c r="U312" i="2"/>
  <c r="W312" i="2" s="1"/>
  <c r="U304" i="2"/>
  <c r="W304" i="2" s="1"/>
  <c r="T296" i="2"/>
  <c r="U288" i="2"/>
  <c r="W288" i="2" s="1"/>
  <c r="U280" i="2"/>
  <c r="W280" i="2" s="1"/>
  <c r="U272" i="2"/>
  <c r="W272" i="2" s="1"/>
  <c r="U264" i="2"/>
  <c r="W264" i="2" s="1"/>
  <c r="U256" i="2"/>
  <c r="W256" i="2" s="1"/>
  <c r="U248" i="2"/>
  <c r="W248" i="2" s="1"/>
  <c r="U240" i="2"/>
  <c r="W240" i="2" s="1"/>
  <c r="U232" i="2"/>
  <c r="W232" i="2" s="1"/>
  <c r="U224" i="2"/>
  <c r="W224" i="2" s="1"/>
  <c r="U216" i="2"/>
  <c r="W216" i="2" s="1"/>
  <c r="U208" i="2"/>
  <c r="W208" i="2" s="1"/>
  <c r="T200" i="2"/>
  <c r="U192" i="2"/>
  <c r="W192" i="2" s="1"/>
  <c r="U184" i="2"/>
  <c r="W184" i="2" s="1"/>
  <c r="T176" i="2"/>
  <c r="U168" i="2"/>
  <c r="W168" i="2" s="1"/>
  <c r="U160" i="2"/>
  <c r="W160" i="2" s="1"/>
  <c r="U152" i="2"/>
  <c r="W152" i="2" s="1"/>
  <c r="U144" i="2"/>
  <c r="W144" i="2" s="1"/>
  <c r="U136" i="2"/>
  <c r="W136" i="2" s="1"/>
  <c r="U128" i="2"/>
  <c r="W128" i="2" s="1"/>
  <c r="T120" i="2"/>
  <c r="U112" i="2"/>
  <c r="W112" i="2" s="1"/>
  <c r="T104" i="2"/>
  <c r="U96" i="2"/>
  <c r="W96" i="2" s="1"/>
  <c r="T88" i="2"/>
  <c r="U80" i="2"/>
  <c r="W80" i="2" s="1"/>
  <c r="T72" i="2"/>
  <c r="U64" i="2"/>
  <c r="W64" i="2" s="1"/>
  <c r="T56" i="2"/>
  <c r="U48" i="2"/>
  <c r="W48" i="2" s="1"/>
  <c r="T40" i="2"/>
  <c r="U32" i="2"/>
  <c r="W32" i="2" s="1"/>
  <c r="T24" i="2"/>
  <c r="U16" i="2"/>
  <c r="W16" i="2" s="1"/>
  <c r="T12" i="8"/>
  <c r="T64" i="8"/>
  <c r="U76" i="8"/>
  <c r="U100" i="8"/>
  <c r="W100" i="8" s="1"/>
  <c r="T56" i="10"/>
  <c r="T64" i="10"/>
  <c r="W40" i="13"/>
  <c r="W64" i="13"/>
  <c r="U252" i="2"/>
  <c r="W252" i="2" s="1"/>
  <c r="U324" i="2"/>
  <c r="W324" i="2" s="1"/>
  <c r="T436" i="2"/>
  <c r="U12" i="2"/>
  <c r="W12" i="2" s="1"/>
  <c r="U92" i="8"/>
  <c r="W92" i="8" s="1"/>
  <c r="U116" i="8"/>
  <c r="U20" i="9"/>
  <c r="W20" i="9" s="1"/>
  <c r="W48" i="10"/>
  <c r="T12" i="11"/>
  <c r="T20" i="11"/>
  <c r="U24" i="12"/>
  <c r="W24" i="12" s="1"/>
  <c r="U32" i="12"/>
  <c r="W32" i="12" s="1"/>
  <c r="U40" i="12"/>
  <c r="W40" i="12" s="1"/>
  <c r="L4" i="11"/>
  <c r="T100" i="2"/>
  <c r="U260" i="2"/>
  <c r="W260" i="2" s="1"/>
  <c r="U332" i="2"/>
  <c r="W332" i="2" s="1"/>
  <c r="U452" i="2"/>
  <c r="W452" i="2" s="1"/>
  <c r="T28" i="8"/>
  <c r="T36" i="8"/>
  <c r="U40" i="8"/>
  <c r="W40" i="8" s="1"/>
  <c r="T96" i="8"/>
  <c r="T28" i="9"/>
  <c r="U36" i="9"/>
  <c r="W36" i="9" s="1"/>
  <c r="U44" i="9"/>
  <c r="W44" i="9" s="1"/>
  <c r="T52" i="9"/>
  <c r="U60" i="9"/>
  <c r="W60" i="9" s="1"/>
  <c r="W12" i="11"/>
  <c r="W20" i="11"/>
  <c r="T28" i="11"/>
  <c r="U12" i="13"/>
  <c r="W12" i="13" s="1"/>
  <c r="U268" i="2"/>
  <c r="W268" i="2" s="1"/>
  <c r="T340" i="2"/>
  <c r="U468" i="2"/>
  <c r="W468" i="2" s="1"/>
  <c r="U36" i="8"/>
  <c r="W36" i="8" s="1"/>
  <c r="T44" i="8"/>
  <c r="U48" i="8"/>
  <c r="W48" i="8" s="1"/>
  <c r="U72" i="8"/>
  <c r="W72" i="8" s="1"/>
  <c r="T112" i="8"/>
  <c r="U124" i="8"/>
  <c r="W124" i="8" s="1"/>
  <c r="U12" i="10"/>
  <c r="W12" i="10" s="1"/>
  <c r="T16" i="10"/>
  <c r="T36" i="11"/>
  <c r="T44" i="11"/>
  <c r="T52" i="11"/>
  <c r="T60" i="11"/>
  <c r="T68" i="11"/>
  <c r="T76" i="11"/>
  <c r="T84" i="11"/>
  <c r="T92" i="11"/>
  <c r="T20" i="13"/>
  <c r="T28" i="13"/>
  <c r="T36" i="13"/>
  <c r="U44" i="13"/>
  <c r="W44" i="13" s="1"/>
  <c r="T52" i="13"/>
  <c r="U60" i="13"/>
  <c r="W60" i="13" s="1"/>
  <c r="U68" i="13"/>
  <c r="W68" i="13" s="1"/>
  <c r="T76" i="13"/>
  <c r="U84" i="13"/>
  <c r="W84" i="13" s="1"/>
  <c r="U12" i="8"/>
  <c r="W12" i="8" s="1"/>
  <c r="U44" i="8"/>
  <c r="W44" i="8" s="1"/>
  <c r="T52" i="8"/>
  <c r="T60" i="8"/>
  <c r="U64" i="8"/>
  <c r="W64" i="8" s="1"/>
  <c r="U88" i="8"/>
  <c r="W88" i="8" s="1"/>
  <c r="T128" i="8"/>
  <c r="U16" i="9"/>
  <c r="W16" i="9" s="1"/>
  <c r="T20" i="10"/>
  <c r="T28" i="10"/>
  <c r="U36" i="10"/>
  <c r="W36" i="10" s="1"/>
  <c r="T44" i="10"/>
  <c r="T52" i="10"/>
  <c r="U60" i="10"/>
  <c r="W60" i="10" s="1"/>
  <c r="T68" i="10"/>
  <c r="U12" i="12"/>
  <c r="W12" i="12" s="1"/>
  <c r="T132" i="2"/>
  <c r="T220" i="2"/>
  <c r="T372" i="2"/>
  <c r="W128" i="8"/>
  <c r="L4" i="9"/>
  <c r="L4" i="13"/>
  <c r="T228" i="2"/>
  <c r="T388" i="2"/>
  <c r="U68" i="8"/>
  <c r="W68" i="8" s="1"/>
  <c r="U120" i="8"/>
  <c r="W120" i="8" s="1"/>
  <c r="T24" i="11"/>
  <c r="U28" i="11"/>
  <c r="W28" i="11" s="1"/>
  <c r="U16" i="13"/>
  <c r="W16" i="13" s="1"/>
  <c r="T40" i="13"/>
  <c r="T44" i="13"/>
  <c r="T60" i="13"/>
  <c r="T64" i="13"/>
  <c r="T68" i="13"/>
  <c r="T84" i="13"/>
  <c r="U20" i="13"/>
  <c r="U24" i="13"/>
  <c r="U28" i="13"/>
  <c r="W28" i="13" s="1"/>
  <c r="U32" i="13"/>
  <c r="U36" i="13"/>
  <c r="U48" i="13"/>
  <c r="W48" i="13" s="1"/>
  <c r="U52" i="13"/>
  <c r="W52" i="13" s="1"/>
  <c r="U56" i="13"/>
  <c r="U72" i="13"/>
  <c r="U76" i="13"/>
  <c r="U80" i="13"/>
  <c r="T12" i="13"/>
  <c r="T12" i="12"/>
  <c r="U16" i="12"/>
  <c r="T16" i="12"/>
  <c r="W20" i="12"/>
  <c r="W36" i="12"/>
  <c r="W44" i="12"/>
  <c r="T20" i="12"/>
  <c r="T24" i="12"/>
  <c r="T32" i="12"/>
  <c r="T36" i="12"/>
  <c r="T40" i="12"/>
  <c r="T44" i="12"/>
  <c r="U28" i="12"/>
  <c r="T16" i="11"/>
  <c r="U24" i="11"/>
  <c r="U32" i="11"/>
  <c r="U36" i="11"/>
  <c r="U40" i="11"/>
  <c r="W40" i="11" s="1"/>
  <c r="U44" i="11"/>
  <c r="U48" i="11"/>
  <c r="U52" i="11"/>
  <c r="W52" i="11" s="1"/>
  <c r="U56" i="11"/>
  <c r="W56" i="11" s="1"/>
  <c r="U60" i="11"/>
  <c r="U64" i="11"/>
  <c r="U68" i="11"/>
  <c r="U72" i="11"/>
  <c r="W72" i="11" s="1"/>
  <c r="U76" i="11"/>
  <c r="U80" i="11"/>
  <c r="U84" i="11"/>
  <c r="U88" i="11"/>
  <c r="W88" i="11" s="1"/>
  <c r="U92" i="11"/>
  <c r="U96" i="11"/>
  <c r="T24" i="10"/>
  <c r="T36" i="10"/>
  <c r="T48" i="10"/>
  <c r="T60" i="10"/>
  <c r="U20" i="10"/>
  <c r="U28" i="10"/>
  <c r="W28" i="10" s="1"/>
  <c r="U32" i="10"/>
  <c r="W32" i="10" s="1"/>
  <c r="U40" i="10"/>
  <c r="W40" i="10" s="1"/>
  <c r="U44" i="10"/>
  <c r="U52" i="10"/>
  <c r="W52" i="10" s="1"/>
  <c r="U56" i="10"/>
  <c r="W56" i="10" s="1"/>
  <c r="U64" i="10"/>
  <c r="W64" i="10" s="1"/>
  <c r="U68" i="10"/>
  <c r="T12" i="10"/>
  <c r="T12" i="9"/>
  <c r="T32" i="9"/>
  <c r="T36" i="9"/>
  <c r="T40" i="9"/>
  <c r="T44" i="9"/>
  <c r="T56" i="9"/>
  <c r="T60" i="9"/>
  <c r="U24" i="9"/>
  <c r="U28" i="9"/>
  <c r="U48" i="9"/>
  <c r="U52" i="9"/>
  <c r="U64" i="9"/>
  <c r="W64" i="9" s="1"/>
  <c r="U12" i="9"/>
  <c r="W12" i="9" s="1"/>
  <c r="W76" i="8"/>
  <c r="U32" i="8"/>
  <c r="T108" i="8"/>
  <c r="T124" i="8"/>
  <c r="W24" i="8"/>
  <c r="T72" i="8"/>
  <c r="T88" i="8"/>
  <c r="T104" i="8"/>
  <c r="T120" i="8"/>
  <c r="U16" i="8"/>
  <c r="U28" i="8"/>
  <c r="U52" i="8"/>
  <c r="T76" i="8"/>
  <c r="T92" i="8"/>
  <c r="W116" i="8"/>
  <c r="W132" i="8"/>
  <c r="T68" i="8"/>
  <c r="T84" i="8"/>
  <c r="T100" i="8"/>
  <c r="T116" i="8"/>
  <c r="T132" i="8"/>
  <c r="U440" i="2"/>
  <c r="W440" i="2" s="1"/>
  <c r="T440" i="2"/>
  <c r="U432" i="2"/>
  <c r="W432" i="2" s="1"/>
  <c r="T432" i="2"/>
  <c r="U416" i="2"/>
  <c r="W416" i="2" s="1"/>
  <c r="T416" i="2"/>
  <c r="U400" i="2"/>
  <c r="W400" i="2" s="1"/>
  <c r="T400" i="2"/>
  <c r="U384" i="2"/>
  <c r="W384" i="2" s="1"/>
  <c r="T384" i="2"/>
  <c r="U376" i="2"/>
  <c r="W376" i="2" s="1"/>
  <c r="T376" i="2"/>
  <c r="U368" i="2"/>
  <c r="W368" i="2" s="1"/>
  <c r="T368" i="2"/>
  <c r="U360" i="2"/>
  <c r="W360" i="2" s="1"/>
  <c r="T360" i="2"/>
  <c r="T28" i="2"/>
  <c r="T60" i="2"/>
  <c r="T92" i="2"/>
  <c r="T124" i="2"/>
  <c r="T136" i="2"/>
  <c r="T152" i="2"/>
  <c r="T188" i="2"/>
  <c r="T204" i="2"/>
  <c r="U212" i="2"/>
  <c r="W212" i="2" s="1"/>
  <c r="T240" i="2"/>
  <c r="T256" i="2"/>
  <c r="T264" i="2"/>
  <c r="U284" i="2"/>
  <c r="W284" i="2" s="1"/>
  <c r="T320" i="2"/>
  <c r="T328" i="2"/>
  <c r="U348" i="2"/>
  <c r="W348" i="2" s="1"/>
  <c r="T472" i="2"/>
  <c r="T20" i="2"/>
  <c r="T32" i="2"/>
  <c r="U40" i="2"/>
  <c r="W40" i="2" s="1"/>
  <c r="T52" i="2"/>
  <c r="T64" i="2"/>
  <c r="U72" i="2"/>
  <c r="W72" i="2" s="1"/>
  <c r="T84" i="2"/>
  <c r="T96" i="2"/>
  <c r="U104" i="2"/>
  <c r="W104" i="2" s="1"/>
  <c r="T116" i="2"/>
  <c r="T128" i="2"/>
  <c r="T156" i="2"/>
  <c r="T164" i="2"/>
  <c r="T172" i="2"/>
  <c r="U180" i="2"/>
  <c r="W180" i="2" s="1"/>
  <c r="U196" i="2"/>
  <c r="W196" i="2" s="1"/>
  <c r="T208" i="2"/>
  <c r="T224" i="2"/>
  <c r="T232" i="2"/>
  <c r="T248" i="2"/>
  <c r="T272" i="2"/>
  <c r="T280" i="2"/>
  <c r="U292" i="2"/>
  <c r="W292" i="2" s="1"/>
  <c r="U300" i="2"/>
  <c r="W300" i="2" s="1"/>
  <c r="T308" i="2"/>
  <c r="T336" i="2"/>
  <c r="T344" i="2"/>
  <c r="T364" i="2"/>
  <c r="T380" i="2"/>
  <c r="T396" i="2"/>
  <c r="T412" i="2"/>
  <c r="T428" i="2"/>
  <c r="T444" i="2"/>
  <c r="U460" i="2"/>
  <c r="W460" i="2" s="1"/>
  <c r="U476" i="2"/>
  <c r="W476" i="2" s="1"/>
  <c r="U448" i="2"/>
  <c r="W448" i="2" s="1"/>
  <c r="T448" i="2"/>
  <c r="U424" i="2"/>
  <c r="W424" i="2" s="1"/>
  <c r="T424" i="2"/>
  <c r="U408" i="2"/>
  <c r="W408" i="2" s="1"/>
  <c r="T408" i="2"/>
  <c r="U392" i="2"/>
  <c r="W392" i="2" s="1"/>
  <c r="T392" i="2"/>
  <c r="T456" i="2"/>
  <c r="T44" i="2"/>
  <c r="T76" i="2"/>
  <c r="T108" i="2"/>
  <c r="T140" i="2"/>
  <c r="U148" i="2"/>
  <c r="W148" i="2" s="1"/>
  <c r="T192" i="2"/>
  <c r="T216" i="2"/>
  <c r="T288" i="2"/>
  <c r="U316" i="2"/>
  <c r="W316" i="2" s="1"/>
  <c r="T352" i="2"/>
  <c r="T464" i="2"/>
  <c r="T480" i="2"/>
  <c r="Z11" i="11" l="1"/>
  <c r="Z12" i="11" s="1"/>
  <c r="V36" i="11" s="1"/>
  <c r="Z11" i="2"/>
  <c r="Z12" i="2" s="1"/>
  <c r="V136" i="2" s="1"/>
  <c r="Z9" i="2"/>
  <c r="Z14" i="2" s="1"/>
  <c r="Z9" i="11"/>
  <c r="R6" i="11" s="1"/>
  <c r="Z9" i="8"/>
  <c r="R6" i="8" s="1"/>
  <c r="W36" i="13"/>
  <c r="Z9" i="13"/>
  <c r="Z11" i="13"/>
  <c r="Z12" i="13" s="1"/>
  <c r="W80" i="13"/>
  <c r="W20" i="13"/>
  <c r="W72" i="13"/>
  <c r="W32" i="13"/>
  <c r="W76" i="13"/>
  <c r="W56" i="13"/>
  <c r="W24" i="13"/>
  <c r="W28" i="12"/>
  <c r="Z11" i="12"/>
  <c r="Z12" i="12" s="1"/>
  <c r="V16" i="12" s="1"/>
  <c r="Z9" i="12"/>
  <c r="W16" i="12"/>
  <c r="W84" i="11"/>
  <c r="W68" i="11"/>
  <c r="W36" i="11"/>
  <c r="W96" i="11"/>
  <c r="W80" i="11"/>
  <c r="W64" i="11"/>
  <c r="W48" i="11"/>
  <c r="W32" i="11"/>
  <c r="W92" i="11"/>
  <c r="W76" i="11"/>
  <c r="W60" i="11"/>
  <c r="W44" i="11"/>
  <c r="W24" i="11"/>
  <c r="Z9" i="10"/>
  <c r="Z11" i="10"/>
  <c r="Z12" i="10" s="1"/>
  <c r="V44" i="10" s="1"/>
  <c r="W68" i="10"/>
  <c r="W44" i="10"/>
  <c r="W20" i="10"/>
  <c r="Z9" i="9"/>
  <c r="Z11" i="9"/>
  <c r="Z12" i="9" s="1"/>
  <c r="V12" i="9" s="1"/>
  <c r="W52" i="9"/>
  <c r="W48" i="9"/>
  <c r="W28" i="9"/>
  <c r="W24" i="9"/>
  <c r="Z11" i="8"/>
  <c r="Z12" i="8" s="1"/>
  <c r="V12" i="8" s="1"/>
  <c r="W28" i="8"/>
  <c r="W16" i="8"/>
  <c r="W32" i="8"/>
  <c r="W52" i="8"/>
  <c r="V232" i="2" l="1"/>
  <c r="V336" i="2"/>
  <c r="V44" i="2"/>
  <c r="V164" i="2"/>
  <c r="V480" i="2"/>
  <c r="V472" i="2"/>
  <c r="V132" i="2"/>
  <c r="V292" i="2"/>
  <c r="V196" i="2"/>
  <c r="V288" i="2"/>
  <c r="V408" i="2"/>
  <c r="V420" i="2"/>
  <c r="V224" i="2"/>
  <c r="V56" i="2"/>
  <c r="V380" i="2"/>
  <c r="V280" i="2"/>
  <c r="V64" i="2"/>
  <c r="V324" i="2"/>
  <c r="V168" i="2"/>
  <c r="V160" i="2"/>
  <c r="V284" i="2"/>
  <c r="V96" i="2"/>
  <c r="V88" i="2"/>
  <c r="V392" i="2"/>
  <c r="V272" i="2"/>
  <c r="V140" i="2"/>
  <c r="V40" i="2"/>
  <c r="V344" i="2"/>
  <c r="V52" i="2"/>
  <c r="V256" i="2"/>
  <c r="V16" i="2"/>
  <c r="V276" i="2"/>
  <c r="V112" i="2"/>
  <c r="V252" i="2"/>
  <c r="V212" i="2"/>
  <c r="V68" i="2"/>
  <c r="V464" i="2"/>
  <c r="V208" i="2"/>
  <c r="V388" i="2"/>
  <c r="V24" i="2"/>
  <c r="V448" i="2"/>
  <c r="V268" i="2"/>
  <c r="V372" i="2"/>
  <c r="V264" i="2"/>
  <c r="V128" i="2"/>
  <c r="V144" i="2"/>
  <c r="V432" i="2"/>
  <c r="V460" i="2"/>
  <c r="V200" i="2"/>
  <c r="V220" i="2"/>
  <c r="V172" i="2"/>
  <c r="V104" i="2"/>
  <c r="V360" i="2"/>
  <c r="V384" i="2"/>
  <c r="V444" i="2"/>
  <c r="V72" i="2"/>
  <c r="V76" i="2"/>
  <c r="V244" i="2"/>
  <c r="V332" i="2"/>
  <c r="V36" i="2"/>
  <c r="V376" i="2"/>
  <c r="V352" i="2"/>
  <c r="V428" i="2"/>
  <c r="V116" i="2"/>
  <c r="V120" i="2"/>
  <c r="V156" i="2"/>
  <c r="V56" i="11"/>
  <c r="V24" i="11"/>
  <c r="V40" i="11"/>
  <c r="V48" i="11"/>
  <c r="V80" i="11"/>
  <c r="V192" i="2"/>
  <c r="V404" i="2"/>
  <c r="V28" i="9"/>
  <c r="V72" i="11"/>
  <c r="V44" i="11"/>
  <c r="V68" i="11"/>
  <c r="V80" i="2"/>
  <c r="V152" i="2"/>
  <c r="V228" i="2"/>
  <c r="V84" i="2"/>
  <c r="V188" i="2"/>
  <c r="V424" i="2"/>
  <c r="V416" i="2"/>
  <c r="V308" i="2"/>
  <c r="V412" i="2"/>
  <c r="V300" i="2"/>
  <c r="V456" i="2"/>
  <c r="V204" i="2"/>
  <c r="V12" i="2"/>
  <c r="V356" i="2"/>
  <c r="V316" i="2"/>
  <c r="V28" i="11"/>
  <c r="V248" i="2"/>
  <c r="V88" i="11"/>
  <c r="V76" i="11"/>
  <c r="V84" i="11"/>
  <c r="V32" i="2"/>
  <c r="V216" i="2"/>
  <c r="V260" i="2"/>
  <c r="V60" i="2"/>
  <c r="V348" i="2"/>
  <c r="V180" i="2"/>
  <c r="V400" i="2"/>
  <c r="V148" i="2"/>
  <c r="V396" i="2"/>
  <c r="V312" i="2"/>
  <c r="V440" i="2"/>
  <c r="V296" i="2"/>
  <c r="V468" i="2"/>
  <c r="V304" i="2"/>
  <c r="V48" i="2"/>
  <c r="V12" i="11"/>
  <c r="V184" i="2"/>
  <c r="V452" i="2"/>
  <c r="V240" i="2"/>
  <c r="V92" i="2"/>
  <c r="V16" i="11"/>
  <c r="V108" i="2"/>
  <c r="V328" i="2"/>
  <c r="V124" i="2"/>
  <c r="V236" i="2"/>
  <c r="V340" i="2"/>
  <c r="V476" i="2"/>
  <c r="V368" i="2"/>
  <c r="V100" i="2"/>
  <c r="V364" i="2"/>
  <c r="V20" i="2"/>
  <c r="V320" i="2"/>
  <c r="V28" i="2"/>
  <c r="V436" i="2"/>
  <c r="V176" i="2"/>
  <c r="V32" i="11"/>
  <c r="R6" i="2"/>
  <c r="V52" i="11"/>
  <c r="V60" i="11"/>
  <c r="V64" i="11"/>
  <c r="V20" i="11"/>
  <c r="V92" i="11"/>
  <c r="V96" i="11"/>
  <c r="Z14" i="11"/>
  <c r="V24" i="9"/>
  <c r="V64" i="9"/>
  <c r="V48" i="9"/>
  <c r="V52" i="9"/>
  <c r="V52" i="10"/>
  <c r="V20" i="10"/>
  <c r="V28" i="10"/>
  <c r="V64" i="10"/>
  <c r="V16" i="13"/>
  <c r="V44" i="13"/>
  <c r="V84" i="13"/>
  <c r="V60" i="13"/>
  <c r="V64" i="13"/>
  <c r="V12" i="13"/>
  <c r="V40" i="13"/>
  <c r="V68" i="13"/>
  <c r="Z14" i="13"/>
  <c r="R6" i="13"/>
  <c r="V76" i="13"/>
  <c r="V32" i="13"/>
  <c r="V72" i="13"/>
  <c r="V28" i="13"/>
  <c r="V56" i="13"/>
  <c r="V24" i="13"/>
  <c r="V52" i="13"/>
  <c r="V48" i="13"/>
  <c r="V80" i="13"/>
  <c r="V20" i="13"/>
  <c r="V36" i="13"/>
  <c r="Z14" i="12"/>
  <c r="R6" i="12"/>
  <c r="V20" i="12"/>
  <c r="V44" i="12"/>
  <c r="V12" i="12"/>
  <c r="V40" i="12"/>
  <c r="V36" i="12"/>
  <c r="V24" i="12"/>
  <c r="V32" i="12"/>
  <c r="V28" i="12"/>
  <c r="V32" i="10"/>
  <c r="V56" i="10"/>
  <c r="V40" i="10"/>
  <c r="V12" i="10"/>
  <c r="V48" i="10"/>
  <c r="V36" i="10"/>
  <c r="V16" i="10"/>
  <c r="V60" i="10"/>
  <c r="V24" i="10"/>
  <c r="V68" i="10"/>
  <c r="Z14" i="10"/>
  <c r="R6" i="10"/>
  <c r="Z14" i="9"/>
  <c r="R6" i="9"/>
  <c r="V32" i="9"/>
  <c r="V56" i="9"/>
  <c r="V20" i="9"/>
  <c r="V36" i="9"/>
  <c r="V60" i="9"/>
  <c r="V40" i="9"/>
  <c r="V16" i="9"/>
  <c r="V44" i="9"/>
  <c r="V32" i="8"/>
  <c r="V44" i="8"/>
  <c r="V132" i="8"/>
  <c r="V52" i="8"/>
  <c r="V112" i="8"/>
  <c r="V24" i="8"/>
  <c r="V104" i="8"/>
  <c r="V40" i="8"/>
  <c r="V80" i="8"/>
  <c r="V68" i="8"/>
  <c r="V128" i="8"/>
  <c r="V16" i="8"/>
  <c r="V72" i="8"/>
  <c r="V116" i="8"/>
  <c r="V20" i="8"/>
  <c r="V60" i="8"/>
  <c r="V100" i="8"/>
  <c r="V56" i="8"/>
  <c r="V108" i="8"/>
  <c r="V84" i="8"/>
  <c r="V64" i="8"/>
  <c r="V124" i="8"/>
  <c r="V92" i="8"/>
  <c r="Z14" i="8"/>
  <c r="V28" i="8"/>
  <c r="V88" i="8"/>
  <c r="V48" i="8"/>
  <c r="V76" i="8"/>
  <c r="V36" i="8"/>
  <c r="V120" i="8"/>
  <c r="V96" i="8"/>
  <c r="Z13" i="2" l="1"/>
  <c r="Z15" i="2" s="1"/>
  <c r="Z13" i="11"/>
  <c r="Z15" i="11" s="1"/>
  <c r="R3" i="11" s="1"/>
  <c r="R4" i="11" s="1"/>
  <c r="Z13" i="8"/>
  <c r="Z15" i="8" s="1"/>
  <c r="R3" i="8" s="1"/>
  <c r="R4" i="8" s="1"/>
  <c r="Z13" i="10"/>
  <c r="Z15" i="10" s="1"/>
  <c r="R3" i="10" s="1"/>
  <c r="R4" i="10" s="1"/>
  <c r="Z13" i="9"/>
  <c r="Z15" i="9" s="1"/>
  <c r="R3" i="9" s="1"/>
  <c r="R4" i="9" s="1"/>
  <c r="Z13" i="12"/>
  <c r="Z15" i="12" s="1"/>
  <c r="R3" i="12" s="1"/>
  <c r="R4" i="12" s="1"/>
  <c r="Z13" i="13"/>
  <c r="Z15" i="13" s="1"/>
  <c r="R3" i="13" s="1"/>
  <c r="R4" i="13" s="1"/>
  <c r="R3" i="2" l="1"/>
  <c r="R4" i="2" s="1"/>
  <c r="D368" i="1"/>
  <c r="K12" i="8" l="1"/>
  <c r="J12" i="8"/>
  <c r="G7" i="20" l="1"/>
  <c r="G8" i="20"/>
  <c r="A4" i="20" l="1"/>
  <c r="B4" i="20"/>
  <c r="C4" i="20"/>
  <c r="D4" i="20"/>
  <c r="E4" i="20"/>
  <c r="F4" i="20"/>
  <c r="G4" i="20"/>
  <c r="A5" i="20"/>
  <c r="B5" i="20"/>
  <c r="C5" i="20"/>
  <c r="D5" i="20"/>
  <c r="E5" i="20"/>
  <c r="F5" i="20"/>
  <c r="G5" i="20"/>
  <c r="A6" i="20"/>
  <c r="B6" i="20"/>
  <c r="C6" i="20"/>
  <c r="D6" i="20"/>
  <c r="E6" i="20"/>
  <c r="F6" i="20"/>
  <c r="G6" i="20"/>
  <c r="A7" i="20"/>
  <c r="B7" i="20"/>
  <c r="C7" i="20"/>
  <c r="D7" i="20"/>
  <c r="E7" i="20"/>
  <c r="F7" i="20"/>
  <c r="A8" i="20"/>
  <c r="B8" i="20"/>
  <c r="C8" i="20"/>
  <c r="D8" i="20"/>
  <c r="E8" i="20"/>
  <c r="F8" i="20"/>
  <c r="A9" i="20"/>
  <c r="B9" i="20"/>
  <c r="C9" i="20"/>
  <c r="D9" i="20"/>
  <c r="E9" i="20"/>
  <c r="F9" i="20"/>
  <c r="G9" i="20"/>
  <c r="A10" i="20"/>
  <c r="B10" i="20"/>
  <c r="C10" i="20"/>
  <c r="D10" i="20"/>
  <c r="E10" i="20"/>
  <c r="F10" i="20"/>
  <c r="G10" i="20"/>
  <c r="A11" i="20"/>
  <c r="B11" i="20"/>
  <c r="C11" i="20"/>
  <c r="D11" i="20"/>
  <c r="E11" i="20"/>
  <c r="F11" i="20"/>
  <c r="A12" i="20"/>
  <c r="B12" i="20"/>
  <c r="C12" i="20"/>
  <c r="D12" i="20"/>
  <c r="F12" i="20"/>
  <c r="A13" i="20"/>
  <c r="B13" i="20"/>
  <c r="C13" i="20"/>
  <c r="D13" i="20"/>
  <c r="F13" i="20"/>
  <c r="A14" i="20"/>
  <c r="B14" i="20"/>
  <c r="C14" i="20"/>
  <c r="D14" i="20"/>
  <c r="F14" i="20"/>
  <c r="A15" i="20"/>
  <c r="B15" i="20"/>
  <c r="C15" i="20"/>
  <c r="D15" i="20"/>
  <c r="F15" i="20"/>
  <c r="A16" i="20"/>
  <c r="B16" i="20"/>
  <c r="C16" i="20"/>
  <c r="D16" i="20"/>
  <c r="F16" i="20"/>
  <c r="A17" i="20"/>
  <c r="C17" i="20"/>
  <c r="D17" i="20"/>
  <c r="F17" i="20"/>
  <c r="A18" i="20"/>
  <c r="D18" i="20"/>
  <c r="F18" i="20"/>
  <c r="A19" i="20"/>
  <c r="D19" i="20"/>
  <c r="F19" i="20"/>
  <c r="A20" i="20"/>
  <c r="D20" i="20"/>
  <c r="F20" i="20"/>
  <c r="A21" i="20"/>
  <c r="D21" i="20"/>
  <c r="F21" i="20"/>
  <c r="A22" i="20"/>
  <c r="D22" i="20"/>
  <c r="F22" i="20"/>
  <c r="A23" i="20"/>
  <c r="D23" i="20"/>
  <c r="A24" i="20"/>
  <c r="D24" i="20"/>
  <c r="A25" i="20"/>
  <c r="A26" i="20"/>
  <c r="A27" i="20"/>
  <c r="A28" i="20"/>
  <c r="A29" i="20"/>
  <c r="A30" i="20"/>
  <c r="A31" i="20"/>
  <c r="A32" i="20"/>
  <c r="A33" i="20"/>
  <c r="G3" i="20"/>
  <c r="B2" i="20"/>
  <c r="C2" i="20"/>
  <c r="D2" i="20"/>
  <c r="E2" i="20"/>
  <c r="F2" i="20"/>
  <c r="B3" i="20"/>
  <c r="C3" i="20"/>
  <c r="D3" i="20"/>
  <c r="E3" i="20"/>
  <c r="F3" i="20"/>
  <c r="A3" i="20"/>
  <c r="A2" i="20"/>
  <c r="D481" i="1" l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2" i="14" l="1"/>
  <c r="L2" i="13" l="1"/>
  <c r="G2" i="13"/>
  <c r="G7" i="14" s="1"/>
  <c r="F2" i="13"/>
  <c r="F7" i="14" s="1"/>
  <c r="E2" i="13"/>
  <c r="E7" i="14" s="1"/>
  <c r="D2" i="13"/>
  <c r="D7" i="14" s="1"/>
  <c r="C2" i="13"/>
  <c r="C7" i="14" s="1"/>
  <c r="B2" i="13"/>
  <c r="J48" i="13"/>
  <c r="K48" i="13"/>
  <c r="M48" i="13" s="1"/>
  <c r="J52" i="13"/>
  <c r="K52" i="13"/>
  <c r="M52" i="13" s="1"/>
  <c r="J56" i="13"/>
  <c r="K56" i="13"/>
  <c r="M56" i="13" s="1"/>
  <c r="J60" i="13"/>
  <c r="K60" i="13"/>
  <c r="M60" i="13" s="1"/>
  <c r="J64" i="13"/>
  <c r="K64" i="13"/>
  <c r="M64" i="13" s="1"/>
  <c r="J68" i="13"/>
  <c r="K68" i="13"/>
  <c r="M68" i="13" s="1"/>
  <c r="J72" i="13"/>
  <c r="K72" i="13"/>
  <c r="M72" i="13" s="1"/>
  <c r="J76" i="13"/>
  <c r="K76" i="13"/>
  <c r="M76" i="13" s="1"/>
  <c r="J80" i="13"/>
  <c r="K80" i="13"/>
  <c r="M80" i="13" s="1"/>
  <c r="J84" i="13"/>
  <c r="K84" i="13"/>
  <c r="M84" i="13" s="1"/>
  <c r="K44" i="13"/>
  <c r="M44" i="13" s="1"/>
  <c r="J44" i="13"/>
  <c r="K40" i="13"/>
  <c r="M40" i="13" s="1"/>
  <c r="J40" i="13"/>
  <c r="K36" i="13"/>
  <c r="M36" i="13" s="1"/>
  <c r="J36" i="13"/>
  <c r="K32" i="13"/>
  <c r="M32" i="13" s="1"/>
  <c r="J32" i="13"/>
  <c r="K28" i="13"/>
  <c r="M28" i="13" s="1"/>
  <c r="J28" i="13"/>
  <c r="K24" i="13"/>
  <c r="M24" i="13" s="1"/>
  <c r="J24" i="13"/>
  <c r="K20" i="13"/>
  <c r="M20" i="13" s="1"/>
  <c r="J20" i="13"/>
  <c r="K16" i="13"/>
  <c r="M16" i="13" s="1"/>
  <c r="J16" i="13"/>
  <c r="K12" i="13"/>
  <c r="M12" i="13" s="1"/>
  <c r="J12" i="13"/>
  <c r="L2" i="12"/>
  <c r="G2" i="12"/>
  <c r="G6" i="14" s="1"/>
  <c r="F2" i="12"/>
  <c r="F6" i="14" s="1"/>
  <c r="E2" i="12"/>
  <c r="E6" i="14" s="1"/>
  <c r="D2" i="12"/>
  <c r="D6" i="14" s="1"/>
  <c r="C2" i="12"/>
  <c r="C6" i="14" s="1"/>
  <c r="B2" i="12"/>
  <c r="K44" i="12"/>
  <c r="M44" i="12" s="1"/>
  <c r="J44" i="12"/>
  <c r="K40" i="12"/>
  <c r="M40" i="12" s="1"/>
  <c r="J40" i="12"/>
  <c r="K36" i="12"/>
  <c r="M36" i="12" s="1"/>
  <c r="J36" i="12"/>
  <c r="K32" i="12"/>
  <c r="M32" i="12" s="1"/>
  <c r="J32" i="12"/>
  <c r="K28" i="12"/>
  <c r="M28" i="12" s="1"/>
  <c r="J28" i="12"/>
  <c r="K24" i="12"/>
  <c r="M24" i="12" s="1"/>
  <c r="J24" i="12"/>
  <c r="K20" i="12"/>
  <c r="M20" i="12" s="1"/>
  <c r="J20" i="12"/>
  <c r="K16" i="12"/>
  <c r="M16" i="12" s="1"/>
  <c r="J16" i="12"/>
  <c r="K12" i="12"/>
  <c r="M12" i="12" s="1"/>
  <c r="J12" i="12"/>
  <c r="L2" i="11"/>
  <c r="G2" i="11"/>
  <c r="G5" i="14" s="1"/>
  <c r="F2" i="11"/>
  <c r="F5" i="14" s="1"/>
  <c r="E2" i="11"/>
  <c r="E5" i="14" s="1"/>
  <c r="D2" i="11"/>
  <c r="D5" i="14" s="1"/>
  <c r="C2" i="11"/>
  <c r="C5" i="14" s="1"/>
  <c r="B2" i="11"/>
  <c r="K96" i="11"/>
  <c r="M96" i="11" s="1"/>
  <c r="J96" i="11"/>
  <c r="K92" i="11"/>
  <c r="M92" i="11" s="1"/>
  <c r="J92" i="11"/>
  <c r="K88" i="11"/>
  <c r="M88" i="11" s="1"/>
  <c r="J88" i="11"/>
  <c r="K84" i="11"/>
  <c r="M84" i="11" s="1"/>
  <c r="J84" i="11"/>
  <c r="K80" i="11"/>
  <c r="M80" i="11" s="1"/>
  <c r="J80" i="11"/>
  <c r="K76" i="11"/>
  <c r="M76" i="11" s="1"/>
  <c r="J76" i="11"/>
  <c r="K72" i="11"/>
  <c r="M72" i="11" s="1"/>
  <c r="J72" i="11"/>
  <c r="K68" i="11"/>
  <c r="M68" i="11" s="1"/>
  <c r="J68" i="11"/>
  <c r="K64" i="11"/>
  <c r="M64" i="11" s="1"/>
  <c r="J64" i="11"/>
  <c r="K60" i="11"/>
  <c r="M60" i="11" s="1"/>
  <c r="J60" i="11"/>
  <c r="K56" i="11"/>
  <c r="M56" i="11" s="1"/>
  <c r="J56" i="11"/>
  <c r="K52" i="11"/>
  <c r="M52" i="11" s="1"/>
  <c r="J52" i="11"/>
  <c r="K48" i="11"/>
  <c r="M48" i="11" s="1"/>
  <c r="J48" i="11"/>
  <c r="K44" i="11"/>
  <c r="M44" i="11" s="1"/>
  <c r="J44" i="11"/>
  <c r="K40" i="11"/>
  <c r="M40" i="11" s="1"/>
  <c r="J40" i="11"/>
  <c r="K36" i="11"/>
  <c r="M36" i="11" s="1"/>
  <c r="J36" i="11"/>
  <c r="K32" i="11"/>
  <c r="M32" i="11" s="1"/>
  <c r="J32" i="11"/>
  <c r="K28" i="11"/>
  <c r="M28" i="11" s="1"/>
  <c r="J28" i="11"/>
  <c r="K24" i="11"/>
  <c r="M24" i="11" s="1"/>
  <c r="J24" i="11"/>
  <c r="K20" i="11"/>
  <c r="M20" i="11" s="1"/>
  <c r="J20" i="11"/>
  <c r="K16" i="11"/>
  <c r="M16" i="11" s="1"/>
  <c r="J16" i="11"/>
  <c r="K12" i="11"/>
  <c r="M12" i="11" s="1"/>
  <c r="J12" i="11"/>
  <c r="L2" i="10"/>
  <c r="G2" i="10"/>
  <c r="G4" i="14" s="1"/>
  <c r="F2" i="10"/>
  <c r="F4" i="14" s="1"/>
  <c r="E2" i="10"/>
  <c r="E4" i="14" s="1"/>
  <c r="D2" i="10"/>
  <c r="D4" i="14" s="1"/>
  <c r="C2" i="10"/>
  <c r="C4" i="14" s="1"/>
  <c r="B2" i="10"/>
  <c r="J68" i="10"/>
  <c r="K68" i="10"/>
  <c r="M68" i="10" s="1"/>
  <c r="K64" i="10"/>
  <c r="M64" i="10" s="1"/>
  <c r="J64" i="10"/>
  <c r="K60" i="10"/>
  <c r="M60" i="10" s="1"/>
  <c r="J60" i="10"/>
  <c r="K56" i="10"/>
  <c r="M56" i="10" s="1"/>
  <c r="J56" i="10"/>
  <c r="K52" i="10"/>
  <c r="M52" i="10" s="1"/>
  <c r="J52" i="10"/>
  <c r="K48" i="10"/>
  <c r="M48" i="10" s="1"/>
  <c r="J48" i="10"/>
  <c r="K44" i="10"/>
  <c r="M44" i="10" s="1"/>
  <c r="J44" i="10"/>
  <c r="K40" i="10"/>
  <c r="M40" i="10" s="1"/>
  <c r="J40" i="10"/>
  <c r="K36" i="10"/>
  <c r="M36" i="10" s="1"/>
  <c r="J36" i="10"/>
  <c r="K32" i="10"/>
  <c r="M32" i="10" s="1"/>
  <c r="J32" i="10"/>
  <c r="K28" i="10"/>
  <c r="M28" i="10" s="1"/>
  <c r="J28" i="10"/>
  <c r="K24" i="10"/>
  <c r="M24" i="10" s="1"/>
  <c r="J24" i="10"/>
  <c r="K20" i="10"/>
  <c r="M20" i="10" s="1"/>
  <c r="J20" i="10"/>
  <c r="K16" i="10"/>
  <c r="M16" i="10" s="1"/>
  <c r="J16" i="10"/>
  <c r="K12" i="10"/>
  <c r="M12" i="10" s="1"/>
  <c r="J12" i="10"/>
  <c r="L2" i="9"/>
  <c r="G2" i="9"/>
  <c r="G3" i="14" s="1"/>
  <c r="F2" i="9"/>
  <c r="F3" i="14" s="1"/>
  <c r="E2" i="9"/>
  <c r="E3" i="14" s="1"/>
  <c r="D2" i="9"/>
  <c r="D3" i="14" s="1"/>
  <c r="C2" i="9"/>
  <c r="C3" i="14" s="1"/>
  <c r="B2" i="9"/>
  <c r="K64" i="9"/>
  <c r="M64" i="9" s="1"/>
  <c r="J64" i="9"/>
  <c r="K60" i="9"/>
  <c r="M60" i="9" s="1"/>
  <c r="J60" i="9"/>
  <c r="K56" i="9"/>
  <c r="M56" i="9" s="1"/>
  <c r="J56" i="9"/>
  <c r="K52" i="9"/>
  <c r="M52" i="9" s="1"/>
  <c r="J52" i="9"/>
  <c r="K48" i="9"/>
  <c r="M48" i="9" s="1"/>
  <c r="J48" i="9"/>
  <c r="K44" i="9"/>
  <c r="M44" i="9" s="1"/>
  <c r="J44" i="9"/>
  <c r="K40" i="9"/>
  <c r="M40" i="9" s="1"/>
  <c r="J40" i="9"/>
  <c r="K36" i="9"/>
  <c r="M36" i="9" s="1"/>
  <c r="J36" i="9"/>
  <c r="K32" i="9"/>
  <c r="M32" i="9" s="1"/>
  <c r="J32" i="9"/>
  <c r="K28" i="9"/>
  <c r="M28" i="9" s="1"/>
  <c r="J28" i="9"/>
  <c r="K24" i="9"/>
  <c r="M24" i="9" s="1"/>
  <c r="J24" i="9"/>
  <c r="K20" i="9"/>
  <c r="M20" i="9" s="1"/>
  <c r="J20" i="9"/>
  <c r="K16" i="9"/>
  <c r="M16" i="9" s="1"/>
  <c r="J16" i="9"/>
  <c r="K12" i="9"/>
  <c r="M12" i="9" s="1"/>
  <c r="J12" i="9"/>
  <c r="L2" i="8"/>
  <c r="G2" i="8"/>
  <c r="G2" i="14" s="1"/>
  <c r="F2" i="8"/>
  <c r="F2" i="14" s="1"/>
  <c r="E2" i="8"/>
  <c r="E2" i="14" s="1"/>
  <c r="D2" i="8"/>
  <c r="D2" i="14" s="1"/>
  <c r="C2" i="8"/>
  <c r="K132" i="8"/>
  <c r="M132" i="8" s="1"/>
  <c r="J132" i="8"/>
  <c r="K128" i="8"/>
  <c r="M128" i="8" s="1"/>
  <c r="J128" i="8"/>
  <c r="K124" i="8"/>
  <c r="M124" i="8" s="1"/>
  <c r="J124" i="8"/>
  <c r="K120" i="8"/>
  <c r="M120" i="8" s="1"/>
  <c r="J120" i="8"/>
  <c r="K116" i="8"/>
  <c r="M116" i="8" s="1"/>
  <c r="J116" i="8"/>
  <c r="K112" i="8"/>
  <c r="M112" i="8" s="1"/>
  <c r="J112" i="8"/>
  <c r="K108" i="8"/>
  <c r="M108" i="8" s="1"/>
  <c r="J108" i="8"/>
  <c r="K104" i="8"/>
  <c r="M104" i="8" s="1"/>
  <c r="J104" i="8"/>
  <c r="K100" i="8"/>
  <c r="M100" i="8" s="1"/>
  <c r="J100" i="8"/>
  <c r="K96" i="8"/>
  <c r="M96" i="8" s="1"/>
  <c r="J96" i="8"/>
  <c r="K92" i="8"/>
  <c r="M92" i="8" s="1"/>
  <c r="J92" i="8"/>
  <c r="K88" i="8"/>
  <c r="M88" i="8" s="1"/>
  <c r="J88" i="8"/>
  <c r="K84" i="8"/>
  <c r="M84" i="8" s="1"/>
  <c r="J84" i="8"/>
  <c r="K80" i="8"/>
  <c r="M80" i="8" s="1"/>
  <c r="J80" i="8"/>
  <c r="K76" i="8"/>
  <c r="M76" i="8" s="1"/>
  <c r="J76" i="8"/>
  <c r="K72" i="8"/>
  <c r="M72" i="8" s="1"/>
  <c r="J72" i="8"/>
  <c r="K68" i="8"/>
  <c r="M68" i="8" s="1"/>
  <c r="J68" i="8"/>
  <c r="K64" i="8"/>
  <c r="M64" i="8" s="1"/>
  <c r="J64" i="8"/>
  <c r="K60" i="8"/>
  <c r="M60" i="8" s="1"/>
  <c r="J60" i="8"/>
  <c r="K56" i="8"/>
  <c r="M56" i="8" s="1"/>
  <c r="J56" i="8"/>
  <c r="K52" i="8"/>
  <c r="M52" i="8" s="1"/>
  <c r="J52" i="8"/>
  <c r="K48" i="8"/>
  <c r="M48" i="8" s="1"/>
  <c r="J48" i="8"/>
  <c r="K44" i="8"/>
  <c r="M44" i="8" s="1"/>
  <c r="J44" i="8"/>
  <c r="K40" i="8"/>
  <c r="M40" i="8" s="1"/>
  <c r="J40" i="8"/>
  <c r="K36" i="8"/>
  <c r="M36" i="8" s="1"/>
  <c r="J36" i="8"/>
  <c r="K32" i="8"/>
  <c r="M32" i="8" s="1"/>
  <c r="J32" i="8"/>
  <c r="K28" i="8"/>
  <c r="M28" i="8" s="1"/>
  <c r="J28" i="8"/>
  <c r="K24" i="8"/>
  <c r="M24" i="8" s="1"/>
  <c r="J24" i="8"/>
  <c r="K20" i="8"/>
  <c r="M20" i="8" s="1"/>
  <c r="J20" i="8"/>
  <c r="K16" i="8"/>
  <c r="M16" i="8" s="1"/>
  <c r="J16" i="8"/>
  <c r="M12" i="8"/>
  <c r="L5" i="2"/>
  <c r="G2" i="2"/>
  <c r="F2" i="2"/>
  <c r="D2" i="2"/>
  <c r="C2" i="2"/>
  <c r="J480" i="2"/>
  <c r="K480" i="2"/>
  <c r="M480" i="2" s="1"/>
  <c r="C12" i="3"/>
  <c r="C11" i="3"/>
  <c r="C10" i="3"/>
  <c r="C9" i="3"/>
  <c r="C8" i="3"/>
  <c r="C7" i="3"/>
  <c r="C6" i="3"/>
  <c r="C5" i="3"/>
  <c r="C4" i="3"/>
  <c r="C3" i="3"/>
  <c r="C2" i="3"/>
  <c r="H2" i="2" l="1"/>
  <c r="I2" i="2" s="1"/>
  <c r="P11" i="12"/>
  <c r="P12" i="12" s="1"/>
  <c r="L28" i="12" s="1"/>
  <c r="P11" i="8"/>
  <c r="P12" i="8" s="1"/>
  <c r="L28" i="8" s="1"/>
  <c r="R2" i="2"/>
  <c r="R5" i="2" s="1"/>
  <c r="P9" i="8"/>
  <c r="R2" i="12"/>
  <c r="R5" i="12" s="1"/>
  <c r="B6" i="14"/>
  <c r="R2" i="13"/>
  <c r="R5" i="13" s="1"/>
  <c r="B7" i="14"/>
  <c r="R2" i="11"/>
  <c r="R5" i="11" s="1"/>
  <c r="B5" i="14"/>
  <c r="R2" i="8"/>
  <c r="R5" i="8" s="1"/>
  <c r="H2" i="8"/>
  <c r="C2" i="14"/>
  <c r="K4" i="14"/>
  <c r="L5" i="10"/>
  <c r="L4" i="14" s="1"/>
  <c r="K2" i="14"/>
  <c r="L5" i="8"/>
  <c r="L2" i="14" s="1"/>
  <c r="K3" i="14"/>
  <c r="L5" i="9"/>
  <c r="L3" i="14" s="1"/>
  <c r="R2" i="10"/>
  <c r="R5" i="10" s="1"/>
  <c r="B4" i="14"/>
  <c r="R2" i="9"/>
  <c r="R5" i="9" s="1"/>
  <c r="B3" i="14"/>
  <c r="K6" i="14"/>
  <c r="L5" i="12"/>
  <c r="L6" i="14" s="1"/>
  <c r="P11" i="10"/>
  <c r="P12" i="10" s="1"/>
  <c r="L68" i="10" s="1"/>
  <c r="K5" i="14"/>
  <c r="L5" i="11"/>
  <c r="L5" i="14" s="1"/>
  <c r="K7" i="14"/>
  <c r="L5" i="13"/>
  <c r="L7" i="14" s="1"/>
  <c r="P14" i="8"/>
  <c r="P11" i="13"/>
  <c r="P12" i="13" s="1"/>
  <c r="L72" i="13" s="1"/>
  <c r="H2" i="13"/>
  <c r="P9" i="13"/>
  <c r="H2" i="12"/>
  <c r="P9" i="12"/>
  <c r="P11" i="11"/>
  <c r="P12" i="11" s="1"/>
  <c r="L20" i="11" s="1"/>
  <c r="H2" i="11"/>
  <c r="P9" i="11"/>
  <c r="H2" i="10"/>
  <c r="P9" i="10"/>
  <c r="L12" i="10"/>
  <c r="L16" i="10"/>
  <c r="L20" i="10"/>
  <c r="L24" i="10"/>
  <c r="L28" i="10"/>
  <c r="L32" i="10"/>
  <c r="L36" i="10"/>
  <c r="L40" i="10"/>
  <c r="L44" i="10"/>
  <c r="L48" i="10"/>
  <c r="L52" i="10"/>
  <c r="L56" i="10"/>
  <c r="L60" i="10"/>
  <c r="L64" i="10"/>
  <c r="P11" i="9"/>
  <c r="P12" i="9" s="1"/>
  <c r="L20" i="9" s="1"/>
  <c r="H2" i="9"/>
  <c r="P9" i="9"/>
  <c r="H6" i="8"/>
  <c r="J2" i="14" s="1"/>
  <c r="L20" i="12" l="1"/>
  <c r="L16" i="12"/>
  <c r="L44" i="12"/>
  <c r="L12" i="12"/>
  <c r="L24" i="12"/>
  <c r="L40" i="12"/>
  <c r="L36" i="12"/>
  <c r="L32" i="12"/>
  <c r="L84" i="13"/>
  <c r="L36" i="13"/>
  <c r="I2" i="9"/>
  <c r="J2" i="9" s="1"/>
  <c r="H3" i="14"/>
  <c r="L40" i="13"/>
  <c r="L80" i="13"/>
  <c r="I2" i="12"/>
  <c r="J2" i="12" s="1"/>
  <c r="H6" i="14"/>
  <c r="L32" i="13"/>
  <c r="I2" i="11"/>
  <c r="J2" i="11" s="1"/>
  <c r="H5" i="14"/>
  <c r="L20" i="13"/>
  <c r="I2" i="10"/>
  <c r="J2" i="10" s="1"/>
  <c r="H4" i="14"/>
  <c r="I2" i="13"/>
  <c r="J2" i="13" s="1"/>
  <c r="H7" i="14"/>
  <c r="I2" i="8"/>
  <c r="J2" i="8" s="1"/>
  <c r="H2" i="14"/>
  <c r="L56" i="13"/>
  <c r="L60" i="13"/>
  <c r="L16" i="13"/>
  <c r="L44" i="13"/>
  <c r="L28" i="13"/>
  <c r="L12" i="13"/>
  <c r="L52" i="13"/>
  <c r="L48" i="13"/>
  <c r="L76" i="13"/>
  <c r="L24" i="13"/>
  <c r="L68" i="13"/>
  <c r="L64" i="13"/>
  <c r="P14" i="13"/>
  <c r="H6" i="13"/>
  <c r="J7" i="14" s="1"/>
  <c r="P14" i="12"/>
  <c r="H6" i="12"/>
  <c r="J6" i="14" s="1"/>
  <c r="L84" i="11"/>
  <c r="L96" i="11"/>
  <c r="L80" i="11"/>
  <c r="L92" i="11"/>
  <c r="L76" i="11"/>
  <c r="L88" i="11"/>
  <c r="L72" i="11"/>
  <c r="L60" i="11"/>
  <c r="L40" i="11"/>
  <c r="L16" i="11"/>
  <c r="L56" i="11"/>
  <c r="L32" i="11"/>
  <c r="L12" i="11"/>
  <c r="L68" i="11"/>
  <c r="L48" i="11"/>
  <c r="L28" i="11"/>
  <c r="L64" i="11"/>
  <c r="L44" i="11"/>
  <c r="L24" i="11"/>
  <c r="L52" i="11"/>
  <c r="L36" i="11"/>
  <c r="P14" i="11"/>
  <c r="H6" i="11"/>
  <c r="J5" i="14" s="1"/>
  <c r="P14" i="10"/>
  <c r="P13" i="10"/>
  <c r="H6" i="10"/>
  <c r="J4" i="14" s="1"/>
  <c r="L60" i="9"/>
  <c r="L16" i="9"/>
  <c r="L56" i="9"/>
  <c r="L12" i="9"/>
  <c r="L40" i="9"/>
  <c r="L32" i="9"/>
  <c r="L28" i="9"/>
  <c r="L48" i="9"/>
  <c r="L64" i="9"/>
  <c r="L44" i="9"/>
  <c r="L24" i="9"/>
  <c r="L52" i="9"/>
  <c r="L36" i="9"/>
  <c r="P14" i="9"/>
  <c r="H6" i="9"/>
  <c r="J3" i="14" s="1"/>
  <c r="L132" i="8"/>
  <c r="L52" i="8"/>
  <c r="L116" i="8"/>
  <c r="L68" i="8"/>
  <c r="L16" i="8"/>
  <c r="L84" i="8"/>
  <c r="L36" i="8"/>
  <c r="L100" i="8"/>
  <c r="L40" i="8"/>
  <c r="L72" i="8"/>
  <c r="L104" i="8"/>
  <c r="L20" i="8"/>
  <c r="L56" i="8"/>
  <c r="L88" i="8"/>
  <c r="L120" i="8"/>
  <c r="L24" i="8"/>
  <c r="L44" i="8"/>
  <c r="L60" i="8"/>
  <c r="L76" i="8"/>
  <c r="L92" i="8"/>
  <c r="L108" i="8"/>
  <c r="L124" i="8"/>
  <c r="L12" i="8"/>
  <c r="L32" i="8"/>
  <c r="L48" i="8"/>
  <c r="L64" i="8"/>
  <c r="L80" i="8"/>
  <c r="L96" i="8"/>
  <c r="L112" i="8"/>
  <c r="L128" i="8"/>
  <c r="P15" i="10" l="1"/>
  <c r="H3" i="10" s="1"/>
  <c r="H4" i="10" s="1"/>
  <c r="H5" i="10" s="1"/>
  <c r="I4" i="14" s="1"/>
  <c r="P13" i="12"/>
  <c r="P13" i="9"/>
  <c r="P15" i="9" s="1"/>
  <c r="H3" i="9" s="1"/>
  <c r="H4" i="9" s="1"/>
  <c r="H5" i="9" s="1"/>
  <c r="I3" i="14" s="1"/>
  <c r="P13" i="11"/>
  <c r="P15" i="11" s="1"/>
  <c r="H3" i="11" s="1"/>
  <c r="H4" i="11" s="1"/>
  <c r="H5" i="11" s="1"/>
  <c r="I5" i="14" s="1"/>
  <c r="P13" i="13"/>
  <c r="P15" i="13" s="1"/>
  <c r="H3" i="13" s="1"/>
  <c r="H4" i="13" s="1"/>
  <c r="H5" i="13" s="1"/>
  <c r="I7" i="14" s="1"/>
  <c r="P13" i="8"/>
  <c r="P15" i="8" s="1"/>
  <c r="H3" i="8" s="1"/>
  <c r="H4" i="8" s="1"/>
  <c r="H5" i="8" s="1"/>
  <c r="I2" i="14" s="1"/>
  <c r="P15" i="12"/>
  <c r="H3" i="12" s="1"/>
  <c r="H4" i="12" s="1"/>
  <c r="H5" i="12" s="1"/>
  <c r="I6" i="14" s="1"/>
  <c r="K476" i="2" l="1"/>
  <c r="M476" i="2" s="1"/>
  <c r="J476" i="2"/>
  <c r="K472" i="2"/>
  <c r="M472" i="2" s="1"/>
  <c r="J472" i="2"/>
  <c r="K468" i="2"/>
  <c r="M468" i="2" s="1"/>
  <c r="J468" i="2"/>
  <c r="K464" i="2"/>
  <c r="M464" i="2" s="1"/>
  <c r="J464" i="2"/>
  <c r="K460" i="2"/>
  <c r="M460" i="2" s="1"/>
  <c r="J460" i="2"/>
  <c r="K456" i="2"/>
  <c r="M456" i="2" s="1"/>
  <c r="J456" i="2"/>
  <c r="K452" i="2"/>
  <c r="M452" i="2" s="1"/>
  <c r="J452" i="2"/>
  <c r="K448" i="2"/>
  <c r="M448" i="2" s="1"/>
  <c r="J448" i="2"/>
  <c r="K444" i="2"/>
  <c r="M444" i="2" s="1"/>
  <c r="J444" i="2"/>
  <c r="K440" i="2"/>
  <c r="J440" i="2"/>
  <c r="K436" i="2"/>
  <c r="J436" i="2"/>
  <c r="K432" i="2"/>
  <c r="J432" i="2"/>
  <c r="K428" i="2"/>
  <c r="J428" i="2"/>
  <c r="K424" i="2"/>
  <c r="J424" i="2"/>
  <c r="K420" i="2"/>
  <c r="J420" i="2"/>
  <c r="K416" i="2"/>
  <c r="J416" i="2"/>
  <c r="K412" i="2"/>
  <c r="J412" i="2"/>
  <c r="K408" i="2"/>
  <c r="J408" i="2"/>
  <c r="K404" i="2"/>
  <c r="J404" i="2"/>
  <c r="K400" i="2"/>
  <c r="J400" i="2"/>
  <c r="K396" i="2"/>
  <c r="J396" i="2"/>
  <c r="K392" i="2"/>
  <c r="J392" i="2"/>
  <c r="K388" i="2"/>
  <c r="J388" i="2"/>
  <c r="K384" i="2"/>
  <c r="J384" i="2"/>
  <c r="K380" i="2"/>
  <c r="J380" i="2"/>
  <c r="K376" i="2"/>
  <c r="J376" i="2"/>
  <c r="K372" i="2"/>
  <c r="J372" i="2"/>
  <c r="K368" i="2"/>
  <c r="J368" i="2"/>
  <c r="K364" i="2"/>
  <c r="J364" i="2"/>
  <c r="K360" i="2"/>
  <c r="J360" i="2"/>
  <c r="K356" i="2"/>
  <c r="J356" i="2"/>
  <c r="K352" i="2"/>
  <c r="J352" i="2"/>
  <c r="K348" i="2"/>
  <c r="J348" i="2"/>
  <c r="K344" i="2"/>
  <c r="J344" i="2"/>
  <c r="K340" i="2"/>
  <c r="J340" i="2"/>
  <c r="K336" i="2"/>
  <c r="J336" i="2"/>
  <c r="K332" i="2"/>
  <c r="J332" i="2"/>
  <c r="K328" i="2"/>
  <c r="J328" i="2"/>
  <c r="K324" i="2"/>
  <c r="J324" i="2"/>
  <c r="K320" i="2"/>
  <c r="J320" i="2"/>
  <c r="K316" i="2"/>
  <c r="J316" i="2"/>
  <c r="K312" i="2"/>
  <c r="J312" i="2"/>
  <c r="K308" i="2"/>
  <c r="J308" i="2"/>
  <c r="K304" i="2"/>
  <c r="J304" i="2"/>
  <c r="K300" i="2"/>
  <c r="J300" i="2"/>
  <c r="K296" i="2"/>
  <c r="J296" i="2"/>
  <c r="K292" i="2"/>
  <c r="J292" i="2"/>
  <c r="K288" i="2"/>
  <c r="J288" i="2"/>
  <c r="K284" i="2"/>
  <c r="J284" i="2"/>
  <c r="K280" i="2"/>
  <c r="J280" i="2"/>
  <c r="K276" i="2"/>
  <c r="J276" i="2"/>
  <c r="K272" i="2"/>
  <c r="J272" i="2"/>
  <c r="K268" i="2"/>
  <c r="J268" i="2"/>
  <c r="K264" i="2"/>
  <c r="J264" i="2"/>
  <c r="K260" i="2"/>
  <c r="J260" i="2"/>
  <c r="K256" i="2"/>
  <c r="J256" i="2"/>
  <c r="K252" i="2"/>
  <c r="J252" i="2"/>
  <c r="K248" i="2"/>
  <c r="J248" i="2"/>
  <c r="K244" i="2"/>
  <c r="J244" i="2"/>
  <c r="J240" i="2"/>
  <c r="K236" i="2"/>
  <c r="J236" i="2"/>
  <c r="K232" i="2"/>
  <c r="J232" i="2"/>
  <c r="K228" i="2"/>
  <c r="J228" i="2"/>
  <c r="K224" i="2"/>
  <c r="J224" i="2"/>
  <c r="K220" i="2"/>
  <c r="J220" i="2"/>
  <c r="K216" i="2"/>
  <c r="J216" i="2"/>
  <c r="K212" i="2"/>
  <c r="J212" i="2"/>
  <c r="K208" i="2"/>
  <c r="J208" i="2"/>
  <c r="K204" i="2"/>
  <c r="K200" i="2"/>
  <c r="J200" i="2"/>
  <c r="K196" i="2"/>
  <c r="J196" i="2"/>
  <c r="K192" i="2"/>
  <c r="J192" i="2"/>
  <c r="K188" i="2"/>
  <c r="J188" i="2"/>
  <c r="K184" i="2"/>
  <c r="J184" i="2"/>
  <c r="K180" i="2"/>
  <c r="J180" i="2"/>
  <c r="K176" i="2"/>
  <c r="J176" i="2"/>
  <c r="K172" i="2"/>
  <c r="J172" i="2"/>
  <c r="K168" i="2"/>
  <c r="J168" i="2"/>
  <c r="K164" i="2"/>
  <c r="J164" i="2"/>
  <c r="K160" i="2"/>
  <c r="J160" i="2"/>
  <c r="K156" i="2"/>
  <c r="J156" i="2"/>
  <c r="K152" i="2"/>
  <c r="J152" i="2"/>
  <c r="K148" i="2"/>
  <c r="J148" i="2"/>
  <c r="K144" i="2"/>
  <c r="J144" i="2"/>
  <c r="K140" i="2"/>
  <c r="J140" i="2"/>
  <c r="K136" i="2"/>
  <c r="J136" i="2"/>
  <c r="K132" i="2"/>
  <c r="J132" i="2"/>
  <c r="K128" i="2"/>
  <c r="J128" i="2"/>
  <c r="K124" i="2"/>
  <c r="J124" i="2"/>
  <c r="K120" i="2"/>
  <c r="J120" i="2"/>
  <c r="K116" i="2"/>
  <c r="J116" i="2"/>
  <c r="K112" i="2"/>
  <c r="J112" i="2"/>
  <c r="K108" i="2"/>
  <c r="J108" i="2"/>
  <c r="K104" i="2"/>
  <c r="J104" i="2"/>
  <c r="K100" i="2"/>
  <c r="M100" i="2" s="1"/>
  <c r="J100" i="2"/>
  <c r="K96" i="2"/>
  <c r="M96" i="2" s="1"/>
  <c r="J96" i="2"/>
  <c r="K92" i="2"/>
  <c r="M92" i="2" s="1"/>
  <c r="J92" i="2"/>
  <c r="K88" i="2"/>
  <c r="M88" i="2" s="1"/>
  <c r="J88" i="2"/>
  <c r="K84" i="2"/>
  <c r="M84" i="2" s="1"/>
  <c r="J84" i="2"/>
  <c r="K80" i="2"/>
  <c r="M80" i="2" s="1"/>
  <c r="J80" i="2"/>
  <c r="K76" i="2"/>
  <c r="M76" i="2" s="1"/>
  <c r="J76" i="2"/>
  <c r="K72" i="2"/>
  <c r="M72" i="2" s="1"/>
  <c r="J72" i="2"/>
  <c r="K68" i="2"/>
  <c r="M68" i="2" s="1"/>
  <c r="J68" i="2"/>
  <c r="K64" i="2"/>
  <c r="M64" i="2" s="1"/>
  <c r="J64" i="2"/>
  <c r="K60" i="2"/>
  <c r="M60" i="2" s="1"/>
  <c r="J60" i="2"/>
  <c r="K56" i="2"/>
  <c r="M56" i="2" s="1"/>
  <c r="J56" i="2"/>
  <c r="K52" i="2"/>
  <c r="M52" i="2" s="1"/>
  <c r="K48" i="2"/>
  <c r="M48" i="2" s="1"/>
  <c r="J48" i="2"/>
  <c r="K44" i="2"/>
  <c r="M44" i="2" s="1"/>
  <c r="J44" i="2"/>
  <c r="K40" i="2"/>
  <c r="M40" i="2" s="1"/>
  <c r="J40" i="2"/>
  <c r="K36" i="2"/>
  <c r="M36" i="2" s="1"/>
  <c r="J36" i="2"/>
  <c r="K32" i="2"/>
  <c r="M32" i="2" s="1"/>
  <c r="J32" i="2"/>
  <c r="K28" i="2"/>
  <c r="M28" i="2" s="1"/>
  <c r="J28" i="2"/>
  <c r="K24" i="2"/>
  <c r="M24" i="2" s="1"/>
  <c r="J24" i="2"/>
  <c r="K20" i="2"/>
  <c r="M20" i="2" s="1"/>
  <c r="J20" i="2"/>
  <c r="K16" i="2"/>
  <c r="M16" i="2" s="1"/>
  <c r="J16" i="2"/>
  <c r="T481" i="1"/>
  <c r="S481" i="1"/>
  <c r="T480" i="1"/>
  <c r="S480" i="1"/>
  <c r="T479" i="1"/>
  <c r="S479" i="1"/>
  <c r="T478" i="1"/>
  <c r="S478" i="1"/>
  <c r="T477" i="1"/>
  <c r="S477" i="1"/>
  <c r="T476" i="1"/>
  <c r="S476" i="1"/>
  <c r="T475" i="1"/>
  <c r="S475" i="1"/>
  <c r="T474" i="1"/>
  <c r="S474" i="1"/>
  <c r="T473" i="1"/>
  <c r="S473" i="1"/>
  <c r="T472" i="1"/>
  <c r="S472" i="1"/>
  <c r="T471" i="1"/>
  <c r="S471" i="1"/>
  <c r="T470" i="1"/>
  <c r="S470" i="1"/>
  <c r="T469" i="1"/>
  <c r="S469" i="1"/>
  <c r="T468" i="1"/>
  <c r="S468" i="1"/>
  <c r="T467" i="1"/>
  <c r="S467" i="1"/>
  <c r="T466" i="1"/>
  <c r="S466" i="1"/>
  <c r="T465" i="1"/>
  <c r="S465" i="1"/>
  <c r="T464" i="1"/>
  <c r="S464" i="1"/>
  <c r="T463" i="1"/>
  <c r="S463" i="1"/>
  <c r="T462" i="1"/>
  <c r="S462" i="1"/>
  <c r="T461" i="1"/>
  <c r="S461" i="1"/>
  <c r="T460" i="1"/>
  <c r="S460" i="1"/>
  <c r="T459" i="1"/>
  <c r="S459" i="1"/>
  <c r="T458" i="1"/>
  <c r="S458" i="1"/>
  <c r="T457" i="1"/>
  <c r="S457" i="1"/>
  <c r="T456" i="1"/>
  <c r="S456" i="1"/>
  <c r="T455" i="1"/>
  <c r="S455" i="1"/>
  <c r="T454" i="1"/>
  <c r="S454" i="1"/>
  <c r="T453" i="1"/>
  <c r="S453" i="1"/>
  <c r="T452" i="1"/>
  <c r="S452" i="1"/>
  <c r="T451" i="1"/>
  <c r="S451" i="1"/>
  <c r="T450" i="1"/>
  <c r="S450" i="1"/>
  <c r="T449" i="1"/>
  <c r="S449" i="1"/>
  <c r="T448" i="1"/>
  <c r="S448" i="1"/>
  <c r="T447" i="1"/>
  <c r="S447" i="1"/>
  <c r="T446" i="1"/>
  <c r="S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S405" i="1"/>
  <c r="P405" i="1"/>
  <c r="S404" i="1"/>
  <c r="P404" i="1"/>
  <c r="S403" i="1"/>
  <c r="P403" i="1"/>
  <c r="S402" i="1"/>
  <c r="P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S325" i="1"/>
  <c r="S324" i="1"/>
  <c r="S323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U269" i="1" s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S237" i="1"/>
  <c r="S236" i="1"/>
  <c r="S235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  <c r="P11" i="2" l="1"/>
  <c r="P12" i="2" s="1"/>
  <c r="L12" i="2" s="1"/>
  <c r="P9" i="2"/>
  <c r="U251" i="1"/>
  <c r="U271" i="1"/>
  <c r="U275" i="1"/>
  <c r="U280" i="1"/>
  <c r="U277" i="1"/>
  <c r="U403" i="1"/>
  <c r="U316" i="1"/>
  <c r="U88" i="1"/>
  <c r="U152" i="1"/>
  <c r="U463" i="1"/>
  <c r="U479" i="1"/>
  <c r="U317" i="1"/>
  <c r="U137" i="1"/>
  <c r="U153" i="1"/>
  <c r="U237" i="1"/>
  <c r="U313" i="1"/>
  <c r="U423" i="1"/>
  <c r="U427" i="1"/>
  <c r="U443" i="1"/>
  <c r="U460" i="1"/>
  <c r="U9" i="1"/>
  <c r="U103" i="1"/>
  <c r="U119" i="1"/>
  <c r="U24" i="1"/>
  <c r="U25" i="1"/>
  <c r="U73" i="1"/>
  <c r="U188" i="1"/>
  <c r="U379" i="1"/>
  <c r="U395" i="1"/>
  <c r="U315" i="1"/>
  <c r="O315" i="1" s="1"/>
  <c r="U324" i="1"/>
  <c r="U23" i="1"/>
  <c r="O23" i="1" s="1"/>
  <c r="U167" i="1"/>
  <c r="U197" i="1"/>
  <c r="U211" i="1"/>
  <c r="U221" i="1"/>
  <c r="U229" i="1"/>
  <c r="U244" i="1"/>
  <c r="U235" i="1"/>
  <c r="U365" i="1"/>
  <c r="U369" i="1"/>
  <c r="U381" i="1"/>
  <c r="U397" i="1"/>
  <c r="U477" i="1"/>
  <c r="U481" i="1"/>
  <c r="U8" i="1"/>
  <c r="U168" i="1"/>
  <c r="U180" i="1"/>
  <c r="U281" i="1"/>
  <c r="U343" i="1"/>
  <c r="U444" i="1"/>
  <c r="U476" i="1"/>
  <c r="U39" i="1"/>
  <c r="U55" i="1"/>
  <c r="U5" i="1"/>
  <c r="U7" i="1"/>
  <c r="U40" i="1"/>
  <c r="U72" i="1"/>
  <c r="U181" i="1"/>
  <c r="U104" i="1"/>
  <c r="U136" i="1"/>
  <c r="U189" i="1"/>
  <c r="U285" i="1"/>
  <c r="U296" i="1"/>
  <c r="U301" i="1"/>
  <c r="U312" i="1"/>
  <c r="U401" i="1"/>
  <c r="U445" i="1"/>
  <c r="U457" i="1"/>
  <c r="U465" i="1"/>
  <c r="U475" i="1"/>
  <c r="U412" i="1"/>
  <c r="U424" i="1"/>
  <c r="U432" i="1"/>
  <c r="U56" i="1"/>
  <c r="U328" i="1"/>
  <c r="U332" i="1"/>
  <c r="U348" i="1"/>
  <c r="U404" i="1"/>
  <c r="U199" i="1"/>
  <c r="U243" i="1"/>
  <c r="U120" i="1"/>
  <c r="U287" i="1"/>
  <c r="U289" i="1"/>
  <c r="U364" i="1"/>
  <c r="U368" i="1"/>
  <c r="U375" i="1"/>
  <c r="U376" i="1"/>
  <c r="U380" i="1"/>
  <c r="U411" i="1"/>
  <c r="U413" i="1"/>
  <c r="U429" i="1"/>
  <c r="U431" i="1"/>
  <c r="U433" i="1"/>
  <c r="U3" i="1"/>
  <c r="U43" i="1"/>
  <c r="U45" i="1"/>
  <c r="U59" i="1"/>
  <c r="U61" i="1"/>
  <c r="U63" i="1"/>
  <c r="U65" i="1"/>
  <c r="U71" i="1"/>
  <c r="U87" i="1"/>
  <c r="U107" i="1"/>
  <c r="U109" i="1"/>
  <c r="U123" i="1"/>
  <c r="U125" i="1"/>
  <c r="U127" i="1"/>
  <c r="U129" i="1"/>
  <c r="U135" i="1"/>
  <c r="U151" i="1"/>
  <c r="U171" i="1"/>
  <c r="U173" i="1"/>
  <c r="U175" i="1"/>
  <c r="U179" i="1"/>
  <c r="U185" i="1"/>
  <c r="U187" i="1"/>
  <c r="U236" i="1"/>
  <c r="U252" i="1"/>
  <c r="U261" i="1"/>
  <c r="U268" i="1"/>
  <c r="U303" i="1"/>
  <c r="U305" i="1"/>
  <c r="U307" i="1"/>
  <c r="U309" i="1"/>
  <c r="U331" i="1"/>
  <c r="U333" i="1"/>
  <c r="U347" i="1"/>
  <c r="U349" i="1"/>
  <c r="U363" i="1"/>
  <c r="U396" i="1"/>
  <c r="U400" i="1"/>
  <c r="U405" i="1"/>
  <c r="U455" i="1"/>
  <c r="U456" i="1"/>
  <c r="U203" i="1"/>
  <c r="U304" i="1"/>
  <c r="U311" i="1"/>
  <c r="U371" i="1"/>
  <c r="U373" i="1"/>
  <c r="U415" i="1"/>
  <c r="U417" i="1"/>
  <c r="U419" i="1"/>
  <c r="U421" i="1"/>
  <c r="U428" i="1"/>
  <c r="U461" i="1"/>
  <c r="U48" i="1"/>
  <c r="U57" i="1"/>
  <c r="U112" i="1"/>
  <c r="U121" i="1"/>
  <c r="U192" i="1"/>
  <c r="U196" i="1"/>
  <c r="U204" i="1"/>
  <c r="U220" i="1"/>
  <c r="U256" i="1"/>
  <c r="U260" i="1"/>
  <c r="U336" i="1"/>
  <c r="U344" i="1"/>
  <c r="U345" i="1"/>
  <c r="U416" i="1"/>
  <c r="U28" i="1"/>
  <c r="U32" i="1"/>
  <c r="U41" i="1"/>
  <c r="U92" i="1"/>
  <c r="U96" i="1"/>
  <c r="U105" i="1"/>
  <c r="U156" i="1"/>
  <c r="U160" i="1"/>
  <c r="U169" i="1"/>
  <c r="U224" i="1"/>
  <c r="U228" i="1"/>
  <c r="U245" i="1"/>
  <c r="U283" i="1"/>
  <c r="U284" i="1"/>
  <c r="U299" i="1"/>
  <c r="U300" i="1"/>
  <c r="U320" i="1"/>
  <c r="U329" i="1"/>
  <c r="U448" i="1"/>
  <c r="U12" i="1"/>
  <c r="U21" i="1"/>
  <c r="U20" i="1"/>
  <c r="U76" i="1"/>
  <c r="U80" i="1"/>
  <c r="U89" i="1"/>
  <c r="U140" i="1"/>
  <c r="U144" i="1"/>
  <c r="U201" i="1"/>
  <c r="U205" i="1"/>
  <c r="U219" i="1"/>
  <c r="U4" i="1"/>
  <c r="O5" i="1" s="1"/>
  <c r="U44" i="1"/>
  <c r="U60" i="1"/>
  <c r="U64" i="1"/>
  <c r="U108" i="1"/>
  <c r="U124" i="1"/>
  <c r="U128" i="1"/>
  <c r="U172" i="1"/>
  <c r="U176" i="1"/>
  <c r="U200" i="1"/>
  <c r="U267" i="1"/>
  <c r="U276" i="1"/>
  <c r="O277" i="1" s="1"/>
  <c r="U279" i="1"/>
  <c r="U319" i="1"/>
  <c r="U321" i="1"/>
  <c r="U352" i="1"/>
  <c r="U361" i="1"/>
  <c r="U360" i="1"/>
  <c r="U384" i="1"/>
  <c r="U393" i="1"/>
  <c r="U392" i="1"/>
  <c r="U425" i="1"/>
  <c r="O423" i="1" s="1"/>
  <c r="U439" i="1"/>
  <c r="U447" i="1"/>
  <c r="U449" i="1"/>
  <c r="U451" i="1"/>
  <c r="U453" i="1"/>
  <c r="U459" i="1"/>
  <c r="U480" i="1"/>
  <c r="U11" i="1"/>
  <c r="U13" i="1"/>
  <c r="U27" i="1"/>
  <c r="U29" i="1"/>
  <c r="U31" i="1"/>
  <c r="U33" i="1"/>
  <c r="U47" i="1"/>
  <c r="U49" i="1"/>
  <c r="U75" i="1"/>
  <c r="U77" i="1"/>
  <c r="U79" i="1"/>
  <c r="U81" i="1"/>
  <c r="U91" i="1"/>
  <c r="U93" i="1"/>
  <c r="U95" i="1"/>
  <c r="U97" i="1"/>
  <c r="U111" i="1"/>
  <c r="U113" i="1"/>
  <c r="U139" i="1"/>
  <c r="U141" i="1"/>
  <c r="U143" i="1"/>
  <c r="U145" i="1"/>
  <c r="U155" i="1"/>
  <c r="U157" i="1"/>
  <c r="U159" i="1"/>
  <c r="U161" i="1"/>
  <c r="U193" i="1"/>
  <c r="U195" i="1"/>
  <c r="U223" i="1"/>
  <c r="U225" i="1"/>
  <c r="U227" i="1"/>
  <c r="U239" i="1"/>
  <c r="U253" i="1"/>
  <c r="U257" i="1"/>
  <c r="U259" i="1"/>
  <c r="U288" i="1"/>
  <c r="U297" i="1"/>
  <c r="U335" i="1"/>
  <c r="U337" i="1"/>
  <c r="U339" i="1"/>
  <c r="U341" i="1"/>
  <c r="U351" i="1"/>
  <c r="U353" i="1"/>
  <c r="U367" i="1"/>
  <c r="U383" i="1"/>
  <c r="U385" i="1"/>
  <c r="U399" i="1"/>
  <c r="U407" i="1"/>
  <c r="U464" i="1"/>
  <c r="U471" i="1"/>
  <c r="J2" i="2"/>
  <c r="M108" i="2"/>
  <c r="M116" i="2"/>
  <c r="M124" i="2"/>
  <c r="M132" i="2"/>
  <c r="M148" i="2"/>
  <c r="M156" i="2"/>
  <c r="M164" i="2"/>
  <c r="M172" i="2"/>
  <c r="M180" i="2"/>
  <c r="M188" i="2"/>
  <c r="M196" i="2"/>
  <c r="M204" i="2"/>
  <c r="M212" i="2"/>
  <c r="M220" i="2"/>
  <c r="M228" i="2"/>
  <c r="M236" i="2"/>
  <c r="M244" i="2"/>
  <c r="M252" i="2"/>
  <c r="M260" i="2"/>
  <c r="M268" i="2"/>
  <c r="M276" i="2"/>
  <c r="M284" i="2"/>
  <c r="M292" i="2"/>
  <c r="M300" i="2"/>
  <c r="M308" i="2"/>
  <c r="M316" i="2"/>
  <c r="M324" i="2"/>
  <c r="M332" i="2"/>
  <c r="M340" i="2"/>
  <c r="M348" i="2"/>
  <c r="M356" i="2"/>
  <c r="M364" i="2"/>
  <c r="M372" i="2"/>
  <c r="M380" i="2"/>
  <c r="M388" i="2"/>
  <c r="M396" i="2"/>
  <c r="M404" i="2"/>
  <c r="M412" i="2"/>
  <c r="M420" i="2"/>
  <c r="M428" i="2"/>
  <c r="M436" i="2"/>
  <c r="M140" i="2"/>
  <c r="M104" i="2"/>
  <c r="M112" i="2"/>
  <c r="M120" i="2"/>
  <c r="M128" i="2"/>
  <c r="M136" i="2"/>
  <c r="M144" i="2"/>
  <c r="M152" i="2"/>
  <c r="M160" i="2"/>
  <c r="M168" i="2"/>
  <c r="M176" i="2"/>
  <c r="M184" i="2"/>
  <c r="M192" i="2"/>
  <c r="M200" i="2"/>
  <c r="M208" i="2"/>
  <c r="M216" i="2"/>
  <c r="M224" i="2"/>
  <c r="M232" i="2"/>
  <c r="M240" i="2"/>
  <c r="M248" i="2"/>
  <c r="M256" i="2"/>
  <c r="M264" i="2"/>
  <c r="M272" i="2"/>
  <c r="M280" i="2"/>
  <c r="M288" i="2"/>
  <c r="M296" i="2"/>
  <c r="M304" i="2"/>
  <c r="M312" i="2"/>
  <c r="M320" i="2"/>
  <c r="M328" i="2"/>
  <c r="M336" i="2"/>
  <c r="M344" i="2"/>
  <c r="M352" i="2"/>
  <c r="M360" i="2"/>
  <c r="M368" i="2"/>
  <c r="M376" i="2"/>
  <c r="M384" i="2"/>
  <c r="M392" i="2"/>
  <c r="M400" i="2"/>
  <c r="M408" i="2"/>
  <c r="M416" i="2"/>
  <c r="M424" i="2"/>
  <c r="M432" i="2"/>
  <c r="M440" i="2"/>
  <c r="U132" i="1"/>
  <c r="U133" i="1"/>
  <c r="U131" i="1"/>
  <c r="U16" i="1"/>
  <c r="U19" i="1"/>
  <c r="U53" i="1"/>
  <c r="U51" i="1"/>
  <c r="U52" i="1"/>
  <c r="U116" i="1"/>
  <c r="U115" i="1"/>
  <c r="U117" i="1"/>
  <c r="U212" i="1"/>
  <c r="U69" i="1"/>
  <c r="U67" i="1"/>
  <c r="U68" i="1"/>
  <c r="U37" i="1"/>
  <c r="U35" i="1"/>
  <c r="U36" i="1"/>
  <c r="U101" i="1"/>
  <c r="U99" i="1"/>
  <c r="U100" i="1"/>
  <c r="U164" i="1"/>
  <c r="U165" i="1"/>
  <c r="U163" i="1"/>
  <c r="U249" i="1"/>
  <c r="U248" i="1"/>
  <c r="U247" i="1"/>
  <c r="U15" i="1"/>
  <c r="U17" i="1"/>
  <c r="O25" i="1"/>
  <c r="U84" i="1"/>
  <c r="U83" i="1"/>
  <c r="U85" i="1"/>
  <c r="O122" i="1"/>
  <c r="U148" i="1"/>
  <c r="U149" i="1"/>
  <c r="U147" i="1"/>
  <c r="O180" i="1"/>
  <c r="U213" i="1"/>
  <c r="O268" i="1"/>
  <c r="U233" i="1"/>
  <c r="U232" i="1"/>
  <c r="U231" i="1"/>
  <c r="U183" i="1"/>
  <c r="U184" i="1"/>
  <c r="U191" i="1"/>
  <c r="U208" i="1"/>
  <c r="U241" i="1"/>
  <c r="U255" i="1"/>
  <c r="U265" i="1"/>
  <c r="U264" i="1"/>
  <c r="U263" i="1"/>
  <c r="U273" i="1"/>
  <c r="U325" i="1"/>
  <c r="U209" i="1"/>
  <c r="U177" i="1"/>
  <c r="U207" i="1"/>
  <c r="U217" i="1"/>
  <c r="U216" i="1"/>
  <c r="U215" i="1"/>
  <c r="U240" i="1"/>
  <c r="U272" i="1"/>
  <c r="U292" i="1"/>
  <c r="U295" i="1"/>
  <c r="U323" i="1"/>
  <c r="U327" i="1"/>
  <c r="U356" i="1"/>
  <c r="U359" i="1"/>
  <c r="U377" i="1"/>
  <c r="U388" i="1"/>
  <c r="U391" i="1"/>
  <c r="U409" i="1"/>
  <c r="U420" i="1"/>
  <c r="U435" i="1"/>
  <c r="U437" i="1"/>
  <c r="U441" i="1"/>
  <c r="U452" i="1"/>
  <c r="U467" i="1"/>
  <c r="U469" i="1"/>
  <c r="U473" i="1"/>
  <c r="U408" i="1"/>
  <c r="U440" i="1"/>
  <c r="U472" i="1"/>
  <c r="U291" i="1"/>
  <c r="U293" i="1"/>
  <c r="U308" i="1"/>
  <c r="U340" i="1"/>
  <c r="U355" i="1"/>
  <c r="U357" i="1"/>
  <c r="U372" i="1"/>
  <c r="U387" i="1"/>
  <c r="U389" i="1"/>
  <c r="U436" i="1"/>
  <c r="U468" i="1"/>
  <c r="O153" i="1" l="1"/>
  <c r="O462" i="1"/>
  <c r="O188" i="1"/>
  <c r="O152" i="1"/>
  <c r="O150" i="1"/>
  <c r="O317" i="1"/>
  <c r="O22" i="1"/>
  <c r="O312" i="1"/>
  <c r="O365" i="1"/>
  <c r="O136" i="1"/>
  <c r="O242" i="1"/>
  <c r="O2" i="1"/>
  <c r="O413" i="1"/>
  <c r="O178" i="1"/>
  <c r="O179" i="1"/>
  <c r="O86" i="1"/>
  <c r="O181" i="1"/>
  <c r="P14" i="2"/>
  <c r="O61" i="1"/>
  <c r="O41" i="1"/>
  <c r="O444" i="1"/>
  <c r="O316" i="1"/>
  <c r="O24" i="1"/>
  <c r="O381" i="1"/>
  <c r="O314" i="1"/>
  <c r="O87" i="1"/>
  <c r="O123" i="1"/>
  <c r="O276" i="1"/>
  <c r="O134" i="1"/>
  <c r="O73" i="1"/>
  <c r="O125" i="1"/>
  <c r="O415" i="1"/>
  <c r="O431" i="1"/>
  <c r="O476" i="1"/>
  <c r="O118" i="1"/>
  <c r="O235" i="1"/>
  <c r="O478" i="1"/>
  <c r="O311" i="1"/>
  <c r="O395" i="1"/>
  <c r="O427" i="1"/>
  <c r="O65" i="1"/>
  <c r="O173" i="1"/>
  <c r="O6" i="1"/>
  <c r="O339" i="1"/>
  <c r="O275" i="1"/>
  <c r="O72" i="1"/>
  <c r="O367" i="1"/>
  <c r="O28" i="1"/>
  <c r="O449" i="1"/>
  <c r="O120" i="1"/>
  <c r="O151" i="1"/>
  <c r="O320" i="1"/>
  <c r="O234" i="1"/>
  <c r="O236" i="1"/>
  <c r="O112" i="1"/>
  <c r="O135" i="1"/>
  <c r="O279" i="1"/>
  <c r="O9" i="1"/>
  <c r="O166" i="1"/>
  <c r="O369" i="1"/>
  <c r="O137" i="1"/>
  <c r="O383" i="1"/>
  <c r="O145" i="1"/>
  <c r="O305" i="1"/>
  <c r="O71" i="1"/>
  <c r="O457" i="1"/>
  <c r="O330" i="1"/>
  <c r="O416" i="1"/>
  <c r="O70" i="1"/>
  <c r="O237" i="1"/>
  <c r="O464" i="1"/>
  <c r="O57" i="1"/>
  <c r="O445" i="1"/>
  <c r="O477" i="1"/>
  <c r="H6" i="2"/>
  <c r="O454" i="1"/>
  <c r="O143" i="1"/>
  <c r="O64" i="1"/>
  <c r="O428" i="1"/>
  <c r="O104" i="1"/>
  <c r="O244" i="1"/>
  <c r="O385" i="1"/>
  <c r="O224" i="1"/>
  <c r="O245" i="1"/>
  <c r="O349" i="1"/>
  <c r="O259" i="1"/>
  <c r="O171" i="1"/>
  <c r="O411" i="1"/>
  <c r="O455" i="1"/>
  <c r="O253" i="1"/>
  <c r="O160" i="1"/>
  <c r="O226" i="1"/>
  <c r="O456" i="1"/>
  <c r="O176" i="1"/>
  <c r="O8" i="1"/>
  <c r="O475" i="1"/>
  <c r="O443" i="1"/>
  <c r="O31" i="1"/>
  <c r="O342" i="1"/>
  <c r="O419" i="1"/>
  <c r="O410" i="1"/>
  <c r="O252" i="1"/>
  <c r="O3" i="1"/>
  <c r="O286" i="1"/>
  <c r="O474" i="1"/>
  <c r="O442" i="1"/>
  <c r="O111" i="1"/>
  <c r="O280" i="1"/>
  <c r="O440" i="1"/>
  <c r="O465" i="1"/>
  <c r="O463" i="1"/>
  <c r="O38" i="1"/>
  <c r="O384" i="1"/>
  <c r="O251" i="1"/>
  <c r="O55" i="1"/>
  <c r="O397" i="1"/>
  <c r="O126" i="1"/>
  <c r="O7" i="1"/>
  <c r="O346" i="1"/>
  <c r="O396" i="1"/>
  <c r="O144" i="1"/>
  <c r="O450" i="1"/>
  <c r="O39" i="1"/>
  <c r="O40" i="1"/>
  <c r="O4" i="1"/>
  <c r="O353" i="1"/>
  <c r="O258" i="1"/>
  <c r="O229" i="1"/>
  <c r="O201" i="1"/>
  <c r="O161" i="1"/>
  <c r="O92" i="1"/>
  <c r="O412" i="1"/>
  <c r="O109" i="1"/>
  <c r="O362" i="1"/>
  <c r="O243" i="1"/>
  <c r="O422" i="1"/>
  <c r="O203" i="1"/>
  <c r="O202" i="1"/>
  <c r="O213" i="1"/>
  <c r="O210" i="1"/>
  <c r="O105" i="1"/>
  <c r="O102" i="1"/>
  <c r="O219" i="1"/>
  <c r="O218" i="1"/>
  <c r="O344" i="1"/>
  <c r="O204" i="1"/>
  <c r="O220" i="1"/>
  <c r="O288" i="1"/>
  <c r="O289" i="1"/>
  <c r="O196" i="1"/>
  <c r="O194" i="1"/>
  <c r="O479" i="1"/>
  <c r="O480" i="1"/>
  <c r="O267" i="1"/>
  <c r="O266" i="1"/>
  <c r="O89" i="1"/>
  <c r="O88" i="1"/>
  <c r="O205" i="1"/>
  <c r="O189" i="1"/>
  <c r="O186" i="1"/>
  <c r="O432" i="1"/>
  <c r="O433" i="1"/>
  <c r="O430" i="1"/>
  <c r="O380" i="1"/>
  <c r="O379" i="1"/>
  <c r="O332" i="1"/>
  <c r="O331" i="1"/>
  <c r="O370" i="1"/>
  <c r="O481" i="1"/>
  <c r="O424" i="1"/>
  <c r="O187" i="1"/>
  <c r="O345" i="1"/>
  <c r="O269" i="1"/>
  <c r="O167" i="1"/>
  <c r="O127" i="1"/>
  <c r="O32" i="1"/>
  <c r="O197" i="1"/>
  <c r="O119" i="1"/>
  <c r="O221" i="1"/>
  <c r="O155" i="1"/>
  <c r="O138" i="1"/>
  <c r="O140" i="1"/>
  <c r="O94" i="1"/>
  <c r="O97" i="1"/>
  <c r="O81" i="1"/>
  <c r="O79" i="1"/>
  <c r="O78" i="1"/>
  <c r="O46" i="1"/>
  <c r="O47" i="1"/>
  <c r="O29" i="1"/>
  <c r="O26" i="1"/>
  <c r="O447" i="1"/>
  <c r="O318" i="1"/>
  <c r="O45" i="1"/>
  <c r="O12" i="1"/>
  <c r="O10" i="1"/>
  <c r="O303" i="1"/>
  <c r="O302" i="1"/>
  <c r="O333" i="1"/>
  <c r="O378" i="1"/>
  <c r="O348" i="1"/>
  <c r="O347" i="1"/>
  <c r="O172" i="1"/>
  <c r="O106" i="1"/>
  <c r="O107" i="1"/>
  <c r="O63" i="1"/>
  <c r="O62" i="1"/>
  <c r="O44" i="1"/>
  <c r="O306" i="1"/>
  <c r="O408" i="1"/>
  <c r="O418" i="1"/>
  <c r="O374" i="1"/>
  <c r="O473" i="1"/>
  <c r="O352" i="1"/>
  <c r="O33" i="1"/>
  <c r="O441" i="1"/>
  <c r="O108" i="1"/>
  <c r="O74" i="1"/>
  <c r="O417" i="1"/>
  <c r="O195" i="1"/>
  <c r="O426" i="1"/>
  <c r="O429" i="1"/>
  <c r="O287" i="1"/>
  <c r="O174" i="1"/>
  <c r="O271" i="1"/>
  <c r="O281" i="1"/>
  <c r="O350" i="1"/>
  <c r="O382" i="1"/>
  <c r="O250" i="1"/>
  <c r="O225" i="1"/>
  <c r="O75" i="1"/>
  <c r="O425" i="1"/>
  <c r="O170" i="1"/>
  <c r="O343" i="1"/>
  <c r="O394" i="1"/>
  <c r="O364" i="1"/>
  <c r="O363" i="1"/>
  <c r="O375" i="1"/>
  <c r="O400" i="1"/>
  <c r="O398" i="1"/>
  <c r="O458" i="1"/>
  <c r="O461" i="1"/>
  <c r="O460" i="1"/>
  <c r="O459" i="1"/>
  <c r="O59" i="1"/>
  <c r="O27" i="1"/>
  <c r="O451" i="1"/>
  <c r="O420" i="1"/>
  <c r="O372" i="1"/>
  <c r="O446" i="1"/>
  <c r="O409" i="1"/>
  <c r="O313" i="1"/>
  <c r="O448" i="1"/>
  <c r="O77" i="1"/>
  <c r="O48" i="1"/>
  <c r="O227" i="1"/>
  <c r="O169" i="1"/>
  <c r="O157" i="1"/>
  <c r="O128" i="1"/>
  <c r="O321" i="1"/>
  <c r="O260" i="1"/>
  <c r="O80" i="1"/>
  <c r="O56" i="1"/>
  <c r="O334" i="1"/>
  <c r="O76" i="1"/>
  <c r="O199" i="1"/>
  <c r="O124" i="1"/>
  <c r="O60" i="1"/>
  <c r="O282" i="1"/>
  <c r="O285" i="1"/>
  <c r="O284" i="1"/>
  <c r="O283" i="1"/>
  <c r="O223" i="1"/>
  <c r="O42" i="1"/>
  <c r="O198" i="1"/>
  <c r="O452" i="1"/>
  <c r="O336" i="1"/>
  <c r="O273" i="1"/>
  <c r="O335" i="1"/>
  <c r="O399" i="1"/>
  <c r="O310" i="1"/>
  <c r="O222" i="1"/>
  <c r="O156" i="1"/>
  <c r="O141" i="1"/>
  <c r="O49" i="1"/>
  <c r="O278" i="1"/>
  <c r="O228" i="1"/>
  <c r="O168" i="1"/>
  <c r="O142" i="1"/>
  <c r="O129" i="1"/>
  <c r="O103" i="1"/>
  <c r="O95" i="1"/>
  <c r="O351" i="1"/>
  <c r="O319" i="1"/>
  <c r="O261" i="1"/>
  <c r="O121" i="1"/>
  <c r="O54" i="1"/>
  <c r="O158" i="1"/>
  <c r="O110" i="1"/>
  <c r="O91" i="1"/>
  <c r="O30" i="1"/>
  <c r="O11" i="1"/>
  <c r="O200" i="1"/>
  <c r="O298" i="1"/>
  <c r="O301" i="1"/>
  <c r="O300" i="1"/>
  <c r="O299" i="1"/>
  <c r="O274" i="1"/>
  <c r="O338" i="1"/>
  <c r="O472" i="1"/>
  <c r="O304" i="1"/>
  <c r="O239" i="1"/>
  <c r="O337" i="1"/>
  <c r="O401" i="1"/>
  <c r="O113" i="1"/>
  <c r="O58" i="1"/>
  <c r="O43" i="1"/>
  <c r="O93" i="1"/>
  <c r="O159" i="1"/>
  <c r="O96" i="1"/>
  <c r="O154" i="1"/>
  <c r="O90" i="1"/>
  <c r="O13" i="1"/>
  <c r="O368" i="1"/>
  <c r="O366" i="1"/>
  <c r="O139" i="1"/>
  <c r="O414" i="1"/>
  <c r="L452" i="2"/>
  <c r="L480" i="2"/>
  <c r="L88" i="2"/>
  <c r="L68" i="2"/>
  <c r="L60" i="2"/>
  <c r="L44" i="2"/>
  <c r="L468" i="2"/>
  <c r="L440" i="2"/>
  <c r="L424" i="2"/>
  <c r="L408" i="2"/>
  <c r="L392" i="2"/>
  <c r="L376" i="2"/>
  <c r="L360" i="2"/>
  <c r="L344" i="2"/>
  <c r="L328" i="2"/>
  <c r="L312" i="2"/>
  <c r="L296" i="2"/>
  <c r="L280" i="2"/>
  <c r="L264" i="2"/>
  <c r="L248" i="2"/>
  <c r="L232" i="2"/>
  <c r="L216" i="2"/>
  <c r="L200" i="2"/>
  <c r="L184" i="2"/>
  <c r="L168" i="2"/>
  <c r="L152" i="2"/>
  <c r="L136" i="2"/>
  <c r="L120" i="2"/>
  <c r="L104" i="2"/>
  <c r="L436" i="2"/>
  <c r="L420" i="2"/>
  <c r="L404" i="2"/>
  <c r="L388" i="2"/>
  <c r="L372" i="2"/>
  <c r="L356" i="2"/>
  <c r="L340" i="2"/>
  <c r="L324" i="2"/>
  <c r="L308" i="2"/>
  <c r="L292" i="2"/>
  <c r="L276" i="2"/>
  <c r="L260" i="2"/>
  <c r="L244" i="2"/>
  <c r="L228" i="2"/>
  <c r="L212" i="2"/>
  <c r="L196" i="2"/>
  <c r="L180" i="2"/>
  <c r="L164" i="2"/>
  <c r="L148" i="2"/>
  <c r="L124" i="2"/>
  <c r="L108" i="2"/>
  <c r="L20" i="2"/>
  <c r="L56" i="2"/>
  <c r="L100" i="2"/>
  <c r="L96" i="2"/>
  <c r="L72" i="2"/>
  <c r="L448" i="2"/>
  <c r="L28" i="2"/>
  <c r="L64" i="2"/>
  <c r="L40" i="2"/>
  <c r="L16" i="2"/>
  <c r="L80" i="2"/>
  <c r="L456" i="2"/>
  <c r="L432" i="2"/>
  <c r="L416" i="2"/>
  <c r="L400" i="2"/>
  <c r="L384" i="2"/>
  <c r="L368" i="2"/>
  <c r="L352" i="2"/>
  <c r="L336" i="2"/>
  <c r="L320" i="2"/>
  <c r="L304" i="2"/>
  <c r="L288" i="2"/>
  <c r="L272" i="2"/>
  <c r="L256" i="2"/>
  <c r="L240" i="2"/>
  <c r="L224" i="2"/>
  <c r="L208" i="2"/>
  <c r="L192" i="2"/>
  <c r="L176" i="2"/>
  <c r="L160" i="2"/>
  <c r="L144" i="2"/>
  <c r="L128" i="2"/>
  <c r="L112" i="2"/>
  <c r="L140" i="2"/>
  <c r="L428" i="2"/>
  <c r="L412" i="2"/>
  <c r="L396" i="2"/>
  <c r="L380" i="2"/>
  <c r="L364" i="2"/>
  <c r="L348" i="2"/>
  <c r="L332" i="2"/>
  <c r="L316" i="2"/>
  <c r="L300" i="2"/>
  <c r="L284" i="2"/>
  <c r="L268" i="2"/>
  <c r="L252" i="2"/>
  <c r="L236" i="2"/>
  <c r="L220" i="2"/>
  <c r="L204" i="2"/>
  <c r="L188" i="2"/>
  <c r="L172" i="2"/>
  <c r="L156" i="2"/>
  <c r="L132" i="2"/>
  <c r="L116" i="2"/>
  <c r="L36" i="2"/>
  <c r="L76" i="2"/>
  <c r="L52" i="2"/>
  <c r="L32" i="2"/>
  <c r="L460" i="2"/>
  <c r="L476" i="2"/>
  <c r="L464" i="2"/>
  <c r="L24" i="2"/>
  <c r="L84" i="2"/>
  <c r="L48" i="2"/>
  <c r="L92" i="2"/>
  <c r="L472" i="2"/>
  <c r="L444" i="2"/>
  <c r="O294" i="1"/>
  <c r="O297" i="1"/>
  <c r="O296" i="1"/>
  <c r="O295" i="1"/>
  <c r="O254" i="1"/>
  <c r="O257" i="1"/>
  <c r="O255" i="1"/>
  <c r="O256" i="1"/>
  <c r="O98" i="1"/>
  <c r="O101" i="1"/>
  <c r="O100" i="1"/>
  <c r="O99" i="1"/>
  <c r="O130" i="1"/>
  <c r="O133" i="1"/>
  <c r="O132" i="1"/>
  <c r="O131" i="1"/>
  <c r="O469" i="1"/>
  <c r="O468" i="1"/>
  <c r="O467" i="1"/>
  <c r="O466" i="1"/>
  <c r="O437" i="1"/>
  <c r="O436" i="1"/>
  <c r="O435" i="1"/>
  <c r="O434" i="1"/>
  <c r="O373" i="1"/>
  <c r="O340" i="1"/>
  <c r="O307" i="1"/>
  <c r="O206" i="1"/>
  <c r="O207" i="1"/>
  <c r="O208" i="1"/>
  <c r="O209" i="1"/>
  <c r="O406" i="1"/>
  <c r="O376" i="1"/>
  <c r="O262" i="1"/>
  <c r="O264" i="1"/>
  <c r="O265" i="1"/>
  <c r="O263" i="1"/>
  <c r="O182" i="1"/>
  <c r="O185" i="1"/>
  <c r="O184" i="1"/>
  <c r="O183" i="1"/>
  <c r="O470" i="1"/>
  <c r="O240" i="1"/>
  <c r="O438" i="1"/>
  <c r="O162" i="1"/>
  <c r="O165" i="1"/>
  <c r="O164" i="1"/>
  <c r="O163" i="1"/>
  <c r="O66" i="1"/>
  <c r="O69" i="1"/>
  <c r="O68" i="1"/>
  <c r="O67" i="1"/>
  <c r="O270" i="1"/>
  <c r="O211" i="1"/>
  <c r="O293" i="1"/>
  <c r="O292" i="1"/>
  <c r="O291" i="1"/>
  <c r="O290" i="1"/>
  <c r="O50" i="1"/>
  <c r="O53" i="1"/>
  <c r="O52" i="1"/>
  <c r="O51" i="1"/>
  <c r="O389" i="1"/>
  <c r="O388" i="1"/>
  <c r="O387" i="1"/>
  <c r="O386" i="1"/>
  <c r="O358" i="1"/>
  <c r="O361" i="1"/>
  <c r="O360" i="1"/>
  <c r="O359" i="1"/>
  <c r="O341" i="1"/>
  <c r="O308" i="1"/>
  <c r="O214" i="1"/>
  <c r="O217" i="1"/>
  <c r="O215" i="1"/>
  <c r="O216" i="1"/>
  <c r="O407" i="1"/>
  <c r="O377" i="1"/>
  <c r="O230" i="1"/>
  <c r="O231" i="1"/>
  <c r="O232" i="1"/>
  <c r="O233" i="1"/>
  <c r="O471" i="1"/>
  <c r="O241" i="1"/>
  <c r="O177" i="1"/>
  <c r="O17" i="1"/>
  <c r="O16" i="1"/>
  <c r="O15" i="1"/>
  <c r="O14" i="1"/>
  <c r="O439" i="1"/>
  <c r="O34" i="1"/>
  <c r="O37" i="1"/>
  <c r="O36" i="1"/>
  <c r="O35" i="1"/>
  <c r="O272" i="1"/>
  <c r="O212" i="1"/>
  <c r="O357" i="1"/>
  <c r="O356" i="1"/>
  <c r="O355" i="1"/>
  <c r="O354" i="1"/>
  <c r="O390" i="1"/>
  <c r="O393" i="1"/>
  <c r="O392" i="1"/>
  <c r="O391" i="1"/>
  <c r="O193" i="1"/>
  <c r="O191" i="1"/>
  <c r="O190" i="1"/>
  <c r="O192" i="1"/>
  <c r="O238" i="1"/>
  <c r="O18" i="1"/>
  <c r="O21" i="1"/>
  <c r="O20" i="1"/>
  <c r="O19" i="1"/>
  <c r="O453" i="1"/>
  <c r="O421" i="1"/>
  <c r="O371" i="1"/>
  <c r="O326" i="1"/>
  <c r="O329" i="1"/>
  <c r="O328" i="1"/>
  <c r="O327" i="1"/>
  <c r="O309" i="1"/>
  <c r="O175" i="1"/>
  <c r="O146" i="1"/>
  <c r="O149" i="1"/>
  <c r="O148" i="1"/>
  <c r="O147" i="1"/>
  <c r="O82" i="1"/>
  <c r="O85" i="1"/>
  <c r="O84" i="1"/>
  <c r="O83" i="1"/>
  <c r="O246" i="1"/>
  <c r="O247" i="1"/>
  <c r="O248" i="1"/>
  <c r="O249" i="1"/>
  <c r="O114" i="1"/>
  <c r="O117" i="1"/>
  <c r="O116" i="1"/>
  <c r="O115" i="1"/>
  <c r="P13" i="2" l="1"/>
  <c r="P15" i="2" s="1"/>
  <c r="H3" i="2" s="1"/>
  <c r="H4" i="2" l="1"/>
  <c r="H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tc={C97D1A3E-DEBB-472B-BDD3-4C4B4E5B95D9}</author>
    <author>Goslee, Katie</author>
  </authors>
  <commentList>
    <comment ref="O1" authorId="0" shapeId="0" xr:uid="{C97D1A3E-DEBB-472B-BDD3-4C4B4E5B95D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included if stratum do not match for all subplots.</t>
      </text>
    </comment>
    <comment ref="Q1" authorId="1" shapeId="0" xr:uid="{80C22C7E-ED79-4BD8-93A5-09E9E0F7EF42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All coordinates included as lat/long in decimal degree</t>
        </r>
      </text>
    </comment>
    <comment ref="M13" authorId="1" shapeId="0" xr:uid="{710B8E25-2110-41F3-9832-50DDC638A52A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had been included as 0</t>
        </r>
      </text>
    </comment>
    <comment ref="P178" authorId="1" shapeId="0" xr:uid="{D542006D-9790-431E-92D2-9B304FBFC1E8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For blue highlighted cells, I changed underscores to dashes, to match plot names from carbon calculator, assuming they are the same</t>
        </r>
      </text>
    </comment>
    <comment ref="E192" authorId="1" shapeId="0" xr:uid="{3A8A03F9-DCA9-41DB-B317-CC70F9C3898C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removed space (BPLLA 14)</t>
        </r>
      </text>
    </comment>
    <comment ref="E193" authorId="1" shapeId="0" xr:uid="{5772C79C-07D3-4BB1-9586-5ADFB1987CD1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removed space (BPLLA 14)</t>
        </r>
      </text>
    </comment>
    <comment ref="E206" authorId="1" shapeId="0" xr:uid="{15579460-C84C-4B9F-AC29-8A0A886429A8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Removed space (BPLLA 23)</t>
        </r>
      </text>
    </comment>
    <comment ref="E207" authorId="1" shapeId="0" xr:uid="{C41136BA-426D-4F99-A3D3-BD55C8382D77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Removed space (BPLLA 23)</t>
        </r>
      </text>
    </comment>
    <comment ref="E208" authorId="1" shapeId="0" xr:uid="{871311C0-A948-4B72-94FD-5F86A17493B0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Removed space (BPLLA 23)</t>
        </r>
      </text>
    </comment>
    <comment ref="E209" authorId="1" shapeId="0" xr:uid="{24C63F50-D2C8-4664-830F-A4DA7394AE82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Removed space (BPLLA 23)</t>
        </r>
      </text>
    </comment>
    <comment ref="M209" authorId="1" shapeId="0" xr:uid="{F7E67B7A-7F20-4CE8-BA7D-596B9270B25D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had been included as 0</t>
        </r>
      </text>
    </comment>
    <comment ref="E210" authorId="1" shapeId="0" xr:uid="{35297164-5C6D-450F-830A-98079515147E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Removed space (BPLLA 24)</t>
        </r>
      </text>
    </comment>
    <comment ref="E211" authorId="1" shapeId="0" xr:uid="{FCB3F96F-3550-4719-8EA5-6BFC7E45DC03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Removed space (BPLLA 24)</t>
        </r>
      </text>
    </comment>
    <comment ref="E212" authorId="1" shapeId="0" xr:uid="{EBC0BDF9-C0E4-4CEC-A3A4-85CFA1580BBE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Removed space (BPLLA 24)</t>
        </r>
      </text>
    </comment>
    <comment ref="E213" authorId="1" shapeId="0" xr:uid="{02424734-C12A-434D-AB72-46427A5E9032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Removed space (BPLLA 24)</t>
        </r>
      </text>
    </comment>
    <comment ref="M233" authorId="1" shapeId="0" xr:uid="{5B2CC00A-76A9-4D52-ABC9-2F6E96FA9995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had been included as 0</t>
        </r>
      </text>
    </comment>
    <comment ref="E238" authorId="1" shapeId="0" xr:uid="{97331E95-9ABE-430D-88C0-64D2CCD291E4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Removed space BPLMA 12</t>
        </r>
      </text>
    </comment>
    <comment ref="E239" authorId="1" shapeId="0" xr:uid="{ACBF7EDA-D26D-419C-AF51-EEFC90AD8865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Removed space BPLMA 12</t>
        </r>
      </text>
    </comment>
    <comment ref="M253" authorId="1" shapeId="0" xr:uid="{5630FAEE-C949-4021-B378-786DDB52AA44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had been included as 0</t>
        </r>
      </text>
    </comment>
    <comment ref="E258" authorId="1" shapeId="0" xr:uid="{FF5AF0A3-9026-44AD-B1C5-2714AAEB993B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added 2019 to plot name to differentiate between 2014 plots with same name</t>
        </r>
      </text>
    </comment>
    <comment ref="P258" authorId="1" shapeId="0" xr:uid="{4ABCB0C3-D7BD-4CD2-AAC6-B6536C59824A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added 2019 to plot name to differentiate between 2014 plots with same name</t>
        </r>
      </text>
    </comment>
    <comment ref="E262" authorId="1" shapeId="0" xr:uid="{9DE86CFC-C3B4-46F9-91A2-2BB70A7517C9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added 2019 to plot name to differentiate between 2014 plots with same name</t>
        </r>
      </text>
    </comment>
    <comment ref="P262" authorId="1" shapeId="0" xr:uid="{82855922-D003-411B-893C-D59DFB7BAF19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added 2019 to plot name to differentiate between 2014 plots with same name</t>
        </r>
      </text>
    </comment>
    <comment ref="P266" authorId="1" shapeId="0" xr:uid="{B406C420-08C2-49C9-AA7E-7B9D837206E4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added 2019 to plot name to differentiate between 2014 plots with same name</t>
        </r>
      </text>
    </comment>
    <comment ref="E270" authorId="1" shapeId="0" xr:uid="{E3EAF6DA-E78D-45AC-B039-F3299ED3D88A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added 2019 to plot name to differentiate between 2014 plots with same name</t>
        </r>
      </text>
    </comment>
    <comment ref="P270" authorId="1" shapeId="0" xr:uid="{9DCF6DC7-2F03-42C6-B0AC-CCF770A7D53A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added 2019 to plot name to differentiate between 2014 plots with same name</t>
        </r>
      </text>
    </comment>
    <comment ref="M285" authorId="1" shapeId="0" xr:uid="{F4C7E06C-5399-4820-AE69-E5900CDD7916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had been included as 0</t>
        </r>
      </text>
    </comment>
    <comment ref="M297" authorId="1" shapeId="0" xr:uid="{D4EC4FB2-E68F-418D-A2B7-BF9C491D96B5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had been included as 0</t>
        </r>
      </text>
    </comment>
    <comment ref="P306" authorId="1" shapeId="0" xr:uid="{D01F0CFE-D7F3-4362-A850-D868FBB5BCA6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Not clear which are 2014 and which are 2019</t>
        </r>
      </text>
    </comment>
    <comment ref="M309" authorId="1" shapeId="0" xr:uid="{2DC18E97-47FB-49BD-B547-7FF7D4A25EC9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had been included as 0</t>
        </r>
      </text>
    </comment>
    <comment ref="E314" authorId="1" shapeId="0" xr:uid="{E3138563-F14E-4338-940A-89BE6D08D2B8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Removed space (BPLMA 9)</t>
        </r>
      </text>
    </comment>
    <comment ref="E315" authorId="1" shapeId="0" xr:uid="{CE832940-ACB0-44B7-A275-225EA40C98BA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Removed space (BPLMA 9)</t>
        </r>
      </text>
    </comment>
    <comment ref="E316" authorId="1" shapeId="0" xr:uid="{3F6576DF-1F9F-4F46-A646-E2CE66751FF6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Removed space (BPLMA 9)</t>
        </r>
      </text>
    </comment>
    <comment ref="E317" authorId="1" shapeId="0" xr:uid="{B49FCE0B-5D86-4C7A-8CFC-3141477343A2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Removed space (BPLMA 9)</t>
        </r>
      </text>
    </comment>
    <comment ref="M317" authorId="1" shapeId="0" xr:uid="{869189A7-944A-4512-A0B2-55E246886E02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had been included as 0</t>
        </r>
      </text>
    </comment>
    <comment ref="E322" authorId="1" shapeId="0" xr:uid="{20DADCB8-C0D2-4592-825E-C80DF1E0155A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Plot was previously dropped because it was savannah (not forest)</t>
        </r>
      </text>
    </comment>
    <comment ref="E402" authorId="1" shapeId="0" xr:uid="{EFA92C4A-314C-4020-B3A3-C1C37E4E35A4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This plot was previously dropped because it was burned</t>
        </r>
      </text>
    </comment>
    <comment ref="E418" authorId="1" shapeId="0" xr:uid="{CC324008-1DFB-4F8A-A9DE-52488EEB2D75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added 2019 to plot name to differentiate between 2014 plots with same name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Goslee, Katie</author>
  </authors>
  <commentList>
    <comment ref="E1" authorId="0" shapeId="0" xr:uid="{81ACB695-A107-41B2-AB66-88E1A9EFB67D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From supplemental data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tc={0BFA7E6B-7210-4A89-BDD9-4973042F1564}</author>
    <author>tc={1F2A5934-B17E-4CB8-9883-C37CB2733D11}</author>
    <author>tc={C4FBB9FC-13AD-46D2-8592-F01A13D23C75}</author>
    <author>tc={070B024B-976E-4E27-88F1-4CA7312860FD}</author>
  </authors>
  <commentList>
    <comment ref="A4" authorId="0" shapeId="0" xr:uid="{0BFA7E6B-7210-4A89-BDD9-4973042F1564}">
      <text>
        <t>[Threaded comment]
Your version of Excel allows you to read this threaded comment; however, any edits to it will get removed if the file is opened in a newer version of Excel. Learn more: https://go.microsoft.com/fwlink/?linkid=870924
Comment:
    Called "LPC_LA__GFC_2014_V7_8" in "Data" tab</t>
      </text>
    </comment>
    <comment ref="A5" authorId="1" shapeId="0" xr:uid="{1F2A5934-B17E-4CB8-9883-C37CB2733D11}">
      <text>
        <t>[Threaded comment]
Your version of Excel allows you to read this threaded comment; however, any edits to it will get removed if the file is opened in a newer version of Excel. Learn more: https://go.microsoft.com/fwlink/?linkid=870924
Comment:
    Called "LPC_MA__GFC_2014_V7_7" in "Data" tab</t>
      </text>
    </comment>
    <comment ref="C6" authorId="2" shapeId="0" xr:uid="{C4FBB9FC-13AD-46D2-8592-F01A13D23C75}">
      <text>
        <t>[Threaded comment]
Your version of Excel allows you to read this threaded comment; however, any edits to it will get removed if the file is opened in a newer version of Excel. Learn more: https://go.microsoft.com/fwlink/?linkid=870924
Comment:
    One plot dropped because it was savannah.</t>
      </text>
    </comment>
    <comment ref="C7" authorId="3" shapeId="0" xr:uid="{070B024B-976E-4E27-88F1-4CA7312860FD}">
      <text>
        <t>[Threaded comment]
Your version of Excel allows you to read this threaded comment; however, any edits to it will get removed if the file is opened in a newer version of Excel. Learn more: https://go.microsoft.com/fwlink/?linkid=870924
Comment:
    One plot dropped because it had been burned.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tc={7A91C4AA-0E42-4385-B221-07050033A21E}</author>
  </authors>
  <commentList>
    <comment ref="H8" authorId="0" shapeId="0" xr:uid="{7A91C4AA-0E42-4385-B221-07050033A21E}">
      <text>
        <t>[Threaded comment]
Your version of Excel allows you to read this threaded comment; however, any edits to it will get removed if the file is opened in a newer version of Excel. Learn more: https://go.microsoft.com/fwlink/?linkid=870924
Comment:
    w/o litter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tc={C0402BA0-B131-4B64-92E1-AF640A875488}</author>
    <author>tc={9A35491D-3A50-4612-85D9-9AA834C03EF2}</author>
  </authors>
  <commentList>
    <comment ref="D30" authorId="0" shapeId="0" xr:uid="{C0402BA0-B131-4B64-92E1-AF640A8754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@Bhanti, Meyru free descriptives tool and normality test for excel here (only works in desktop mode) : https://real-statistics.com/tests-normality-and-symmetry/statistical-tests-normality-symmetry/shapiro-wilk-test/
 </t>
      </text>
    </comment>
    <comment ref="G31" authorId="1" shapeId="0" xr:uid="{9A35491D-3A50-4612-85D9-9AA834C03EF2}">
      <text>
        <t>[Threaded comment]
Your version of Excel allows you to read this threaded comment; however, any edits to it will get removed if the file is opened in a newer version of Excel. Learn more: https://go.microsoft.com/fwlink/?linkid=870924
Comment:
    @Bhanti, Meyru If we were to boil down a distribution analysis to only two necessary outputs, they would include a numeric score of a normality test in form of a p-value (Shapiro Wilks or others) and a visual diagram such as your histogram above that shows which way the non-normal  distribution is leaning. As you can see here, the histograms dont reveal a clear violation of normality, but their Shapiro Wilks scores show p-values that are highly significant, meaning they are all non-normally distributed. Note, this does not warrant caution or alarm, it is very typical of forestry data, and should be expected in a national inventory dataset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Goslee, Katie</author>
  </authors>
  <commentList>
    <comment ref="E1" authorId="0" shapeId="0" xr:uid="{FE7501BE-A38F-4098-97F3-038773A69DCF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From supplemental data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Goslee, Katie</author>
  </authors>
  <commentList>
    <comment ref="E1" authorId="0" shapeId="0" xr:uid="{BFA76919-6662-47A0-929D-164FBB73D35F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From supplemental data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Goslee, Katie</author>
  </authors>
  <commentList>
    <comment ref="E1" authorId="0" shapeId="0" xr:uid="{658E1269-1BD0-4C41-AD91-E54A1027973A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From supplemental data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Goslee, Katie</author>
  </authors>
  <commentList>
    <comment ref="E1" authorId="0" shapeId="0" xr:uid="{2BA4F679-B92B-4C09-BF13-58D76AEAD60A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From supplemental data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Goslee, Katie</author>
  </authors>
  <commentList>
    <comment ref="E1" authorId="0" shapeId="0" xr:uid="{3517E3AD-323D-486C-B696-0C3635718FFA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From supplemental data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Goslee, Katie</author>
  </authors>
  <commentList>
    <comment ref="E1" authorId="0" shapeId="0" xr:uid="{72AA95DD-28FD-4FA3-A25D-624558015191}">
      <text>
        <r>
          <rPr>
            <b/>
            <sz val="9"/>
            <color indexed="81"/>
            <rFont val="Tahoma"/>
            <family val="2"/>
          </rPr>
          <t>Goslee, Katie:</t>
        </r>
        <r>
          <rPr>
            <sz val="9"/>
            <color indexed="81"/>
            <rFont val="Tahoma"/>
            <family val="2"/>
          </rPr>
          <t xml:space="preserve">
From supplemental data</t>
        </r>
      </text>
    </comment>
  </commentList>
</comments>
</file>

<file path=xl/sharedStrings.xml><?xml version="1.0" encoding="utf-8"?>
<sst xmlns="http://schemas.openxmlformats.org/spreadsheetml/2006/main" count="4509" uniqueCount="780">
  <si>
    <t>data source</t>
  </si>
  <si>
    <t>year</t>
  </si>
  <si>
    <t>Year establish</t>
  </si>
  <si>
    <t>Plot (cluster)</t>
  </si>
  <si>
    <t>Sub Plot</t>
  </si>
  <si>
    <t>Trees - AGB (tC/ha)</t>
  </si>
  <si>
    <t>Trees - BGB (tC/ha)</t>
  </si>
  <si>
    <t>Saplings (tC/ha)</t>
  </si>
  <si>
    <t>Litter (tC/ha)</t>
  </si>
  <si>
    <t>Standing Dead (tC/ha)</t>
  </si>
  <si>
    <t>Lying Dead (tC/ha)</t>
  </si>
  <si>
    <t>All Pools (tC/ha)</t>
  </si>
  <si>
    <t>Soil (tC/ha)</t>
  </si>
  <si>
    <t>Subplot Stratum (7/28/19)</t>
  </si>
  <si>
    <t>Plot stratum</t>
  </si>
  <si>
    <t>IDENT</t>
  </si>
  <si>
    <t>LAT</t>
  </si>
  <si>
    <t>LONG_</t>
  </si>
  <si>
    <t>subplot name check</t>
  </si>
  <si>
    <t>plot stratum check</t>
  </si>
  <si>
    <t>HPC_LA__GFC_2014_V6_10</t>
  </si>
  <si>
    <t>BPHLA10A</t>
  </si>
  <si>
    <t>MPfC LA</t>
  </si>
  <si>
    <t>BPHLA10B</t>
  </si>
  <si>
    <t>BPHLA10C</t>
  </si>
  <si>
    <t>BPHLA10D</t>
  </si>
  <si>
    <t>BPHLA11A</t>
  </si>
  <si>
    <t>HPfC LA</t>
  </si>
  <si>
    <t>BPHLA11B</t>
  </si>
  <si>
    <t>HPfC MA</t>
  </si>
  <si>
    <t>BPHLA11C</t>
  </si>
  <si>
    <t>BPHLA11D</t>
  </si>
  <si>
    <t>BPHLA12A</t>
  </si>
  <si>
    <t>BPHLA12B</t>
  </si>
  <si>
    <t>BPHLA12C</t>
  </si>
  <si>
    <t>BPHLA12D</t>
  </si>
  <si>
    <t>BPHLA16A</t>
  </si>
  <si>
    <t>BPHLA16B</t>
  </si>
  <si>
    <t>BPHLA16C</t>
  </si>
  <si>
    <t>BPHLA16D</t>
  </si>
  <si>
    <t>BPHLA17A</t>
  </si>
  <si>
    <t>BPHLA17B</t>
  </si>
  <si>
    <t>BPHLA17C</t>
  </si>
  <si>
    <t>BPHLA17D</t>
  </si>
  <si>
    <t>BPHLA19A</t>
  </si>
  <si>
    <t>BPHLA19B</t>
  </si>
  <si>
    <t>BPHLA19C</t>
  </si>
  <si>
    <t>BPHLA19D</t>
  </si>
  <si>
    <t>BPHLA1A</t>
  </si>
  <si>
    <t>BPHLA1B</t>
  </si>
  <si>
    <t>BPHLA1C</t>
  </si>
  <si>
    <t>BPHLA1D</t>
  </si>
  <si>
    <t>BPHLA20A</t>
  </si>
  <si>
    <t>BPHLA20B</t>
  </si>
  <si>
    <t>BPHLA20C</t>
  </si>
  <si>
    <t>BPHLA20D</t>
  </si>
  <si>
    <t>BPHLA21_2A</t>
  </si>
  <si>
    <t>BPHLA21_2B</t>
  </si>
  <si>
    <t>BPHLA21_2C</t>
  </si>
  <si>
    <t>BPHLA21_2D</t>
  </si>
  <si>
    <t>BPHLA24_1A</t>
  </si>
  <si>
    <t>BPHLA24_1B</t>
  </si>
  <si>
    <t>BPHLA24_1C</t>
  </si>
  <si>
    <t>BPHLA24_1D</t>
  </si>
  <si>
    <t>BPHLA2A</t>
  </si>
  <si>
    <t>BPHLA2B</t>
  </si>
  <si>
    <t>BPHLA2C</t>
  </si>
  <si>
    <t>BPHLA2D</t>
  </si>
  <si>
    <t>Carbon Stock Calculation HLA_2019_V7.2</t>
  </si>
  <si>
    <t>BPHLA3_1A</t>
  </si>
  <si>
    <t>BPHLA3_1B</t>
  </si>
  <si>
    <t>BPHLA3_1C</t>
  </si>
  <si>
    <t>BPHLA3_1D</t>
  </si>
  <si>
    <t>BPHLA3A</t>
  </si>
  <si>
    <t>BPHLA3B</t>
  </si>
  <si>
    <t>BPHLA3C</t>
  </si>
  <si>
    <t>BPHLA3D</t>
  </si>
  <si>
    <t>BPHLA4_1A</t>
  </si>
  <si>
    <t>BPHLA4_1B</t>
  </si>
  <si>
    <t>BPHLA4_1C</t>
  </si>
  <si>
    <t>BPHLA4_1D</t>
  </si>
  <si>
    <t>BPHLA4A</t>
  </si>
  <si>
    <t>BPHLA4B</t>
  </si>
  <si>
    <t>BPHLA4C</t>
  </si>
  <si>
    <t>BPHLA4D</t>
  </si>
  <si>
    <t>BPHLA6A</t>
  </si>
  <si>
    <t>BPHLA6B</t>
  </si>
  <si>
    <t>BPHLA6C</t>
  </si>
  <si>
    <t>BPHLA6D</t>
  </si>
  <si>
    <t>BPHLA8A</t>
  </si>
  <si>
    <t>BPHLA8B</t>
  </si>
  <si>
    <t>BPHLA8C</t>
  </si>
  <si>
    <t>BPHLA8D</t>
  </si>
  <si>
    <t>BPHLA9A</t>
  </si>
  <si>
    <t>BPHLA9B</t>
  </si>
  <si>
    <t>BPHLA9C</t>
  </si>
  <si>
    <t>BPHLA9D</t>
  </si>
  <si>
    <t>HPC_MA__GFC_2014_V6_13</t>
  </si>
  <si>
    <t>BPHMA11A</t>
  </si>
  <si>
    <t>BPHMA11B</t>
  </si>
  <si>
    <t>BPHMA11C</t>
  </si>
  <si>
    <t>BPHMA11D</t>
  </si>
  <si>
    <t>BPHMA12A</t>
  </si>
  <si>
    <t>BPHMA12B</t>
  </si>
  <si>
    <t>BPHMA12C</t>
  </si>
  <si>
    <t>BPHMA12D</t>
  </si>
  <si>
    <t>BPHMA13A</t>
  </si>
  <si>
    <t>BPHMA13B</t>
  </si>
  <si>
    <t>BPHMA13C</t>
  </si>
  <si>
    <t>BPHMA13D</t>
  </si>
  <si>
    <t>BPHMA14A</t>
  </si>
  <si>
    <t>MPfC MA</t>
  </si>
  <si>
    <t>BPHMA14B</t>
  </si>
  <si>
    <t>BPHMA14C</t>
  </si>
  <si>
    <t>BPHMA14D</t>
  </si>
  <si>
    <t>BPHMA15A</t>
  </si>
  <si>
    <t>BPHMA15B</t>
  </si>
  <si>
    <t>BPHMA15C</t>
  </si>
  <si>
    <t>BPHMA15D</t>
  </si>
  <si>
    <t>BPHMA16A</t>
  </si>
  <si>
    <t>BPHMA16B</t>
  </si>
  <si>
    <t>BPHMA16C</t>
  </si>
  <si>
    <t>BPHMA16D</t>
  </si>
  <si>
    <t>BPHMA17A</t>
  </si>
  <si>
    <t>BPHMA17B</t>
  </si>
  <si>
    <t>BPHMA17C</t>
  </si>
  <si>
    <t>BPHMA17D</t>
  </si>
  <si>
    <t>BPHMA19A</t>
  </si>
  <si>
    <t>BPHMA19B</t>
  </si>
  <si>
    <t>BPHMA19C</t>
  </si>
  <si>
    <t>BPHMA19D</t>
  </si>
  <si>
    <t>BPHMA1A</t>
  </si>
  <si>
    <t>BPHMA1B</t>
  </si>
  <si>
    <t>BPHMA1C</t>
  </si>
  <si>
    <t>BPHMA1D</t>
  </si>
  <si>
    <t>BPHMA20A</t>
  </si>
  <si>
    <t>BPHMA20B</t>
  </si>
  <si>
    <t>BPHMA20C</t>
  </si>
  <si>
    <t>BPHMA20D</t>
  </si>
  <si>
    <t>BPHMA21A</t>
  </si>
  <si>
    <t>BPHMA21B</t>
  </si>
  <si>
    <t>BPHMA21C</t>
  </si>
  <si>
    <t>BPHMA21D</t>
  </si>
  <si>
    <t>BPHMA23A</t>
  </si>
  <si>
    <t>BPHMA23B</t>
  </si>
  <si>
    <t>BPHMA23C</t>
  </si>
  <si>
    <t>BPHMA23D</t>
  </si>
  <si>
    <t>BPHMA24A</t>
  </si>
  <si>
    <t>BPHMA24B</t>
  </si>
  <si>
    <t>BPHMA24C</t>
  </si>
  <si>
    <t>BPHMA24D</t>
  </si>
  <si>
    <t>BPHMA25A</t>
  </si>
  <si>
    <t>BPHMA25B</t>
  </si>
  <si>
    <t>BPHMA25C</t>
  </si>
  <si>
    <t>BPHMA25D</t>
  </si>
  <si>
    <t>BPHMA28A</t>
  </si>
  <si>
    <t>BPHMA28B</t>
  </si>
  <si>
    <t>BPHMA28C</t>
  </si>
  <si>
    <t>BPHMA28D</t>
  </si>
  <si>
    <t>BPHMA2A</t>
  </si>
  <si>
    <t>BPHMA2B</t>
  </si>
  <si>
    <t>BPHMA2C</t>
  </si>
  <si>
    <t>BPHMA2D</t>
  </si>
  <si>
    <t>BPHMA31_1A</t>
  </si>
  <si>
    <t>BPHMA31_1B</t>
  </si>
  <si>
    <t>BPHMA31_1C</t>
  </si>
  <si>
    <t>BPHMA31_1D</t>
  </si>
  <si>
    <t>BPHMA32_2A</t>
  </si>
  <si>
    <t>BPHMA32_2B</t>
  </si>
  <si>
    <t>BPHMA32_2C</t>
  </si>
  <si>
    <t>BPHMA32_2D</t>
  </si>
  <si>
    <t>BPHMA35_3A</t>
  </si>
  <si>
    <t>BPHMA35_3B</t>
  </si>
  <si>
    <t>BPHMA35_3C</t>
  </si>
  <si>
    <t>BPHMA35_3D</t>
  </si>
  <si>
    <t>BPHMA36_3A</t>
  </si>
  <si>
    <t>BPHMA36_3B</t>
  </si>
  <si>
    <t>BPHMA36_3C</t>
  </si>
  <si>
    <t>BPHMA36_3D</t>
  </si>
  <si>
    <t>BPHMA3A</t>
  </si>
  <si>
    <t>BPHMA3B</t>
  </si>
  <si>
    <t>BPHMA3C</t>
  </si>
  <si>
    <t>BPHMA3D</t>
  </si>
  <si>
    <t>BPHMA4A</t>
  </si>
  <si>
    <t>BPHMA4B</t>
  </si>
  <si>
    <t>BPHMA4C</t>
  </si>
  <si>
    <t>BPHMA4D</t>
  </si>
  <si>
    <t>BPHMA5A</t>
  </si>
  <si>
    <t>BPHMA5B</t>
  </si>
  <si>
    <t>BPHMA5C</t>
  </si>
  <si>
    <t>BPHMA5D</t>
  </si>
  <si>
    <t>BPHMA6A</t>
  </si>
  <si>
    <t>BPHMA6B</t>
  </si>
  <si>
    <t>BPHMA6C</t>
  </si>
  <si>
    <t>BPHMA6D</t>
  </si>
  <si>
    <t>BPHMA7A</t>
  </si>
  <si>
    <t>BPHMA7B</t>
  </si>
  <si>
    <t>BPHMA7C</t>
  </si>
  <si>
    <t>BPHMA7D</t>
  </si>
  <si>
    <t>BPHMA8A</t>
  </si>
  <si>
    <t>BPHMA8B</t>
  </si>
  <si>
    <t>BPHMA8C</t>
  </si>
  <si>
    <t>BPHMA8D</t>
  </si>
  <si>
    <t>LPC_LA__GFC_2014_V7_8</t>
  </si>
  <si>
    <t>BPLLA10_2A</t>
  </si>
  <si>
    <t>LPfC LA</t>
  </si>
  <si>
    <t>BPLLA10_2B</t>
  </si>
  <si>
    <t>BPLLA10_2C</t>
  </si>
  <si>
    <t>BPLLA10_2D</t>
  </si>
  <si>
    <t>BPLLA12_2A</t>
  </si>
  <si>
    <t>BPLLA12_2B</t>
  </si>
  <si>
    <t>BPLLA12_2C</t>
  </si>
  <si>
    <t>BPLLA12_2D</t>
  </si>
  <si>
    <t>BPLLA13_3A</t>
  </si>
  <si>
    <t>BPLLA13_3B</t>
  </si>
  <si>
    <t>BPLLA13_3C</t>
  </si>
  <si>
    <t>BPLLA13_3D</t>
  </si>
  <si>
    <t>BPLLA14_2A</t>
  </si>
  <si>
    <t>BPLLA14_2B</t>
  </si>
  <si>
    <t>BPLLA14_2C</t>
  </si>
  <si>
    <t>BPLLA14_2D</t>
  </si>
  <si>
    <t>BPLLA15_1A</t>
  </si>
  <si>
    <t>BPLLA15_1B</t>
  </si>
  <si>
    <t>BPLLA15_1C</t>
  </si>
  <si>
    <t>BPLLA15_1D</t>
  </si>
  <si>
    <t>BPLLA16_3A</t>
  </si>
  <si>
    <t>BPLLA16_3B</t>
  </si>
  <si>
    <t>BPLLA16_3C</t>
  </si>
  <si>
    <t>BPLLA16_3D</t>
  </si>
  <si>
    <t>BPLLA17_1A</t>
  </si>
  <si>
    <t>BPLLA17_1B</t>
  </si>
  <si>
    <t>BPLLA17_1C</t>
  </si>
  <si>
    <t>BPLLA17_1D</t>
  </si>
  <si>
    <t>BPLLA23_3A</t>
  </si>
  <si>
    <t>BPLLA23_3B</t>
  </si>
  <si>
    <t>BPLLA23_3C</t>
  </si>
  <si>
    <t>BPLLA23_3D</t>
  </si>
  <si>
    <t>BPLLA24_2A</t>
  </si>
  <si>
    <t>BPLLA24_2B</t>
  </si>
  <si>
    <t>BPLLA24_2C</t>
  </si>
  <si>
    <t>BPLLA24_2D</t>
  </si>
  <si>
    <t>BPLLA6_1A</t>
  </si>
  <si>
    <t>BPLLA6_1B</t>
  </si>
  <si>
    <t>BPLLA6_1C</t>
  </si>
  <si>
    <t>BPLLA6_1D</t>
  </si>
  <si>
    <t>BPLLA9_3A</t>
  </si>
  <si>
    <t>BPLLA9_3B</t>
  </si>
  <si>
    <t>BPLLA9_3C</t>
  </si>
  <si>
    <t>BPLLA9_3D</t>
  </si>
  <si>
    <t>LPC_MA__GFC_2014_V7_7</t>
  </si>
  <si>
    <t>BPLMA10_2A</t>
  </si>
  <si>
    <t>BPLMA10_2B</t>
  </si>
  <si>
    <t>BPLMA10_2C</t>
  </si>
  <si>
    <t>BPLMA10_2D</t>
  </si>
  <si>
    <t>Carbon Stock Calculation LMA_2019_V7.2</t>
  </si>
  <si>
    <t>BPLMA11_1A</t>
  </si>
  <si>
    <t>LPfC MA</t>
  </si>
  <si>
    <t>BPLMA11_1B</t>
  </si>
  <si>
    <t>BPLMA11_1C</t>
  </si>
  <si>
    <t>BPLMA11_1D</t>
  </si>
  <si>
    <t>BPLMA11_2A</t>
  </si>
  <si>
    <t>BPLMA11_2B</t>
  </si>
  <si>
    <t>BPLMA11_2C</t>
  </si>
  <si>
    <t>BPLMA11_2D</t>
  </si>
  <si>
    <t>BPLMA1_1A</t>
  </si>
  <si>
    <t>BPLMA1_1B</t>
  </si>
  <si>
    <t>BPLMA1_1C</t>
  </si>
  <si>
    <t>BPLMA1_1D</t>
  </si>
  <si>
    <t>BPLMA12_1A</t>
  </si>
  <si>
    <t>BPLMA12_1B</t>
  </si>
  <si>
    <t>BPLMA12_1C</t>
  </si>
  <si>
    <t>BPLMA12_1D</t>
  </si>
  <si>
    <t>BPLMA13_1A</t>
  </si>
  <si>
    <t>BPLMA13_1B</t>
  </si>
  <si>
    <t>BPLMA13_1C</t>
  </si>
  <si>
    <t>BPLMA13_1D</t>
  </si>
  <si>
    <t>BPLMA14_1A</t>
  </si>
  <si>
    <t>BPLMA14_1B</t>
  </si>
  <si>
    <t>BPLMA14_1C</t>
  </si>
  <si>
    <t>BPLMA14_1D</t>
  </si>
  <si>
    <t>BPLMA15_1A</t>
  </si>
  <si>
    <t>BPLMA15_1B</t>
  </si>
  <si>
    <t>BPLMA15_1C</t>
  </si>
  <si>
    <t>BPLMA15_1D</t>
  </si>
  <si>
    <t>BPLMA16_1A</t>
  </si>
  <si>
    <t>BPLMA16_1B</t>
  </si>
  <si>
    <t>BPLMA16_1C</t>
  </si>
  <si>
    <t>BPLMA16_1D</t>
  </si>
  <si>
    <t>BPLMA2019_15_1A</t>
  </si>
  <si>
    <t>BPLMA2019_15_1B</t>
  </si>
  <si>
    <t>BPLMA2019_15_1C</t>
  </si>
  <si>
    <t>BPLMA2019_15_1D</t>
  </si>
  <si>
    <t>BPLMA2019_4_1A</t>
  </si>
  <si>
    <t>BPLMA2019_4_1B</t>
  </si>
  <si>
    <t>BPLMA2019_4_1C</t>
  </si>
  <si>
    <t xml:space="preserve"> </t>
  </si>
  <si>
    <t>BPLMA2019_4_1D</t>
  </si>
  <si>
    <t>BPLMA2019_7_1A</t>
  </si>
  <si>
    <t>BPLMA2019_7_1B</t>
  </si>
  <si>
    <t>BPLMA2019_7_1C</t>
  </si>
  <si>
    <t>BPLMA2019_7_1D</t>
  </si>
  <si>
    <t>BPLMA2019_9_1A</t>
  </si>
  <si>
    <t>BPLMA2019_9_1B</t>
  </si>
  <si>
    <t>BPLMA2019_9_1C</t>
  </si>
  <si>
    <t>BPLMA2019_9_1D</t>
  </si>
  <si>
    <t>BPLMA2_2A</t>
  </si>
  <si>
    <t>BPLMA2_2B</t>
  </si>
  <si>
    <t>BPLMA2_2C</t>
  </si>
  <si>
    <t>BPLMA2_2D</t>
  </si>
  <si>
    <t>BPLMA2_3A</t>
  </si>
  <si>
    <t>BPLMA2_3B</t>
  </si>
  <si>
    <t>BPLMA2_3C</t>
  </si>
  <si>
    <t>BPLMA2_3D</t>
  </si>
  <si>
    <t>BPLMA3_1A</t>
  </si>
  <si>
    <t>BPLMA3_1B</t>
  </si>
  <si>
    <t>BPLMA3_1C</t>
  </si>
  <si>
    <t>BPLMA3_1D</t>
  </si>
  <si>
    <t>BPLMA3_2A</t>
  </si>
  <si>
    <t>BPLMA3_2B</t>
  </si>
  <si>
    <t>BPLMA3_2C</t>
  </si>
  <si>
    <t>BPLMA3_2D</t>
  </si>
  <si>
    <t>BPLMA4_1A</t>
  </si>
  <si>
    <t>BPLMA4_1B</t>
  </si>
  <si>
    <t>BPLMA4_1C</t>
  </si>
  <si>
    <t>BPLMA4_1D</t>
  </si>
  <si>
    <t>BPLMA5_3A</t>
  </si>
  <si>
    <t>BPLMA5_3B</t>
  </si>
  <si>
    <t>BPLMA5_3C</t>
  </si>
  <si>
    <t>BPLMA5_3D</t>
  </si>
  <si>
    <t>BPLMA6_1A</t>
  </si>
  <si>
    <t>BPLMA6_1B</t>
  </si>
  <si>
    <t>BPLMA6_1C</t>
  </si>
  <si>
    <t>BPLMA6_1D</t>
  </si>
  <si>
    <t>BPLMA6_3A</t>
  </si>
  <si>
    <t>BPLMA6_3B</t>
  </si>
  <si>
    <t>BPLMA6_3C</t>
  </si>
  <si>
    <t>BPLMA6_3D</t>
  </si>
  <si>
    <t>BPLMA7_1A</t>
  </si>
  <si>
    <t>BPLMA7_1B</t>
  </si>
  <si>
    <t>BPLMA7_1C</t>
  </si>
  <si>
    <t>BPLMA7_1D</t>
  </si>
  <si>
    <t>BPLMA8_3A</t>
  </si>
  <si>
    <t>BPLMA8_3B</t>
  </si>
  <si>
    <t>BPLMA8_3C</t>
  </si>
  <si>
    <t>BPLMA8_3D</t>
  </si>
  <si>
    <t>BPLMA9_1A</t>
  </si>
  <si>
    <t>BPLMA9_1B</t>
  </si>
  <si>
    <t>BPLMA9_1C</t>
  </si>
  <si>
    <t>BPLMA9_1D</t>
  </si>
  <si>
    <t>MPC_LA_v7.12</t>
  </si>
  <si>
    <t>BPMLA11_2A</t>
  </si>
  <si>
    <t>BPMLA11_2B</t>
  </si>
  <si>
    <t>BPMLA11_2C</t>
  </si>
  <si>
    <t>BPMLA11_2D</t>
  </si>
  <si>
    <t>BPMLA12_2A</t>
  </si>
  <si>
    <t>BPMLA12_2B</t>
  </si>
  <si>
    <t>BPMLA12_2C</t>
  </si>
  <si>
    <t>BPMLA12_2D</t>
  </si>
  <si>
    <t>BPMLA14_2A</t>
  </si>
  <si>
    <t>BPMLA14_2B</t>
  </si>
  <si>
    <t>BPMLA14_2C</t>
  </si>
  <si>
    <t>BPMLA14_2D</t>
  </si>
  <si>
    <t>BPMLA15_3A</t>
  </si>
  <si>
    <t>BPMLA15_3B</t>
  </si>
  <si>
    <t>BPMLA15_3C</t>
  </si>
  <si>
    <t>BPMLA15_3D</t>
  </si>
  <si>
    <t>BPMLA16_3A</t>
  </si>
  <si>
    <t>BPMLA16_3B</t>
  </si>
  <si>
    <t>BPMLA16_3C</t>
  </si>
  <si>
    <t>BPMLA16_3D</t>
  </si>
  <si>
    <t>BPMLA19_3A</t>
  </si>
  <si>
    <t>BPMLA19_3B</t>
  </si>
  <si>
    <t>BPMLA19_3C</t>
  </si>
  <si>
    <t>BPMLA19_3D</t>
  </si>
  <si>
    <t xml:space="preserve">MPC_LA_v7.12 </t>
  </si>
  <si>
    <t>BPMLA2_2A</t>
  </si>
  <si>
    <t>BPMLA2_2B</t>
  </si>
  <si>
    <t>BPMLA2_2C</t>
  </si>
  <si>
    <t>BPMLA2_2D</t>
  </si>
  <si>
    <t>BPMLA26_3A</t>
  </si>
  <si>
    <t>BPMLA26_3B</t>
  </si>
  <si>
    <t>BPMLA26_3C</t>
  </si>
  <si>
    <t>BPMLA26_3D</t>
  </si>
  <si>
    <t>BPMLA3_2A</t>
  </si>
  <si>
    <t>BPMLA3_2B</t>
  </si>
  <si>
    <t>BPMLA3_2C</t>
  </si>
  <si>
    <t>BPMLA3_2D</t>
  </si>
  <si>
    <t>BPMLA30_3A</t>
  </si>
  <si>
    <t>BPMLA30_3B</t>
  </si>
  <si>
    <t>BPMLA30_3C</t>
  </si>
  <si>
    <t>BPMLA30_3D</t>
  </si>
  <si>
    <t>Carbon Stock Calculation MLA_2019_V7.2</t>
  </si>
  <si>
    <t>BPMLA3_1A</t>
  </si>
  <si>
    <t>BPMLA3_1B</t>
  </si>
  <si>
    <t>BPMLA3_1C</t>
  </si>
  <si>
    <t>BPMLA3_1D</t>
  </si>
  <si>
    <t>BPMLA4_2A</t>
  </si>
  <si>
    <t>BPMLA4_2B</t>
  </si>
  <si>
    <t>BPMLA4_2C</t>
  </si>
  <si>
    <t>BPMLA4_2D</t>
  </si>
  <si>
    <t>BPMLA4_3A</t>
  </si>
  <si>
    <t>BPMLA4_3B</t>
  </si>
  <si>
    <t>BPMLA4_3C</t>
  </si>
  <si>
    <t>BPMLA4_3D</t>
  </si>
  <si>
    <t>BPMLA4-_3D</t>
  </si>
  <si>
    <t>BPMLA5_1A</t>
  </si>
  <si>
    <t>BPMLA5_1B</t>
  </si>
  <si>
    <t>BPMLA5_1C</t>
  </si>
  <si>
    <t>BPMLA5_1D</t>
  </si>
  <si>
    <t>BPMLA7_1A</t>
  </si>
  <si>
    <t>BPMLA7_1B</t>
  </si>
  <si>
    <t>BPMLA7_1C</t>
  </si>
  <si>
    <t>BPMLA7_1D</t>
  </si>
  <si>
    <t>BPMLA9_2A</t>
  </si>
  <si>
    <t>BPMLA9_2B</t>
  </si>
  <si>
    <t>BPMLA9_2C</t>
  </si>
  <si>
    <t>BPMLA9_2D</t>
  </si>
  <si>
    <t>MPC_MA_v7.13</t>
  </si>
  <si>
    <t>BPMMA10_1A</t>
  </si>
  <si>
    <t>BPMMA10_1B</t>
  </si>
  <si>
    <t>BPMMA10_1C</t>
  </si>
  <si>
    <t>BPMMA10_1D</t>
  </si>
  <si>
    <t>Carbon Stock Calculation MMA_2019_V7.2</t>
  </si>
  <si>
    <t>BPMMA10_2A</t>
  </si>
  <si>
    <t>BPMMA10_2B</t>
  </si>
  <si>
    <t>BPMMA10_2C</t>
  </si>
  <si>
    <t>BPMMA10_2D</t>
  </si>
  <si>
    <t>BPMMA12_1A</t>
  </si>
  <si>
    <t>BPMMA12_1B</t>
  </si>
  <si>
    <t>BPMMA12_1C</t>
  </si>
  <si>
    <t>BPMMA12_1D</t>
  </si>
  <si>
    <t>BPMMA13_1A</t>
  </si>
  <si>
    <t>BPMMA13_1B</t>
  </si>
  <si>
    <t>BPMMA13_1C</t>
  </si>
  <si>
    <t>BPMMA13_1D</t>
  </si>
  <si>
    <t>BPMMA15_3A</t>
  </si>
  <si>
    <t>BPMMA15_3B</t>
  </si>
  <si>
    <t>BPMMA15_3C</t>
  </si>
  <si>
    <t>BPMMA15_3D</t>
  </si>
  <si>
    <t>BPMMA16_1A</t>
  </si>
  <si>
    <t>BPMMA16_1B</t>
  </si>
  <si>
    <t>BPMMA16_1C</t>
  </si>
  <si>
    <t>BPMMA16_1D</t>
  </si>
  <si>
    <t>BPMMA3_1A</t>
  </si>
  <si>
    <t>BPMMA3_1B</t>
  </si>
  <si>
    <t>BPMMA3_1C</t>
  </si>
  <si>
    <t>BPMMA3_1D</t>
  </si>
  <si>
    <t>BPMMA4_1A</t>
  </si>
  <si>
    <t>BPMMA4_1B</t>
  </si>
  <si>
    <t>BPMMA4_1C</t>
  </si>
  <si>
    <t>BPMMA4_1D</t>
  </si>
  <si>
    <t>BPMMA5_1A</t>
  </si>
  <si>
    <t>BPMMA5_1B</t>
  </si>
  <si>
    <t>BPMMA5_1C</t>
  </si>
  <si>
    <t>BPMMA5_1D</t>
  </si>
  <si>
    <t>BPMMA2019_5_1A</t>
  </si>
  <si>
    <t>BPMMA2019_5_1B</t>
  </si>
  <si>
    <t>BPMMA2019_5_1C</t>
  </si>
  <si>
    <t>BPMMA2019_5_1D</t>
  </si>
  <si>
    <t>BPMMA6_3A</t>
  </si>
  <si>
    <t>BPMMA6_3B</t>
  </si>
  <si>
    <t>BPMMA6_3C</t>
  </si>
  <si>
    <t>BPMMA6_3D</t>
  </si>
  <si>
    <t>BPMMA6_2A</t>
  </si>
  <si>
    <t>BPMMA6_2B</t>
  </si>
  <si>
    <t>BPMMA6_2C</t>
  </si>
  <si>
    <t>BPMMA6_2D</t>
  </si>
  <si>
    <t>BPMMA7_1A</t>
  </si>
  <si>
    <t>BPMMA7_1B</t>
  </si>
  <si>
    <t>BPMMA7_1C</t>
  </si>
  <si>
    <t>BPMMA7_1D</t>
  </si>
  <si>
    <t>BPMMA7_2A</t>
  </si>
  <si>
    <t>BPMMA7_2B</t>
  </si>
  <si>
    <t>BPMMA7_2C</t>
  </si>
  <si>
    <t>BPMMA7_2D</t>
  </si>
  <si>
    <t>BPMMA8_1A</t>
  </si>
  <si>
    <t>BPMMA8_1B</t>
  </si>
  <si>
    <t>BPMMA8_1C</t>
  </si>
  <si>
    <t>BPMMA8_1D</t>
  </si>
  <si>
    <t>BPMMA8_3A</t>
  </si>
  <si>
    <t>BPMMA8_3B</t>
  </si>
  <si>
    <t>BPMMA8_3C</t>
  </si>
  <si>
    <t>BPMMA8_3D</t>
  </si>
  <si>
    <t>BPMMA9_2A</t>
  </si>
  <si>
    <t>BPMMA9_2B</t>
  </si>
  <si>
    <t>BPMMA9_2C</t>
  </si>
  <si>
    <t>BPMMA9_2D</t>
  </si>
  <si>
    <t>BPMMA9_1A</t>
  </si>
  <si>
    <t>BPMMA9_1B</t>
  </si>
  <si>
    <t>BPMMA9_1C</t>
  </si>
  <si>
    <t>BPMMA9_1D</t>
  </si>
  <si>
    <t>Carbon Stock Calculation SAV_2019_V7.2</t>
  </si>
  <si>
    <t>BPSAV10_3A</t>
  </si>
  <si>
    <t>BPSAV10_3B</t>
  </si>
  <si>
    <t>BPSAV10_3C</t>
  </si>
  <si>
    <t>BPSAV10_3D</t>
  </si>
  <si>
    <t>BPSAV11_2A</t>
  </si>
  <si>
    <t>BPSAV11_2B</t>
  </si>
  <si>
    <t>BPSAV11_2C</t>
  </si>
  <si>
    <t>BPSAV11_2D</t>
  </si>
  <si>
    <t>BPSAV16_2A</t>
  </si>
  <si>
    <t>BPSAV16_2B</t>
  </si>
  <si>
    <t>BPSAV16_2C</t>
  </si>
  <si>
    <t>BPSAV16_2D</t>
  </si>
  <si>
    <t>BPSAV2_1A</t>
  </si>
  <si>
    <t>BPSAV2_1B</t>
  </si>
  <si>
    <t>BPSAV2_1C</t>
  </si>
  <si>
    <t>BPSAV2_1D</t>
  </si>
  <si>
    <t>BPSAV3_1A</t>
  </si>
  <si>
    <t>BPSAV3_1B</t>
  </si>
  <si>
    <t>BPSAV3_1C</t>
  </si>
  <si>
    <t>BPSAV3_1D</t>
  </si>
  <si>
    <t>BPSAV4_1A</t>
  </si>
  <si>
    <t>BPSAV4_1B</t>
  </si>
  <si>
    <t>BPSAV4_1C</t>
  </si>
  <si>
    <t>BPSAV4_1D</t>
  </si>
  <si>
    <t>BPSAV7_3A</t>
  </si>
  <si>
    <t>BPSAV7_3B</t>
  </si>
  <si>
    <t>BPSAV7_3C</t>
  </si>
  <si>
    <t>BPSAV7_3D</t>
  </si>
  <si>
    <t>AG Tree (tC/ha)</t>
  </si>
  <si>
    <t>BG Tree (tC/ha)</t>
  </si>
  <si>
    <t>Standing Dead Wood (tC/ha)</t>
  </si>
  <si>
    <t>Lying Dead Wood (tC/ha)</t>
  </si>
  <si>
    <t>Sum Carbon pools w/o litter (t C/ha)</t>
  </si>
  <si>
    <t>Sum C pool w/ litter (t C/ha)</t>
  </si>
  <si>
    <r>
      <t>Sum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 (t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e/ha)</t>
    </r>
  </si>
  <si>
    <t>AGB (t C/ha)</t>
  </si>
  <si>
    <t>BGB (t C/ha)</t>
  </si>
  <si>
    <t>Saplings (t C/ha)</t>
  </si>
  <si>
    <t>Litter (t C/ha)</t>
  </si>
  <si>
    <t>Standing deadwood (t C/ha)</t>
  </si>
  <si>
    <t>Mean</t>
  </si>
  <si>
    <t>Avg.</t>
  </si>
  <si>
    <t>min</t>
  </si>
  <si>
    <t>std. dev.</t>
  </si>
  <si>
    <t>St Dev</t>
  </si>
  <si>
    <t>max</t>
  </si>
  <si>
    <t>95% CI</t>
  </si>
  <si>
    <t>CI as % of mean</t>
  </si>
  <si>
    <t>(Multiple Items)</t>
  </si>
  <si>
    <t>Number of plots</t>
  </si>
  <si>
    <t>n</t>
  </si>
  <si>
    <t>Row Labels</t>
  </si>
  <si>
    <t>Sum of Trees - AGB (tC/ha)</t>
  </si>
  <si>
    <t>Sum of Trees - BGB (tC/ha)</t>
  </si>
  <si>
    <t>Sum of Saplings (tC/ha)</t>
  </si>
  <si>
    <t>Sum of Litter (tC/ha)</t>
  </si>
  <si>
    <t>Sum of Standing Dead (tC/ha)</t>
  </si>
  <si>
    <t>Sum of Lying Dead (tC/ha)</t>
  </si>
  <si>
    <t>Sum of All Pools (tC/ha)</t>
  </si>
  <si>
    <t>Sum of Soil (tC/ha)</t>
  </si>
  <si>
    <r>
      <t>y</t>
    </r>
    <r>
      <rPr>
        <b/>
        <vertAlign val="subscript"/>
        <sz val="11"/>
        <rFont val="Calibri"/>
        <family val="2"/>
        <scheme val="minor"/>
      </rPr>
      <t>i</t>
    </r>
  </si>
  <si>
    <r>
      <t>ӯ</t>
    </r>
    <r>
      <rPr>
        <b/>
        <vertAlign val="subscript"/>
        <sz val="11"/>
        <rFont val="Calibri"/>
        <family val="2"/>
        <scheme val="minor"/>
      </rPr>
      <t>i</t>
    </r>
  </si>
  <si>
    <r>
      <t>(ӯ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-y</t>
    </r>
    <r>
      <rPr>
        <b/>
        <vertAlign val="subscript"/>
        <sz val="11"/>
        <rFont val="Calibri"/>
        <family val="2"/>
        <scheme val="minor"/>
      </rPr>
      <t>doublebar</t>
    </r>
    <r>
      <rPr>
        <b/>
        <sz val="11"/>
        <rFont val="Calibri"/>
        <family val="2"/>
        <scheme val="minor"/>
      </rPr>
      <t>)</t>
    </r>
    <r>
      <rPr>
        <b/>
        <vertAlign val="superscript"/>
        <sz val="11"/>
        <rFont val="Calibri"/>
        <family val="2"/>
        <scheme val="minor"/>
      </rPr>
      <t>2</t>
    </r>
  </si>
  <si>
    <r>
      <t>sum(y</t>
    </r>
    <r>
      <rPr>
        <b/>
        <vertAlign val="subscript"/>
        <sz val="11"/>
        <rFont val="Calibri"/>
        <family val="2"/>
        <scheme val="minor"/>
      </rPr>
      <t>ij</t>
    </r>
    <r>
      <rPr>
        <b/>
        <sz val="11"/>
        <rFont val="Calibri"/>
        <family val="2"/>
        <scheme val="minor"/>
      </rPr>
      <t>-ӯ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)</t>
    </r>
    <r>
      <rPr>
        <b/>
        <vertAlign val="superscript"/>
        <sz val="11"/>
        <rFont val="Calibri"/>
        <family val="2"/>
        <scheme val="minor"/>
      </rPr>
      <t>2</t>
    </r>
  </si>
  <si>
    <t>Calculations for intraplot variation</t>
  </si>
  <si>
    <t>Sum all pools w/litter (tC/ha)</t>
  </si>
  <si>
    <r>
      <t>y</t>
    </r>
    <r>
      <rPr>
        <b/>
        <vertAlign val="subscript"/>
        <sz val="11"/>
        <color theme="4" tint="-0.249977111117893"/>
        <rFont val="Calibri"/>
        <family val="2"/>
        <scheme val="minor"/>
      </rPr>
      <t>i</t>
    </r>
  </si>
  <si>
    <r>
      <t>ӯ</t>
    </r>
    <r>
      <rPr>
        <b/>
        <vertAlign val="subscript"/>
        <sz val="11"/>
        <color theme="4" tint="-0.249977111117893"/>
        <rFont val="Calibri"/>
        <family val="2"/>
        <scheme val="minor"/>
      </rPr>
      <t>i</t>
    </r>
  </si>
  <si>
    <r>
      <t>(ӯ</t>
    </r>
    <r>
      <rPr>
        <b/>
        <vertAlign val="subscript"/>
        <sz val="11"/>
        <color theme="4" tint="-0.249977111117893"/>
        <rFont val="Calibri"/>
        <family val="2"/>
        <scheme val="minor"/>
      </rPr>
      <t>i</t>
    </r>
    <r>
      <rPr>
        <b/>
        <sz val="11"/>
        <color theme="4" tint="-0.249977111117893"/>
        <rFont val="Calibri"/>
        <family val="2"/>
        <scheme val="minor"/>
      </rPr>
      <t>-y</t>
    </r>
    <r>
      <rPr>
        <b/>
        <vertAlign val="subscript"/>
        <sz val="11"/>
        <color theme="4" tint="-0.249977111117893"/>
        <rFont val="Calibri"/>
        <family val="2"/>
        <scheme val="minor"/>
      </rPr>
      <t>doublebar</t>
    </r>
    <r>
      <rPr>
        <b/>
        <sz val="11"/>
        <color theme="4" tint="-0.249977111117893"/>
        <rFont val="Calibri"/>
        <family val="2"/>
        <scheme val="minor"/>
      </rPr>
      <t>)</t>
    </r>
    <r>
      <rPr>
        <b/>
        <vertAlign val="superscript"/>
        <sz val="11"/>
        <color theme="4" tint="-0.249977111117893"/>
        <rFont val="Calibri"/>
        <family val="2"/>
        <scheme val="minor"/>
      </rPr>
      <t>2</t>
    </r>
  </si>
  <si>
    <r>
      <t>sum(y</t>
    </r>
    <r>
      <rPr>
        <b/>
        <vertAlign val="subscript"/>
        <sz val="11"/>
        <color theme="4" tint="-0.249977111117893"/>
        <rFont val="Calibri"/>
        <family val="2"/>
        <scheme val="minor"/>
      </rPr>
      <t>ij</t>
    </r>
    <r>
      <rPr>
        <b/>
        <sz val="11"/>
        <color theme="4" tint="-0.249977111117893"/>
        <rFont val="Calibri"/>
        <family val="2"/>
        <scheme val="minor"/>
      </rPr>
      <t>-ӯ</t>
    </r>
    <r>
      <rPr>
        <b/>
        <vertAlign val="subscript"/>
        <sz val="11"/>
        <color theme="4" tint="-0.249977111117893"/>
        <rFont val="Calibri"/>
        <family val="2"/>
        <scheme val="minor"/>
      </rPr>
      <t>i</t>
    </r>
    <r>
      <rPr>
        <b/>
        <sz val="11"/>
        <color theme="4" tint="-0.249977111117893"/>
        <rFont val="Calibri"/>
        <family val="2"/>
        <scheme val="minor"/>
      </rPr>
      <t>)</t>
    </r>
    <r>
      <rPr>
        <b/>
        <vertAlign val="superscript"/>
        <sz val="11"/>
        <color theme="4" tint="-0.249977111117893"/>
        <rFont val="Calibri"/>
        <family val="2"/>
        <scheme val="minor"/>
      </rPr>
      <t>2</t>
    </r>
  </si>
  <si>
    <t>M</t>
  </si>
  <si>
    <t>ӯ</t>
  </si>
  <si>
    <t>y (double bar)</t>
  </si>
  <si>
    <r>
      <t>s</t>
    </r>
    <r>
      <rPr>
        <vertAlign val="superscript"/>
        <sz val="11"/>
        <rFont val="Calibri"/>
        <family val="2"/>
        <scheme val="minor"/>
      </rPr>
      <t>2</t>
    </r>
    <r>
      <rPr>
        <vertAlign val="subscript"/>
        <sz val="11"/>
        <rFont val="Calibri"/>
        <family val="2"/>
        <scheme val="minor"/>
      </rPr>
      <t>b</t>
    </r>
  </si>
  <si>
    <r>
      <t>s</t>
    </r>
    <r>
      <rPr>
        <vertAlign val="superscript"/>
        <sz val="11"/>
        <color theme="4" tint="-0.249977111117893"/>
        <rFont val="Calibri"/>
        <family val="2"/>
        <scheme val="minor"/>
      </rPr>
      <t>2</t>
    </r>
    <r>
      <rPr>
        <vertAlign val="subscript"/>
        <sz val="11"/>
        <color theme="4" tint="-0.249977111117893"/>
        <rFont val="Calibri"/>
        <family val="2"/>
        <scheme val="minor"/>
      </rPr>
      <t>b</t>
    </r>
  </si>
  <si>
    <r>
      <t>s</t>
    </r>
    <r>
      <rPr>
        <vertAlign val="superscript"/>
        <sz val="11"/>
        <rFont val="Calibri"/>
        <family val="2"/>
        <scheme val="minor"/>
      </rPr>
      <t>2</t>
    </r>
    <r>
      <rPr>
        <vertAlign val="subscript"/>
        <sz val="11"/>
        <rFont val="Calibri"/>
        <family val="2"/>
        <scheme val="minor"/>
      </rPr>
      <t>w</t>
    </r>
  </si>
  <si>
    <r>
      <t>s</t>
    </r>
    <r>
      <rPr>
        <vertAlign val="superscript"/>
        <sz val="11"/>
        <color theme="4" tint="-0.249977111117893"/>
        <rFont val="Calibri"/>
        <family val="2"/>
        <scheme val="minor"/>
      </rPr>
      <t>2</t>
    </r>
    <r>
      <rPr>
        <vertAlign val="subscript"/>
        <sz val="11"/>
        <color theme="4" tint="-0.249977111117893"/>
        <rFont val="Calibri"/>
        <family val="2"/>
        <scheme val="minor"/>
      </rPr>
      <t>w</t>
    </r>
  </si>
  <si>
    <r>
      <t>s</t>
    </r>
    <r>
      <rPr>
        <b/>
        <vertAlign val="superscript"/>
        <sz val="11"/>
        <rFont val="Calibri"/>
        <family val="2"/>
        <scheme val="minor"/>
      </rPr>
      <t>2</t>
    </r>
  </si>
  <si>
    <r>
      <t>s</t>
    </r>
    <r>
      <rPr>
        <b/>
        <vertAlign val="superscript"/>
        <sz val="11"/>
        <color theme="4" tint="-0.249977111117893"/>
        <rFont val="Calibri"/>
        <family val="2"/>
        <scheme val="minor"/>
      </rPr>
      <t>2</t>
    </r>
  </si>
  <si>
    <t>Grand Total</t>
  </si>
  <si>
    <t>Above ground biomass</t>
  </si>
  <si>
    <t>Belowground biomass</t>
  </si>
  <si>
    <t>Saplings</t>
  </si>
  <si>
    <t>Litter</t>
  </si>
  <si>
    <t>Standing Deadwood</t>
  </si>
  <si>
    <t>Lying Deadwood</t>
  </si>
  <si>
    <t>copy paste from MasterPivot tab</t>
  </si>
  <si>
    <t>Average Value</t>
  </si>
  <si>
    <t>Without outlier</t>
  </si>
  <si>
    <t>Copypaste</t>
  </si>
  <si>
    <t>copy paste without no data</t>
  </si>
  <si>
    <t>Average</t>
  </si>
  <si>
    <t>Std. Dev</t>
  </si>
  <si>
    <t>StdDev</t>
  </si>
  <si>
    <t>All data</t>
  </si>
  <si>
    <t>Descriptive Statistics</t>
  </si>
  <si>
    <t>Shapiro-Wilk Test</t>
  </si>
  <si>
    <t> </t>
  </si>
  <si>
    <t>W-stat</t>
  </si>
  <si>
    <t>Standard Error</t>
  </si>
  <si>
    <t>p-value</t>
  </si>
  <si>
    <t>Median</t>
  </si>
  <si>
    <t>alpha</t>
  </si>
  <si>
    <t>Mode</t>
  </si>
  <si>
    <t>normal</t>
  </si>
  <si>
    <t>no</t>
  </si>
  <si>
    <t>Standard Deviation</t>
  </si>
  <si>
    <t>Sample Variance</t>
  </si>
  <si>
    <t>d'Agostino-Pearson</t>
  </si>
  <si>
    <t>Kurtosis</t>
  </si>
  <si>
    <t>Skewness</t>
  </si>
  <si>
    <t>DA-stat</t>
  </si>
  <si>
    <t>Range</t>
  </si>
  <si>
    <t>Maximum</t>
  </si>
  <si>
    <t>Minimum</t>
  </si>
  <si>
    <t>NO</t>
  </si>
  <si>
    <t>Sum</t>
  </si>
  <si>
    <t>Count</t>
  </si>
  <si>
    <t>Geometric Mean</t>
  </si>
  <si>
    <t>Harmonic Mean</t>
  </si>
  <si>
    <t>AAD</t>
  </si>
  <si>
    <t>MAD</t>
  </si>
  <si>
    <t>IQR</t>
  </si>
  <si>
    <t>Sum Carbon pools w/ litter (t C/ha)</t>
  </si>
  <si>
    <t>All data combined</t>
  </si>
  <si>
    <t>95% CI as % of mean</t>
  </si>
  <si>
    <t>Soil</t>
  </si>
  <si>
    <t>A</t>
  </si>
  <si>
    <t>B</t>
  </si>
  <si>
    <t>C</t>
  </si>
  <si>
    <t>D</t>
  </si>
  <si>
    <t>E</t>
  </si>
  <si>
    <t>F</t>
  </si>
  <si>
    <t>Anova: Single Factor</t>
  </si>
  <si>
    <t>Average of All Pools (tC/ha)</t>
  </si>
  <si>
    <t>Column Labels</t>
  </si>
  <si>
    <t>(blank)</t>
  </si>
  <si>
    <t>SUMMARY</t>
  </si>
  <si>
    <t>BPHLA1</t>
  </si>
  <si>
    <t>Groups</t>
  </si>
  <si>
    <t>Variance</t>
  </si>
  <si>
    <t>BPHLA10</t>
  </si>
  <si>
    <t>BPHLA11</t>
  </si>
  <si>
    <t>BPHLA12</t>
  </si>
  <si>
    <t>BPHLA16</t>
  </si>
  <si>
    <t>BPHLA17</t>
  </si>
  <si>
    <t>BPHLA19</t>
  </si>
  <si>
    <t>BPHLA2</t>
  </si>
  <si>
    <t>BPHLA20</t>
  </si>
  <si>
    <t>BPHLA21_2</t>
  </si>
  <si>
    <t>BPHLA24_1</t>
  </si>
  <si>
    <t>ANOVA</t>
  </si>
  <si>
    <t>BPHLA3</t>
  </si>
  <si>
    <t>Source of Variation</t>
  </si>
  <si>
    <t>SS</t>
  </si>
  <si>
    <t>df</t>
  </si>
  <si>
    <t>MS</t>
  </si>
  <si>
    <t>P-value</t>
  </si>
  <si>
    <t>F crit</t>
  </si>
  <si>
    <t>BPHLA3_1</t>
  </si>
  <si>
    <t>Between Groups</t>
  </si>
  <si>
    <t>BPHLA4</t>
  </si>
  <si>
    <t>Within Groups</t>
  </si>
  <si>
    <t>BPHLA4_1</t>
  </si>
  <si>
    <t>BPHLA6</t>
  </si>
  <si>
    <t>Total</t>
  </si>
  <si>
    <t>BPHLA8</t>
  </si>
  <si>
    <t>BPHLA9</t>
  </si>
  <si>
    <t>BPHMA1</t>
  </si>
  <si>
    <t>BPHMA11</t>
  </si>
  <si>
    <t>BPHMA12</t>
  </si>
  <si>
    <t>BPHMA13</t>
  </si>
  <si>
    <t>BPHMA14</t>
  </si>
  <si>
    <t>BPHMA15</t>
  </si>
  <si>
    <t>BPHMA16</t>
  </si>
  <si>
    <t>BPHMA17</t>
  </si>
  <si>
    <t>BPHMA19</t>
  </si>
  <si>
    <t>BPHMA2</t>
  </si>
  <si>
    <t>BPHMA20</t>
  </si>
  <si>
    <t>BPHMA21</t>
  </si>
  <si>
    <t>BPHMA23</t>
  </si>
  <si>
    <t>BPHMA24</t>
  </si>
  <si>
    <t>BPHMA25</t>
  </si>
  <si>
    <t>BPHMA28</t>
  </si>
  <si>
    <t>BPHMA3</t>
  </si>
  <si>
    <t>BPHMA31_1</t>
  </si>
  <si>
    <t>BPHMA32_2</t>
  </si>
  <si>
    <t>BPHMA35_3</t>
  </si>
  <si>
    <t>BPHMA36_3</t>
  </si>
  <si>
    <t>BPHMA4</t>
  </si>
  <si>
    <t>BPHMA5</t>
  </si>
  <si>
    <t>BPHMA6</t>
  </si>
  <si>
    <t>BPHMA7</t>
  </si>
  <si>
    <t>BPHMA8</t>
  </si>
  <si>
    <t>BPLLA10_2</t>
  </si>
  <si>
    <t>BPLLA12_2</t>
  </si>
  <si>
    <t>BPLLA13_3</t>
  </si>
  <si>
    <t>BPLLA14_2</t>
  </si>
  <si>
    <t>BPLLA15_1</t>
  </si>
  <si>
    <t>BPLLA16_3</t>
  </si>
  <si>
    <t>BPLLA17_1</t>
  </si>
  <si>
    <t>BPLLA23_3</t>
  </si>
  <si>
    <t>BPLLA24_2</t>
  </si>
  <si>
    <t>BPLLA6_1</t>
  </si>
  <si>
    <t>BPLLA9_3</t>
  </si>
  <si>
    <t>BPLMA1_1</t>
  </si>
  <si>
    <t>BPLMA10_2</t>
  </si>
  <si>
    <t>BPLMA11_1</t>
  </si>
  <si>
    <t>BPLMA11_2</t>
  </si>
  <si>
    <t>BPLMA12_1</t>
  </si>
  <si>
    <t>BPLMA13_1</t>
  </si>
  <si>
    <t>BPLMA14_1</t>
  </si>
  <si>
    <t>BPLMA15_1</t>
  </si>
  <si>
    <t>BPLMA16_1</t>
  </si>
  <si>
    <t>BPLMA2_2</t>
  </si>
  <si>
    <t>BPLMA2_3</t>
  </si>
  <si>
    <t>BPLMA2019_15_1</t>
  </si>
  <si>
    <t>BPLMA2019_4_1</t>
  </si>
  <si>
    <t>BPLMA2019_7_1</t>
  </si>
  <si>
    <t>BPLMA2019_9_1</t>
  </si>
  <si>
    <t>BPLMA3_1</t>
  </si>
  <si>
    <t>BPLMA3_2</t>
  </si>
  <si>
    <t>BPLMA4_1</t>
  </si>
  <si>
    <t>BPLMA5_3</t>
  </si>
  <si>
    <t>BPLMA6_1</t>
  </si>
  <si>
    <t>BPLMA6_3</t>
  </si>
  <si>
    <t>BPLMA7_1</t>
  </si>
  <si>
    <t>BPLMA8_3</t>
  </si>
  <si>
    <t>BPLMA9_1</t>
  </si>
  <si>
    <t>BPMLA11_2</t>
  </si>
  <si>
    <t>BPMLA12_2</t>
  </si>
  <si>
    <t>BPMLA14_2</t>
  </si>
  <si>
    <t>BPMLA15_3</t>
  </si>
  <si>
    <t>BPMLA16_3</t>
  </si>
  <si>
    <t>BPMLA19_3</t>
  </si>
  <si>
    <t>BPMLA2_2</t>
  </si>
  <si>
    <t>BPMLA26_3</t>
  </si>
  <si>
    <t>BPMLA3_1</t>
  </si>
  <si>
    <t>BPMLA3_2</t>
  </si>
  <si>
    <t>BPMLA30_3</t>
  </si>
  <si>
    <t>BPMLA4_2</t>
  </si>
  <si>
    <t>BPMLA4_3</t>
  </si>
  <si>
    <t>BPMLA5_1</t>
  </si>
  <si>
    <t>BPMLA7_1</t>
  </si>
  <si>
    <t>BPMLA9_2</t>
  </si>
  <si>
    <t>BPMMA10_1</t>
  </si>
  <si>
    <t>BPMMA10_2</t>
  </si>
  <si>
    <t>BPMMA12_1</t>
  </si>
  <si>
    <t>BPMMA13_1</t>
  </si>
  <si>
    <t>BPMMA15_3</t>
  </si>
  <si>
    <t>BPMMA16_1</t>
  </si>
  <si>
    <t>BPMMA2019_5_1</t>
  </si>
  <si>
    <t>BPMMA3_1</t>
  </si>
  <si>
    <t>BPMMA4_1</t>
  </si>
  <si>
    <t>BPMMA5_1</t>
  </si>
  <si>
    <t>BPMMA6_2</t>
  </si>
  <si>
    <t>BPMMA6_3</t>
  </si>
  <si>
    <t>BPMMA7_1</t>
  </si>
  <si>
    <t>BPMMA7_2</t>
  </si>
  <si>
    <t>BPMMA8_1</t>
  </si>
  <si>
    <t>BPMMA8_3</t>
  </si>
  <si>
    <t>BPMMA9_1</t>
  </si>
  <si>
    <t>BPMMA9_2</t>
  </si>
  <si>
    <t>BPSAV10_3</t>
  </si>
  <si>
    <t>BPSAV11_2</t>
  </si>
  <si>
    <t>BPSAV16_2</t>
  </si>
  <si>
    <t>BPSAV2_1</t>
  </si>
  <si>
    <t>BPSAV3_1</t>
  </si>
  <si>
    <t>BPSAV4_1</t>
  </si>
  <si>
    <t>BPSAV7_3</t>
  </si>
  <si>
    <t>data source file</t>
  </si>
  <si>
    <t># subplots</t>
  </si>
  <si>
    <t># plots</t>
  </si>
  <si>
    <t xml:space="preserve">year </t>
  </si>
  <si>
    <t>LPC_LA__V7_8</t>
  </si>
  <si>
    <t>LPC_MA__V7_7</t>
  </si>
  <si>
    <t>end</t>
  </si>
  <si>
    <t>None</t>
  </si>
  <si>
    <t>plot_ID</t>
  </si>
  <si>
    <t>trees_AGB_tC_ha</t>
  </si>
  <si>
    <t>trees_BGB_tC_ha</t>
  </si>
  <si>
    <t>saplings_tC_ha</t>
  </si>
  <si>
    <t>litter_tC_ha</t>
  </si>
  <si>
    <t>standing_dead_tC_ha</t>
  </si>
  <si>
    <t>lying_dead_tC_ha</t>
  </si>
  <si>
    <t>SOC_tC_ha</t>
  </si>
  <si>
    <t>sum_agb_pools_no_soil_tC_ha</t>
  </si>
  <si>
    <t>sum_all_pools_tC_ha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</si>
</sst>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000"/>
    <numFmt numFmtId="165" formatCode="0.0"/>
    <numFmt numFmtId="166" formatCode="#,##0.0"/>
    <numFmt numFmtId="167" formatCode="_(* #,##0_);_(* \(#,##0\);_(* &quot;-&quot;??_);_(@_)"/>
    <numFmt numFmtId="168" formatCode="0.0%"/>
    <numFmt numFmtId="169" formatCode="_(* #,##0.0_);_(* \(#,##0.0\);_(* &quot;-&quot;??_);_(@_)"/>
    <numFmt numFmtId="170" formatCode="0.000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bscript"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17"/>
      <name val="Calibri"/>
      <family val="2"/>
      <scheme val="minor"/>
    </font>
    <font>
      <b/>
      <sz val="11"/>
      <color indexed="17"/>
      <name val="Calibri"/>
      <family val="2"/>
      <scheme val="minor"/>
    </font>
    <font>
      <sz val="12"/>
      <color indexed="8"/>
      <name val="Arial"/>
      <family val="2"/>
    </font>
    <font>
      <sz val="12"/>
      <color indexed="17"/>
      <name val="Arial"/>
      <family val="2"/>
    </font>
    <font>
      <sz val="12"/>
      <name val="Arial"/>
      <family val="2"/>
    </font>
    <font>
      <b/>
      <vertAlign val="subscript"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2"/>
      <color theme="4" tint="-0.249977111117893"/>
      <name val="Arial"/>
      <family val="2"/>
    </font>
    <font>
      <b/>
      <sz val="11"/>
      <color theme="4" tint="-0.249977111117893"/>
      <name val="Calibri"/>
      <family val="2"/>
      <scheme val="minor"/>
    </font>
    <font>
      <b/>
      <vertAlign val="subscript"/>
      <sz val="11"/>
      <color theme="4" tint="-0.249977111117893"/>
      <name val="Calibri"/>
      <family val="2"/>
      <scheme val="minor"/>
    </font>
    <font>
      <b/>
      <vertAlign val="superscript"/>
      <sz val="11"/>
      <color theme="4" tint="-0.249977111117893"/>
      <name val="Calibri"/>
      <family val="2"/>
      <scheme val="minor"/>
    </font>
    <font>
      <vertAlign val="superscript"/>
      <sz val="11"/>
      <color theme="4" tint="-0.249977111117893"/>
      <name val="Calibri"/>
      <family val="2"/>
      <scheme val="minor"/>
    </font>
    <font>
      <vertAlign val="subscript"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3" borderId="2" xfId="0" applyFont="1" applyFill="1" applyBorder="1" applyAlignment="1">
      <alignment wrapText="1"/>
    </xf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wrapText="1"/>
    </xf>
    <xf numFmtId="0" fontId="0" fillId="2" borderId="0" xfId="0" applyFill="1"/>
    <xf numFmtId="0" fontId="6" fillId="0" borderId="3" xfId="0" applyFont="1" applyBorder="1"/>
    <xf numFmtId="165" fontId="6" fillId="0" borderId="4" xfId="0" applyNumberFormat="1" applyFont="1" applyBorder="1"/>
    <xf numFmtId="0" fontId="0" fillId="0" borderId="5" xfId="0" applyBorder="1"/>
    <xf numFmtId="0" fontId="7" fillId="0" borderId="0" xfId="0" applyFont="1"/>
    <xf numFmtId="0" fontId="5" fillId="0" borderId="1" xfId="0" applyFont="1" applyBorder="1"/>
    <xf numFmtId="0" fontId="6" fillId="0" borderId="6" xfId="0" applyFont="1" applyBorder="1"/>
    <xf numFmtId="165" fontId="6" fillId="0" borderId="7" xfId="0" applyNumberFormat="1" applyFont="1" applyBorder="1"/>
    <xf numFmtId="0" fontId="0" fillId="0" borderId="8" xfId="0" applyBorder="1"/>
    <xf numFmtId="0" fontId="5" fillId="0" borderId="9" xfId="0" applyFont="1" applyBorder="1"/>
    <xf numFmtId="165" fontId="0" fillId="0" borderId="8" xfId="0" applyNumberFormat="1" applyBorder="1"/>
    <xf numFmtId="0" fontId="5" fillId="0" borderId="10" xfId="0" applyFont="1" applyBorder="1"/>
    <xf numFmtId="0" fontId="0" fillId="0" borderId="6" xfId="0" applyBorder="1"/>
    <xf numFmtId="4" fontId="0" fillId="0" borderId="8" xfId="0" applyNumberFormat="1" applyBorder="1"/>
    <xf numFmtId="2" fontId="6" fillId="4" borderId="8" xfId="0" applyNumberFormat="1" applyFont="1" applyFill="1" applyBorder="1"/>
    <xf numFmtId="0" fontId="6" fillId="0" borderId="11" xfId="0" applyFont="1" applyBorder="1"/>
    <xf numFmtId="165" fontId="6" fillId="0" borderId="10" xfId="0" applyNumberFormat="1" applyFont="1" applyBorder="1"/>
    <xf numFmtId="165" fontId="6" fillId="0" borderId="8" xfId="0" applyNumberFormat="1" applyFont="1" applyBorder="1"/>
    <xf numFmtId="165" fontId="0" fillId="0" borderId="7" xfId="0" applyNumberFormat="1" applyBorder="1"/>
    <xf numFmtId="4" fontId="6" fillId="0" borderId="12" xfId="0" applyNumberFormat="1" applyFont="1" applyBorder="1"/>
    <xf numFmtId="165" fontId="6" fillId="0" borderId="13" xfId="0" applyNumberFormat="1" applyFont="1" applyBorder="1"/>
    <xf numFmtId="4" fontId="6" fillId="0" borderId="14" xfId="0" applyNumberFormat="1" applyFont="1" applyBorder="1"/>
    <xf numFmtId="0" fontId="0" fillId="0" borderId="15" xfId="0" applyBorder="1"/>
    <xf numFmtId="0" fontId="6" fillId="0" borderId="16" xfId="0" applyFont="1" applyBorder="1"/>
    <xf numFmtId="165" fontId="6" fillId="0" borderId="17" xfId="0" applyNumberFormat="1" applyFont="1" applyBorder="1"/>
    <xf numFmtId="4" fontId="6" fillId="0" borderId="18" xfId="0" applyNumberFormat="1" applyFont="1" applyBorder="1"/>
    <xf numFmtId="0" fontId="0" fillId="0" borderId="11" xfId="0" applyBorder="1"/>
    <xf numFmtId="4" fontId="6" fillId="0" borderId="8" xfId="0" applyNumberFormat="1" applyFont="1" applyBorder="1"/>
    <xf numFmtId="0" fontId="0" fillId="0" borderId="19" xfId="0" applyBorder="1"/>
    <xf numFmtId="0" fontId="0" fillId="0" borderId="3" xfId="0" applyBorder="1"/>
    <xf numFmtId="0" fontId="5" fillId="5" borderId="0" xfId="0" applyFont="1" applyFill="1"/>
    <xf numFmtId="2" fontId="6" fillId="0" borderId="8" xfId="0" applyNumberFormat="1" applyFont="1" applyBorder="1"/>
    <xf numFmtId="2" fontId="0" fillId="0" borderId="8" xfId="0" applyNumberFormat="1" applyBorder="1"/>
    <xf numFmtId="0" fontId="6" fillId="3" borderId="6" xfId="0" applyFont="1" applyFill="1" applyBorder="1"/>
    <xf numFmtId="2" fontId="6" fillId="0" borderId="18" xfId="0" applyNumberFormat="1" applyFont="1" applyBorder="1"/>
    <xf numFmtId="164" fontId="5" fillId="6" borderId="0" xfId="0" applyNumberFormat="1" applyFont="1" applyFill="1"/>
    <xf numFmtId="0" fontId="0" fillId="7" borderId="6" xfId="0" applyFill="1" applyBorder="1"/>
    <xf numFmtId="0" fontId="5" fillId="7" borderId="0" xfId="0" applyFont="1" applyFill="1"/>
    <xf numFmtId="0" fontId="0" fillId="3" borderId="6" xfId="0" applyFill="1" applyBorder="1"/>
    <xf numFmtId="0" fontId="5" fillId="3" borderId="0" xfId="0" applyFont="1" applyFill="1"/>
    <xf numFmtId="0" fontId="0" fillId="3" borderId="16" xfId="0" applyFill="1" applyBorder="1"/>
    <xf numFmtId="0" fontId="6" fillId="8" borderId="6" xfId="0" applyFont="1" applyFill="1" applyBorder="1"/>
    <xf numFmtId="165" fontId="6" fillId="8" borderId="7" xfId="0" applyNumberFormat="1" applyFont="1" applyFill="1" applyBorder="1"/>
    <xf numFmtId="0" fontId="0" fillId="8" borderId="8" xfId="0" applyFill="1" applyBorder="1"/>
    <xf numFmtId="0" fontId="7" fillId="0" borderId="6" xfId="0" applyFont="1" applyBorder="1"/>
    <xf numFmtId="2" fontId="6" fillId="8" borderId="8" xfId="0" applyNumberFormat="1" applyFont="1" applyFill="1" applyBorder="1"/>
    <xf numFmtId="164" fontId="7" fillId="0" borderId="0" xfId="0" applyNumberFormat="1" applyFont="1"/>
    <xf numFmtId="0" fontId="6" fillId="0" borderId="20" xfId="0" applyFont="1" applyBorder="1"/>
    <xf numFmtId="165" fontId="6" fillId="0" borderId="21" xfId="0" applyNumberFormat="1" applyFont="1" applyBorder="1"/>
    <xf numFmtId="0" fontId="6" fillId="0" borderId="22" xfId="0" applyFont="1" applyBorder="1"/>
    <xf numFmtId="165" fontId="6" fillId="0" borderId="0" xfId="0" applyNumberFormat="1" applyFont="1"/>
    <xf numFmtId="2" fontId="6" fillId="0" borderId="23" xfId="0" applyNumberFormat="1" applyFont="1" applyBorder="1"/>
    <xf numFmtId="0" fontId="6" fillId="0" borderId="24" xfId="0" applyFont="1" applyBorder="1"/>
    <xf numFmtId="165" fontId="6" fillId="0" borderId="15" xfId="0" applyNumberFormat="1" applyFont="1" applyBorder="1"/>
    <xf numFmtId="2" fontId="6" fillId="0" borderId="19" xfId="0" applyNumberFormat="1" applyFont="1" applyBorder="1"/>
    <xf numFmtId="165" fontId="6" fillId="0" borderId="20" xfId="0" applyNumberFormat="1" applyFont="1" applyBorder="1"/>
    <xf numFmtId="165" fontId="6" fillId="0" borderId="22" xfId="0" applyNumberFormat="1" applyFont="1" applyBorder="1"/>
    <xf numFmtId="165" fontId="6" fillId="0" borderId="23" xfId="0" applyNumberFormat="1" applyFont="1" applyBorder="1"/>
    <xf numFmtId="0" fontId="0" fillId="0" borderId="22" xfId="0" applyBorder="1"/>
    <xf numFmtId="165" fontId="0" fillId="0" borderId="23" xfId="0" applyNumberFormat="1" applyBorder="1"/>
    <xf numFmtId="0" fontId="6" fillId="8" borderId="22" xfId="0" applyFont="1" applyFill="1" applyBorder="1"/>
    <xf numFmtId="165" fontId="6" fillId="8" borderId="0" xfId="0" applyNumberFormat="1" applyFont="1" applyFill="1"/>
    <xf numFmtId="0" fontId="0" fillId="0" borderId="24" xfId="0" applyBorder="1"/>
    <xf numFmtId="0" fontId="0" fillId="0" borderId="20" xfId="0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6" fillId="9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left"/>
    </xf>
    <xf numFmtId="166" fontId="12" fillId="0" borderId="7" xfId="1" applyNumberFormat="1" applyFont="1" applyBorder="1" applyProtection="1"/>
    <xf numFmtId="166" fontId="12" fillId="6" borderId="7" xfId="1" applyNumberFormat="1" applyFont="1" applyFill="1" applyBorder="1" applyProtection="1"/>
    <xf numFmtId="166" fontId="12" fillId="0" borderId="7" xfId="0" applyNumberFormat="1" applyFont="1" applyBorder="1"/>
    <xf numFmtId="166" fontId="13" fillId="10" borderId="7" xfId="0" applyNumberFormat="1" applyFont="1" applyFill="1" applyBorder="1" applyProtection="1">
      <protection locked="0"/>
    </xf>
    <xf numFmtId="0" fontId="6" fillId="0" borderId="0" xfId="0" applyFont="1"/>
    <xf numFmtId="4" fontId="12" fillId="6" borderId="7" xfId="1" applyNumberFormat="1" applyFont="1" applyFill="1" applyBorder="1" applyProtection="1"/>
    <xf numFmtId="0" fontId="14" fillId="0" borderId="0" xfId="0" applyFont="1" applyAlignment="1">
      <alignment horizontal="left"/>
    </xf>
    <xf numFmtId="166" fontId="15" fillId="0" borderId="0" xfId="1" applyNumberFormat="1" applyFont="1" applyBorder="1" applyProtection="1"/>
    <xf numFmtId="166" fontId="15" fillId="0" borderId="0" xfId="0" applyNumberFormat="1" applyFont="1"/>
    <xf numFmtId="0" fontId="16" fillId="0" borderId="0" xfId="0" applyFont="1"/>
    <xf numFmtId="167" fontId="6" fillId="0" borderId="7" xfId="1" applyNumberFormat="1" applyFont="1" applyBorder="1" applyAlignment="1" applyProtection="1">
      <alignment horizontal="left"/>
    </xf>
    <xf numFmtId="168" fontId="12" fillId="0" borderId="7" xfId="2" applyNumberFormat="1" applyFont="1" applyFill="1" applyBorder="1" applyProtection="1"/>
    <xf numFmtId="3" fontId="12" fillId="0" borderId="7" xfId="1" applyNumberFormat="1" applyFont="1" applyBorder="1" applyProtection="1"/>
    <xf numFmtId="0" fontId="4" fillId="0" borderId="13" xfId="0" applyFont="1" applyBorder="1" applyAlignment="1">
      <alignment horizontal="center" wrapText="1"/>
    </xf>
    <xf numFmtId="0" fontId="4" fillId="0" borderId="25" xfId="0" applyFont="1" applyBorder="1" applyAlignment="1">
      <alignment horizontal="center" wrapText="1"/>
    </xf>
    <xf numFmtId="0" fontId="4" fillId="0" borderId="26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27" xfId="0" applyFont="1" applyBorder="1" applyAlignment="1">
      <alignment wrapText="1"/>
    </xf>
    <xf numFmtId="0" fontId="6" fillId="0" borderId="7" xfId="0" applyFont="1" applyBorder="1"/>
    <xf numFmtId="3" fontId="6" fillId="0" borderId="7" xfId="0" applyNumberFormat="1" applyFont="1" applyBorder="1"/>
    <xf numFmtId="0" fontId="6" fillId="0" borderId="7" xfId="0" applyFont="1" applyBorder="1" applyAlignment="1">
      <alignment wrapText="1"/>
    </xf>
    <xf numFmtId="165" fontId="6" fillId="0" borderId="28" xfId="0" applyNumberFormat="1" applyFont="1" applyBorder="1"/>
    <xf numFmtId="165" fontId="6" fillId="0" borderId="29" xfId="0" applyNumberFormat="1" applyFont="1" applyBorder="1"/>
    <xf numFmtId="167" fontId="6" fillId="0" borderId="29" xfId="1" applyNumberFormat="1" applyFont="1" applyFill="1" applyBorder="1" applyProtection="1"/>
    <xf numFmtId="43" fontId="6" fillId="0" borderId="30" xfId="1" applyFont="1" applyBorder="1" applyProtection="1"/>
    <xf numFmtId="167" fontId="6" fillId="0" borderId="7" xfId="1" applyNumberFormat="1" applyFont="1" applyBorder="1" applyProtection="1"/>
    <xf numFmtId="0" fontId="4" fillId="0" borderId="7" xfId="0" applyFont="1" applyBorder="1"/>
    <xf numFmtId="167" fontId="4" fillId="0" borderId="7" xfId="1" applyNumberFormat="1" applyFont="1" applyFill="1" applyBorder="1" applyProtection="1"/>
    <xf numFmtId="0" fontId="0" fillId="0" borderId="0" xfId="0" pivotButton="1" applyAlignment="1">
      <alignment wrapText="1"/>
    </xf>
    <xf numFmtId="165" fontId="20" fillId="0" borderId="0" xfId="0" applyNumberFormat="1" applyFont="1"/>
    <xf numFmtId="4" fontId="20" fillId="0" borderId="8" xfId="0" applyNumberFormat="1" applyFont="1" applyBorder="1"/>
    <xf numFmtId="0" fontId="3" fillId="0" borderId="0" xfId="0" applyFont="1" applyAlignment="1">
      <alignment wrapText="1"/>
    </xf>
    <xf numFmtId="0" fontId="3" fillId="0" borderId="0" xfId="0" applyFont="1"/>
    <xf numFmtId="0" fontId="0" fillId="11" borderId="22" xfId="0" applyFill="1" applyBorder="1"/>
    <xf numFmtId="0" fontId="0" fillId="11" borderId="24" xfId="0" applyFill="1" applyBorder="1"/>
    <xf numFmtId="0" fontId="21" fillId="11" borderId="0" xfId="0" applyFont="1" applyFill="1" applyAlignment="1">
      <alignment wrapText="1"/>
    </xf>
    <xf numFmtId="168" fontId="0" fillId="0" borderId="7" xfId="2" applyNumberFormat="1" applyFont="1" applyBorder="1"/>
    <xf numFmtId="3" fontId="0" fillId="0" borderId="7" xfId="0" applyNumberFormat="1" applyBorder="1"/>
    <xf numFmtId="0" fontId="22" fillId="3" borderId="1" xfId="0" applyFont="1" applyFill="1" applyBorder="1" applyAlignment="1">
      <alignment wrapText="1"/>
    </xf>
    <xf numFmtId="0" fontId="5" fillId="0" borderId="3" xfId="0" applyFont="1" applyBorder="1"/>
    <xf numFmtId="0" fontId="5" fillId="0" borderId="6" xfId="0" applyFont="1" applyBorder="1"/>
    <xf numFmtId="0" fontId="5" fillId="2" borderId="0" xfId="0" applyFont="1" applyFill="1"/>
    <xf numFmtId="166" fontId="0" fillId="0" borderId="0" xfId="0" applyNumberFormat="1"/>
    <xf numFmtId="0" fontId="23" fillId="0" borderId="31" xfId="0" applyFont="1" applyBorder="1" applyAlignment="1">
      <alignment horizontal="center"/>
    </xf>
    <xf numFmtId="0" fontId="6" fillId="3" borderId="7" xfId="0" applyFont="1" applyFill="1" applyBorder="1" applyAlignment="1">
      <alignment horizontal="center" vertical="center" wrapText="1"/>
    </xf>
    <xf numFmtId="168" fontId="0" fillId="3" borderId="7" xfId="2" applyNumberFormat="1" applyFont="1" applyFill="1" applyBorder="1"/>
    <xf numFmtId="169" fontId="0" fillId="3" borderId="7" xfId="1" applyNumberFormat="1" applyFont="1" applyFill="1" applyBorder="1"/>
    <xf numFmtId="0" fontId="0" fillId="0" borderId="29" xfId="0" applyBorder="1" applyAlignment="1">
      <alignment horizontal="left"/>
    </xf>
    <xf numFmtId="165" fontId="0" fillId="0" borderId="29" xfId="0" applyNumberFormat="1" applyBorder="1"/>
    <xf numFmtId="0" fontId="0" fillId="0" borderId="29" xfId="0" applyBorder="1"/>
    <xf numFmtId="0" fontId="6" fillId="12" borderId="7" xfId="0" applyFont="1" applyFill="1" applyBorder="1" applyAlignment="1">
      <alignment horizontal="center" vertical="center" wrapText="1"/>
    </xf>
    <xf numFmtId="166" fontId="24" fillId="0" borderId="7" xfId="1" applyNumberFormat="1" applyFont="1" applyBorder="1" applyProtection="1"/>
    <xf numFmtId="166" fontId="24" fillId="0" borderId="7" xfId="0" applyNumberFormat="1" applyFont="1" applyBorder="1"/>
    <xf numFmtId="0" fontId="24" fillId="0" borderId="0" xfId="0" applyFont="1"/>
    <xf numFmtId="169" fontId="24" fillId="0" borderId="0" xfId="1" applyNumberFormat="1" applyFont="1" applyProtection="1"/>
    <xf numFmtId="0" fontId="24" fillId="0" borderId="7" xfId="0" applyFont="1" applyBorder="1" applyAlignment="1">
      <alignment horizontal="left"/>
    </xf>
    <xf numFmtId="0" fontId="25" fillId="0" borderId="0" xfId="0" applyFont="1"/>
    <xf numFmtId="167" fontId="24" fillId="0" borderId="7" xfId="1" applyNumberFormat="1" applyFont="1" applyBorder="1" applyAlignment="1" applyProtection="1">
      <alignment horizontal="left"/>
    </xf>
    <xf numFmtId="168" fontId="24" fillId="0" borderId="7" xfId="2" applyNumberFormat="1" applyFont="1" applyFill="1" applyBorder="1" applyProtection="1"/>
    <xf numFmtId="3" fontId="24" fillId="0" borderId="7" xfId="1" applyNumberFormat="1" applyFont="1" applyBorder="1" applyProtection="1"/>
    <xf numFmtId="0" fontId="24" fillId="13" borderId="7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6" fillId="0" borderId="13" xfId="0" applyFont="1" applyBorder="1" applyAlignment="1">
      <alignment horizontal="center" wrapText="1"/>
    </xf>
    <xf numFmtId="0" fontId="26" fillId="0" borderId="25" xfId="0" applyFont="1" applyBorder="1" applyAlignment="1">
      <alignment horizontal="center" wrapText="1"/>
    </xf>
    <xf numFmtId="0" fontId="26" fillId="0" borderId="26" xfId="0" applyFont="1" applyBorder="1" applyAlignment="1">
      <alignment wrapText="1"/>
    </xf>
    <xf numFmtId="165" fontId="24" fillId="0" borderId="0" xfId="0" applyNumberFormat="1" applyFont="1"/>
    <xf numFmtId="0" fontId="24" fillId="0" borderId="2" xfId="0" applyFont="1" applyBorder="1" applyAlignment="1">
      <alignment wrapText="1"/>
    </xf>
    <xf numFmtId="0" fontId="24" fillId="0" borderId="27" xfId="0" applyFont="1" applyBorder="1" applyAlignment="1">
      <alignment wrapText="1"/>
    </xf>
    <xf numFmtId="0" fontId="24" fillId="0" borderId="7" xfId="0" applyFont="1" applyBorder="1"/>
    <xf numFmtId="3" fontId="24" fillId="0" borderId="7" xfId="0" applyNumberFormat="1" applyFont="1" applyBorder="1"/>
    <xf numFmtId="0" fontId="24" fillId="0" borderId="7" xfId="0" applyFont="1" applyBorder="1" applyAlignment="1">
      <alignment wrapText="1"/>
    </xf>
    <xf numFmtId="165" fontId="24" fillId="0" borderId="7" xfId="0" applyNumberFormat="1" applyFont="1" applyBorder="1"/>
    <xf numFmtId="165" fontId="24" fillId="0" borderId="28" xfId="0" applyNumberFormat="1" applyFont="1" applyBorder="1"/>
    <xf numFmtId="165" fontId="24" fillId="0" borderId="29" xfId="0" applyNumberFormat="1" applyFont="1" applyBorder="1"/>
    <xf numFmtId="167" fontId="24" fillId="0" borderId="29" xfId="1" applyNumberFormat="1" applyFont="1" applyFill="1" applyBorder="1" applyProtection="1"/>
    <xf numFmtId="43" fontId="24" fillId="0" borderId="30" xfId="1" applyFont="1" applyBorder="1" applyProtection="1"/>
    <xf numFmtId="167" fontId="24" fillId="0" borderId="7" xfId="1" applyNumberFormat="1" applyFont="1" applyBorder="1" applyProtection="1"/>
    <xf numFmtId="0" fontId="26" fillId="0" borderId="7" xfId="0" applyFont="1" applyBorder="1"/>
    <xf numFmtId="167" fontId="26" fillId="0" borderId="7" xfId="1" applyNumberFormat="1" applyFont="1" applyFill="1" applyBorder="1" applyProtection="1"/>
    <xf numFmtId="0" fontId="24" fillId="0" borderId="29" xfId="0" applyFont="1" applyBorder="1"/>
    <xf numFmtId="0" fontId="24" fillId="14" borderId="7" xfId="0" applyFont="1" applyFill="1" applyBorder="1" applyAlignment="1">
      <alignment horizontal="center" vertical="center" wrapText="1"/>
    </xf>
    <xf numFmtId="0" fontId="24" fillId="10" borderId="7" xfId="0" applyFont="1" applyFill="1" applyBorder="1" applyAlignment="1">
      <alignment horizontal="center" vertical="center" wrapText="1"/>
    </xf>
    <xf numFmtId="0" fontId="24" fillId="15" borderId="7" xfId="0" applyFont="1" applyFill="1" applyBorder="1" applyAlignment="1">
      <alignment horizontal="center" vertical="center" wrapText="1"/>
    </xf>
    <xf numFmtId="0" fontId="24" fillId="16" borderId="7" xfId="0" applyFont="1" applyFill="1" applyBorder="1" applyAlignment="1">
      <alignment horizontal="center" vertical="center" wrapText="1"/>
    </xf>
    <xf numFmtId="0" fontId="24" fillId="17" borderId="7" xfId="0" applyFont="1" applyFill="1" applyBorder="1" applyAlignment="1">
      <alignment horizontal="center" vertical="center" wrapText="1"/>
    </xf>
    <xf numFmtId="166" fontId="12" fillId="0" borderId="0" xfId="0" applyNumberFormat="1" applyFont="1"/>
    <xf numFmtId="166" fontId="13" fillId="10" borderId="26" xfId="0" applyNumberFormat="1" applyFont="1" applyFill="1" applyBorder="1" applyProtection="1">
      <protection locked="0"/>
    </xf>
    <xf numFmtId="0" fontId="11" fillId="0" borderId="10" xfId="0" applyFont="1" applyBorder="1" applyAlignment="1">
      <alignment horizontal="left"/>
    </xf>
    <xf numFmtId="166" fontId="12" fillId="0" borderId="10" xfId="0" applyNumberFormat="1" applyFont="1" applyBorder="1"/>
    <xf numFmtId="0" fontId="0" fillId="18" borderId="0" xfId="0" applyFill="1"/>
    <xf numFmtId="0" fontId="23" fillId="0" borderId="0" xfId="0" applyFont="1"/>
    <xf numFmtId="0" fontId="0" fillId="19" borderId="0" xfId="0" applyFill="1"/>
    <xf numFmtId="0" fontId="0" fillId="6" borderId="0" xfId="0" applyFill="1"/>
    <xf numFmtId="0" fontId="0" fillId="4" borderId="0" xfId="0" applyFill="1"/>
    <xf numFmtId="0" fontId="0" fillId="15" borderId="0" xfId="0" applyFill="1"/>
    <xf numFmtId="0" fontId="23" fillId="15" borderId="0" xfId="0" applyFon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32" xfId="0" applyFill="1" applyBorder="1"/>
    <xf numFmtId="0" fontId="3" fillId="10" borderId="0" xfId="0" applyFont="1" applyFill="1" applyAlignment="1">
      <alignment wrapText="1"/>
    </xf>
    <xf numFmtId="0" fontId="0" fillId="10" borderId="0" xfId="0" applyFill="1"/>
    <xf numFmtId="0" fontId="31" fillId="0" borderId="0" xfId="0" applyFont="1"/>
    <xf numFmtId="0" fontId="32" fillId="0" borderId="29" xfId="0" applyFont="1" applyBorder="1"/>
    <xf numFmtId="0" fontId="32" fillId="0" borderId="0" xfId="0" applyFont="1"/>
    <xf numFmtId="0" fontId="31" fillId="0" borderId="29" xfId="0" applyFont="1" applyBorder="1"/>
    <xf numFmtId="0" fontId="31" fillId="0" borderId="33" xfId="0" applyFont="1" applyBorder="1"/>
    <xf numFmtId="0" fontId="33" fillId="0" borderId="0" xfId="0" applyFont="1"/>
    <xf numFmtId="0" fontId="34" fillId="0" borderId="0" xfId="0" applyFont="1"/>
    <xf numFmtId="170" fontId="32" fillId="0" borderId="29" xfId="0" applyNumberFormat="1" applyFont="1" applyBorder="1"/>
    <xf numFmtId="170" fontId="31" fillId="0" borderId="0" xfId="0" applyNumberFormat="1" applyFont="1"/>
    <xf numFmtId="170" fontId="31" fillId="0" borderId="29" xfId="0" applyNumberFormat="1" applyFont="1" applyBorder="1"/>
    <xf numFmtId="170" fontId="31" fillId="0" borderId="33" xfId="0" applyNumberFormat="1" applyFont="1" applyBorder="1"/>
    <xf numFmtId="170" fontId="34" fillId="0" borderId="0" xfId="0" applyNumberFormat="1" applyFont="1"/>
    <xf numFmtId="170" fontId="33" fillId="0" borderId="29" xfId="0" applyNumberFormat="1" applyFont="1" applyBorder="1" applyAlignment="1">
      <alignment horizontal="right"/>
    </xf>
    <xf numFmtId="0" fontId="1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37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Relationship Id="rId27" Type="http://schemas.openxmlformats.org/officeDocument/2006/relationships/customXml" Target="../customXml/item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Aboveground Tree Biomass (p=0.0024)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Aboveground Tree Biomass (p=0.0024) </a:t>
          </a:r>
        </a:p>
      </cx:txPr>
    </cx:title>
    <cx:plotArea>
      <cx:plotAreaRegion>
        <cx:series layoutId="clusteredColumn" uniqueId="{5C0D5341-EE5C-4954-A9FD-AD213F085FD6}">
          <cx:tx>
            <cx:txData>
              <cx:f>_xlchart.v1.8</cx:f>
              <cx:v>Sum of Trees - AGB (tC/ha)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clusteredColumn" uniqueId="{939ECCF7-02A5-4B2F-BAFA-CA0649B1534B}">
          <cx:tx>
            <cx:txData>
              <cx:f>_xlchart.v1.24</cx:f>
              <cx:v>HPfC MA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Belowground Tree Biomass (p=0.00442)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Belowground Tree Biomass (p=0.00442)</a:t>
          </a:r>
        </a:p>
      </cx:txPr>
    </cx:title>
    <cx:plotArea>
      <cx:plotAreaRegion>
        <cx:series layoutId="clusteredColumn" uniqueId="{4E9F5E01-4D41-4AB4-9A6E-65A6AA423900}">
          <cx:tx>
            <cx:txData>
              <cx:f>_xlchart.v1.6</cx:f>
              <cx:v>Sum of Trees - BGB (tC/ha)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Saplings (p&lt;0.00000)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Saplings (p&lt;0.00000)</a:t>
          </a:r>
        </a:p>
      </cx:txPr>
    </cx:title>
    <cx:plotArea>
      <cx:plotAreaRegion>
        <cx:series layoutId="clusteredColumn" uniqueId="{CC1F34C1-4DC7-4120-B773-C012F49ED427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Standing Deadwood (p&lt;0.00000)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Standing Deadwood (p&lt;0.00000)</a:t>
          </a:r>
        </a:p>
      </cx:txPr>
    </cx:title>
    <cx:plotArea>
      <cx:plotAreaRegion>
        <cx:series layoutId="clusteredColumn" uniqueId="{0682BA0A-8571-4D08-A654-670047F8032D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Lying Deadwood (p&lt;0.00000)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Lying Deadwood (p&lt;0.00000)</a:t>
          </a:r>
        </a:p>
      </cx:txPr>
    </cx:title>
    <cx:plotArea>
      <cx:plotAreaRegion>
        <cx:series layoutId="clusteredColumn" uniqueId="{A6DF0689-EB8C-4FE5-AED9-FA3A8469D46C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Sum Pools w/o Soil (p=0.0074)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Sum Pools w/o Soil (p=0.0074)</a:t>
          </a:r>
        </a:p>
      </cx:txPr>
    </cx:title>
    <cx:plotArea>
      <cx:plotAreaRegion>
        <cx:series layoutId="clusteredColumn" uniqueId="{AD1A11E5-FF4F-4A47-9011-CE46152D4DCA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Litter (p&lt;0.00000)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Litter (p&lt;0.00000)</a:t>
          </a:r>
        </a:p>
      </cx:txPr>
    </cx:title>
    <cx:plotArea>
      <cx:plotAreaRegion>
        <cx:series layoutId="clusteredColumn" uniqueId="{135DA0F3-EC1A-427B-A07F-725CD096BD22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Soil (p&lt;0.00000)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Soil (p&lt;0.00000)</a:t>
          </a:r>
        </a:p>
      </cx:txPr>
    </cx:title>
    <cx:plotArea>
      <cx:plotAreaRegion>
        <cx:series layoutId="clusteredColumn" uniqueId="{D6BBD5F6-E642-444E-80E7-AE25AE186ED0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_xlchart.v1.17</cx:f>
      </cx:numDim>
    </cx:data>
    <cx:data id="4">
      <cx:numDim type="val">
        <cx:f>_xlchart.v1.19</cx:f>
      </cx:numDim>
    </cx:data>
    <cx:data id="5">
      <cx:numDim type="val">
        <cx:f>_xlchart.v1.21</cx:f>
      </cx:numDim>
    </cx:data>
    <cx:data id="6">
      <cx:numDim type="val">
        <cx:f>_xlchart.v1.23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boxWhisker" uniqueId="{A7A8DBE1-DE71-40A2-9C1F-B94BB9EA0B9B}">
          <cx:tx>
            <cx:txData>
              <cx:f>_xlchart.v1.10</cx:f>
              <cx:v>HPfC MA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C7B41DE-EE42-420C-9E4A-A1F6A3202F8F}">
          <cx:tx>
            <cx:txData>
              <cx:f>_xlchart.v1.12</cx:f>
              <cx:v>HPfC LA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6B6209F-60E0-40FF-AE84-3C58156F00ED}">
          <cx:tx>
            <cx:txData>
              <cx:f>_xlchart.v1.14</cx:f>
              <cx:v>MPfC MA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47234D8-225C-4B9D-B586-5FE7B0FC3636}">
          <cx:tx>
            <cx:txData>
              <cx:f>_xlchart.v1.16</cx:f>
              <cx:v>MPfC LA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9554B1F-5C1B-4D4D-AAF8-A21BD7BEF8C1}">
          <cx:tx>
            <cx:txData>
              <cx:f>_xlchart.v1.18</cx:f>
              <cx:v>LPfC MA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9681BD05-215C-41EC-9910-10B701C5614C}">
          <cx:tx>
            <cx:txData>
              <cx:f>_xlchart.v1.20</cx:f>
              <cx:v>LPfC LA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E010F9C8-E325-46B3-B0E3-F767DBC3CBA2}">
          <cx:tx>
            <cx:txData>
              <cx:f>_xlchart.v1.22</cx:f>
              <cx:v>None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10.xml"/><Relationship Id="rId1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22</xdr:col>
      <xdr:colOff>571500</xdr:colOff>
      <xdr:row>3</xdr:row>
      <xdr:rowOff>51288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4C8B81A-D315-3C68-8C45-C506205A758E}"/>
            </a:ext>
          </a:extLst>
        </xdr:cNvPr>
        <xdr:cNvSpPr/>
      </xdr:nvSpPr>
      <xdr:spPr>
        <a:xfrm>
          <a:off x="66675" y="66675"/>
          <a:ext cx="17649825" cy="55611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These</a:t>
          </a:r>
          <a:r>
            <a:rPr lang="en-US" sz="1100" b="1" baseline="0">
              <a:solidFill>
                <a:sysClr val="windowText" lastClr="000000"/>
              </a:solidFill>
            </a:rPr>
            <a:t> histograms are being added March 2025 to understand the natural distribution of the data for each carbon pool. </a:t>
          </a:r>
        </a:p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DRAFT FOR INTERAL PURPOSES ONLY 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9525</xdr:colOff>
      <xdr:row>11</xdr:row>
      <xdr:rowOff>19050</xdr:rowOff>
    </xdr:from>
    <xdr:to>
      <xdr:col>7</xdr:col>
      <xdr:colOff>771525</xdr:colOff>
      <xdr:row>25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BC63EAB-81F9-597E-B84A-54EE6E23DE30}"/>
                </a:ext>
                <a:ext uri="{147F2762-F138-4A5C-976F-8EAC2B608ADB}">
                  <a16:predDERef xmlns:a16="http://schemas.microsoft.com/office/drawing/2014/main" pred="{C4C8B81A-D315-3C68-8C45-C506205A75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14625" y="2571750"/>
              <a:ext cx="4368800" cy="2828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9525</xdr:colOff>
      <xdr:row>11</xdr:row>
      <xdr:rowOff>9525</xdr:rowOff>
    </xdr:from>
    <xdr:to>
      <xdr:col>19</xdr:col>
      <xdr:colOff>752475</xdr:colOff>
      <xdr:row>26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9A73A8D-5706-61AD-B9D4-7E818BE5D565}"/>
                </a:ext>
                <a:ext uri="{147F2762-F138-4A5C-976F-8EAC2B608ADB}">
                  <a16:predDERef xmlns:a16="http://schemas.microsoft.com/office/drawing/2014/main" pred="{BBC63EAB-81F9-597E-B84A-54EE6E23DE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35025" y="2562225"/>
              <a:ext cx="4349750" cy="2876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9525</xdr:colOff>
      <xdr:row>11</xdr:row>
      <xdr:rowOff>47625</xdr:rowOff>
    </xdr:from>
    <xdr:to>
      <xdr:col>33</xdr:col>
      <xdr:colOff>781050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B58E89D-FFD3-D887-C76E-2C59086B0A6D}"/>
                </a:ext>
                <a:ext uri="{147F2762-F138-4A5C-976F-8EAC2B608ADB}">
                  <a16:predDERef xmlns:a16="http://schemas.microsoft.com/office/drawing/2014/main" pred="{D9A73A8D-5706-61AD-B9D4-7E818BE5D5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58825" y="2600325"/>
              <a:ext cx="4378325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58</xdr:col>
      <xdr:colOff>781050</xdr:colOff>
      <xdr:row>11</xdr:row>
      <xdr:rowOff>0</xdr:rowOff>
    </xdr:from>
    <xdr:to>
      <xdr:col>63</xdr:col>
      <xdr:colOff>762000</xdr:colOff>
      <xdr:row>25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448E51FC-EF4D-74EB-B774-140CE055D304}"/>
                </a:ext>
                <a:ext uri="{147F2762-F138-4A5C-976F-8EAC2B608ADB}">
                  <a16:predDERef xmlns:a16="http://schemas.microsoft.com/office/drawing/2014/main" pred="{2B58E89D-FFD3-D887-C76E-2C59086B0A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79650" y="2552700"/>
              <a:ext cx="448945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72</xdr:col>
      <xdr:colOff>114300</xdr:colOff>
      <xdr:row>10</xdr:row>
      <xdr:rowOff>85725</xdr:rowOff>
    </xdr:from>
    <xdr:to>
      <xdr:col>77</xdr:col>
      <xdr:colOff>123825</xdr:colOff>
      <xdr:row>25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95549CDB-BD59-40EA-98F2-5C5474610A44}"/>
                </a:ext>
                <a:ext uri="{147F2762-F138-4A5C-976F-8EAC2B608ADB}">
                  <a16:predDERef xmlns:a16="http://schemas.microsoft.com/office/drawing/2014/main" pred="{448E51FC-EF4D-74EB-B774-140CE055D3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036700" y="2447925"/>
              <a:ext cx="4518025" cy="2828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84</xdr:col>
      <xdr:colOff>9525</xdr:colOff>
      <xdr:row>10</xdr:row>
      <xdr:rowOff>171450</xdr:rowOff>
    </xdr:from>
    <xdr:to>
      <xdr:col>88</xdr:col>
      <xdr:colOff>771525</xdr:colOff>
      <xdr:row>25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ED70AF1F-A28F-42B7-B5E9-4F64535CAA2A}"/>
                </a:ext>
                <a:ext uri="{147F2762-F138-4A5C-976F-8EAC2B608ADB}">
                  <a16:predDERef xmlns:a16="http://schemas.microsoft.com/office/drawing/2014/main" pred="{95549CDB-BD59-40EA-98F2-5C5474610A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752325" y="2533650"/>
              <a:ext cx="43688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44</xdr:col>
      <xdr:colOff>0</xdr:colOff>
      <xdr:row>11</xdr:row>
      <xdr:rowOff>19050</xdr:rowOff>
    </xdr:from>
    <xdr:to>
      <xdr:col>49</xdr:col>
      <xdr:colOff>0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DCC44634-DE32-6E21-A6A6-E217315A0478}"/>
                </a:ext>
                <a:ext uri="{147F2762-F138-4A5C-976F-8EAC2B608ADB}">
                  <a16:predDERef xmlns:a16="http://schemas.microsoft.com/office/drawing/2014/main" pred="{ED70AF1F-A28F-42B7-B5E9-4F64535CA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674800" y="2571750"/>
              <a:ext cx="450850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96</xdr:col>
      <xdr:colOff>9525</xdr:colOff>
      <xdr:row>11</xdr:row>
      <xdr:rowOff>0</xdr:rowOff>
    </xdr:from>
    <xdr:to>
      <xdr:col>101</xdr:col>
      <xdr:colOff>9525</xdr:colOff>
      <xdr:row>25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17">
              <a:extLst>
                <a:ext uri="{FF2B5EF4-FFF2-40B4-BE49-F238E27FC236}">
                  <a16:creationId xmlns:a16="http://schemas.microsoft.com/office/drawing/2014/main" id="{BD19F852-CC3E-4B48-9C59-A9974E277B68}"/>
                </a:ext>
                <a:ext uri="{147F2762-F138-4A5C-976F-8EAC2B608ADB}">
                  <a16:predDERef xmlns:a16="http://schemas.microsoft.com/office/drawing/2014/main" pred="{DCC44634-DE32-6E21-A6A6-E217315A04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572725" y="2552700"/>
              <a:ext cx="4508500" cy="2819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1</xdr:row>
      <xdr:rowOff>114300</xdr:rowOff>
    </xdr:from>
    <xdr:to>
      <xdr:col>12</xdr:col>
      <xdr:colOff>148319</xdr:colOff>
      <xdr:row>35</xdr:row>
      <xdr:rowOff>127908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9D2B1-45D9-4177-9C47-4422CDB420C5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39102" t="39602" r="21635" b="5335"/>
        <a:stretch/>
      </xdr:blipFill>
      <xdr:spPr bwMode="auto">
        <a:xfrm>
          <a:off x="476250" y="304800"/>
          <a:ext cx="6987269" cy="6490608"/>
        </a:xfrm>
        <a:prstGeom prst="rect">
          <a:avLst/>
        </a:prstGeom>
        <a:ln>
          <a:solidFill>
            <a:schemeClr val="tx1"/>
          </a:solidFill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4</xdr:row>
      <xdr:rowOff>90487</xdr:rowOff>
    </xdr:from>
    <xdr:to>
      <xdr:col>16</xdr:col>
      <xdr:colOff>19050</xdr:colOff>
      <xdr:row>18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CDAA182-932E-4E8D-A2D1-EF7B624178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08650" y="852487"/>
              <a:ext cx="5080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504825</xdr:colOff>
      <xdr:row>24</xdr:row>
      <xdr:rowOff>80962</xdr:rowOff>
    </xdr:from>
    <xdr:to>
      <xdr:col>15</xdr:col>
      <xdr:colOff>200025</xdr:colOff>
      <xdr:row>38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485E570-E886-4D34-9B23-DEC6745339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6525" y="4652962"/>
              <a:ext cx="5080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hanti, Meyru" id="{51C82C0E-8C93-4528-83F6-E22961819F67}" userId="Meyru.Bhanti@winrock.org" providerId="PeoplePicker"/>
  <person displayName="Goslee, Katie" id="{67FB3A46-E7E0-4D60-9D07-BB28203B7327}" userId="S::KGoslee@winrock.org::cb19b64b-0329-4321-86cc-12bb410f2d4b" providerId="AD"/>
  <person displayName="Murphy, Seamus" id="{896DB14D-8125-493A-B06E-1A781E0DDA6B}" userId="S::seamus.murphy@winrock.org::c178e275-dba3-471b-bc9d-3319ec70141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slee, Katie" refreshedDate="43724.678797337961" createdVersion="6" refreshedVersion="6" minRefreshableVersion="3" recordCount="480" xr:uid="{6648F053-143B-4549-91C1-7DE749AFE624}">
  <cacheSource type="worksheet">
    <worksheetSource ref="A1:O481" sheet="Data"/>
  </cacheSource>
  <cacheFields count="15">
    <cacheField name="data source" numFmtId="0">
      <sharedItems/>
    </cacheField>
    <cacheField name="year" numFmtId="0">
      <sharedItems containsSemiMixedTypes="0" containsString="0" containsNumber="1" containsInteger="1" minValue="2014" maxValue="2019"/>
    </cacheField>
    <cacheField name="Year establish" numFmtId="0">
      <sharedItems containsString="0" containsBlank="1" containsNumber="1" containsInteger="1" minValue="2011" maxValue="2019"/>
    </cacheField>
    <cacheField name="Plot (cluster)" numFmtId="0">
      <sharedItems count="121">
        <s v="BPHLA10"/>
        <s v="BPHLA11"/>
        <s v="BPHLA12"/>
        <s v="BPHLA16"/>
        <s v="BPHLA17"/>
        <s v="BPHLA19"/>
        <s v="BPHLA1"/>
        <s v="BPHLA20"/>
        <s v="BPHLA21_2"/>
        <s v="BPHLA24_1"/>
        <s v="BPHLA2"/>
        <s v="BPHLA3_1"/>
        <s v="BPHLA3"/>
        <s v="BPHLA4_1"/>
        <s v="BPHLA4"/>
        <s v="BPHLA6"/>
        <s v="BPHLA8"/>
        <s v="BPHLA9"/>
        <s v="BPHMA11"/>
        <s v="BPHMA12"/>
        <s v="BPHMA13"/>
        <s v="BPHMA14"/>
        <s v="BPHMA15"/>
        <s v="BPHMA16"/>
        <s v="BPHMA17"/>
        <s v="BPHMA19"/>
        <s v="BPHMA1"/>
        <s v="BPHMA20"/>
        <s v="BPHMA21"/>
        <s v="BPHMA23"/>
        <s v="BPHMA24"/>
        <s v="BPHMA25"/>
        <s v="BPHMA28"/>
        <s v="BPHMA2"/>
        <s v="BPHMA31_1"/>
        <s v="BPHMA32_2"/>
        <s v="BPHMA35_3"/>
        <s v="BPHMA36_3"/>
        <s v="BPHMA3"/>
        <s v="BPHMA4"/>
        <s v="BPHMA5"/>
        <s v="BPHMA6"/>
        <s v="BPHMA7"/>
        <s v="BPHMA8"/>
        <s v="BPLLA10_2"/>
        <s v="BPLLA12_2"/>
        <s v="BPLLA13_3"/>
        <s v="BPLLA14_2"/>
        <s v="BPLLA15_1"/>
        <s v="BPLLA16_3"/>
        <s v="BPLLA17_1"/>
        <s v="BPLLA23_3"/>
        <s v="BPLLA24_2"/>
        <s v="BPLLA6_1"/>
        <s v="BPLLA9_3"/>
        <s v="BPLMA10_2"/>
        <s v="BPLMA11_1"/>
        <s v="BPLMA11_2"/>
        <s v="BPLMA1_1"/>
        <s v="BPLMA12_1"/>
        <s v="BPLMA13_1"/>
        <s v="BPLMA14_1"/>
        <s v="BPLMA15_1"/>
        <s v="BPLMA16_1"/>
        <s v="BPLMA2019_15_1"/>
        <s v="BPLMA2019_4_1"/>
        <s v="BPLMA2019_7_1"/>
        <s v="BPLMA2019_9_1"/>
        <s v="BPLMA2_2"/>
        <s v="BPLMA2_3"/>
        <s v="BPLMA3_1"/>
        <s v="BPLMA3_2"/>
        <s v="BPLMA4_1"/>
        <s v="BPLMA5_3"/>
        <s v="BPLMA6_1"/>
        <s v="BPLMA6_3"/>
        <s v="BPLMA7_1"/>
        <s v="BPLMA8_3"/>
        <s v="BPLMA9_1"/>
        <s v="BPMLA11_2"/>
        <s v="BPMLA12_2"/>
        <s v="BPMLA14_2"/>
        <s v="BPMLA15_3"/>
        <s v="BPMLA16_3"/>
        <s v="BPMLA19_3"/>
        <s v="BPMLA2_2"/>
        <s v="BPMLA26_3"/>
        <s v="BPMLA3_2"/>
        <s v="BPMLA30_3"/>
        <s v="BPMLA3_1"/>
        <s v="BPMLA4_2"/>
        <s v="BPMLA4_3"/>
        <s v="BPMLA5_1"/>
        <s v="BPMLA7_1"/>
        <s v="BPMLA9_2"/>
        <s v="BPMMA10_1"/>
        <s v="BPMMA10_2"/>
        <s v="BPMMA12_1"/>
        <s v="BPMMA13_1"/>
        <s v="BPMMA15_3"/>
        <s v="BPMMA16_1"/>
        <s v="BPMMA3_1"/>
        <s v="BPMMA4_1"/>
        <s v="BPMMA5_1"/>
        <s v="BPMMA2019_5_1"/>
        <s v="BPMMA6_3"/>
        <s v="BPMMA6_2"/>
        <s v="BPMMA7_1"/>
        <s v="BPMMA7_2"/>
        <s v="BPMMA8_1"/>
        <s v="BPMMA8_3"/>
        <s v="BPMMA9_2"/>
        <s v="BPMMA9_1"/>
        <s v="BPSAV10_3"/>
        <s v="BPSAV11_2"/>
        <s v="BPSAV16_2"/>
        <s v="BPSAV2_1"/>
        <s v="BPSAV3_1"/>
        <s v="BPSAV4_1"/>
        <s v="BPSAV7_3"/>
        <s v="BPMLA4-_3" u="1"/>
      </sharedItems>
    </cacheField>
    <cacheField name="Sub Plot" numFmtId="0">
      <sharedItems/>
    </cacheField>
    <cacheField name="Trees - AGB (tC/ha)" numFmtId="165">
      <sharedItems containsString="0" containsBlank="1" containsNumber="1" minValue="13.748649944582874" maxValue="524.52451952282911"/>
    </cacheField>
    <cacheField name="Trees - BGB (tC/ha)" numFmtId="165">
      <sharedItems containsString="0" containsBlank="1" containsNumber="1" minValue="2.8184732386394891" maxValue="123.26326208786483"/>
    </cacheField>
    <cacheField name="Saplings (tC/ha)" numFmtId="165">
      <sharedItems containsString="0" containsBlank="1" containsNumber="1" minValue="0" maxValue="28.88662217117901"/>
    </cacheField>
    <cacheField name="Litter (tC/ha)" numFmtId="165">
      <sharedItems containsBlank="1" containsMixedTypes="1" containsNumber="1" minValue="1.1539245810055867" maxValue="8.6540797546012271"/>
    </cacheField>
    <cacheField name="Standing Dead (tC/ha)" numFmtId="165">
      <sharedItems containsString="0" containsBlank="1" containsNumber="1" minValue="0" maxValue="34.407506444119704"/>
    </cacheField>
    <cacheField name="Lying Dead (tC/ha)" numFmtId="165">
      <sharedItems containsString="0" containsBlank="1" containsNumber="1" minValue="0" maxValue="65.431143189189825"/>
    </cacheField>
    <cacheField name="All Pools (tC/ha)" numFmtId="165">
      <sharedItems containsString="0" containsBlank="1" containsNumber="1" minValue="31.538941245821238" maxValue="659.4930325563829"/>
    </cacheField>
    <cacheField name="Soil (tC/ha)" numFmtId="0">
      <sharedItems containsString="0" containsBlank="1" containsNumber="1" minValue="10.149018232819076" maxValue="502.35063113604485"/>
    </cacheField>
    <cacheField name="Subplot Stratum (7/28/19)" numFmtId="0">
      <sharedItems/>
    </cacheField>
    <cacheField name="Plot stratum" numFmtId="0">
      <sharedItems containsBlank="1" count="8">
        <s v="MPfC LA"/>
        <s v=""/>
        <s v="HPfC LA"/>
        <s v="HPfC MA"/>
        <s v="LPfC LA"/>
        <s v="MPfC MA"/>
        <s v="LPfC M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slee, Katie" refreshedDate="44328.509030671295" createdVersion="6" refreshedVersion="6" minRefreshableVersion="3" recordCount="480" xr:uid="{10528E3B-1204-414C-A81C-8F022C3342C5}">
  <cacheSource type="worksheet">
    <worksheetSource ref="E1:O481" sheet="Data"/>
  </cacheSource>
  <cacheFields count="11">
    <cacheField name="Sub Plot" numFmtId="0">
      <sharedItems count="481">
        <s v="BPHLA10A"/>
        <s v="BPHLA10B"/>
        <s v="BPHLA10C"/>
        <s v="BPHLA10D"/>
        <s v="BPHLA11A"/>
        <s v="BPHLA11B"/>
        <s v="BPHLA11C"/>
        <s v="BPHLA11D"/>
        <s v="BPHLA12A"/>
        <s v="BPHLA12B"/>
        <s v="BPHLA12C"/>
        <s v="BPHLA12D"/>
        <s v="BPHLA16A"/>
        <s v="BPHLA16B"/>
        <s v="BPHLA16C"/>
        <s v="BPHLA16D"/>
        <s v="BPHLA17A"/>
        <s v="BPHLA17B"/>
        <s v="BPHLA17C"/>
        <s v="BPHLA17D"/>
        <s v="BPHLA19A"/>
        <s v="BPHLA19B"/>
        <s v="BPHLA19C"/>
        <s v="BPHLA19D"/>
        <s v="BPHLA1A"/>
        <s v="BPHLA1B"/>
        <s v="BPHLA1C"/>
        <s v="BPHLA1D"/>
        <s v="BPHLA20A"/>
        <s v="BPHLA20B"/>
        <s v="BPHLA20C"/>
        <s v="BPHLA20D"/>
        <s v="BPHLA21_2A"/>
        <s v="BPHLA21_2B"/>
        <s v="BPHLA21_2C"/>
        <s v="BPHLA21_2D"/>
        <s v="BPHLA24_1A"/>
        <s v="BPHLA24_1B"/>
        <s v="BPHLA24_1C"/>
        <s v="BPHLA24_1D"/>
        <s v="BPHLA2A"/>
        <s v="BPHLA2B"/>
        <s v="BPHLA2C"/>
        <s v="BPHLA2D"/>
        <s v="BPHLA3_1A"/>
        <s v="BPHLA3_1B"/>
        <s v="BPHLA3_1C"/>
        <s v="BPHLA3_1D"/>
        <s v="BPHLA3A"/>
        <s v="BPHLA3B"/>
        <s v="BPHLA3C"/>
        <s v="BPHLA3D"/>
        <s v="BPHLA4_1A"/>
        <s v="BPHLA4_1B"/>
        <s v="BPHLA4_1C"/>
        <s v="BPHLA4_1D"/>
        <s v="BPHLA4A"/>
        <s v="BPHLA4B"/>
        <s v="BPHLA4C"/>
        <s v="BPHLA4D"/>
        <s v="BPHLA6A"/>
        <s v="BPHLA6B"/>
        <s v="BPHLA6C"/>
        <s v="BPHLA6D"/>
        <s v="BPHLA8A"/>
        <s v="BPHLA8B"/>
        <s v="BPHLA8C"/>
        <s v="BPHLA8D"/>
        <s v="BPHLA9A"/>
        <s v="BPHLA9B"/>
        <s v="BPHLA9C"/>
        <s v="BPHLA9D"/>
        <s v="BPHMA11A"/>
        <s v="BPHMA11B"/>
        <s v="BPHMA11C"/>
        <s v="BPHMA11D"/>
        <s v="BPHMA12A"/>
        <s v="BPHMA12B"/>
        <s v="BPHMA12C"/>
        <s v="BPHMA12D"/>
        <s v="BPHMA13A"/>
        <s v="BPHMA13B"/>
        <s v="BPHMA13C"/>
        <s v="BPHMA13D"/>
        <s v="BPHMA14A"/>
        <s v="BPHMA14B"/>
        <s v="BPHMA14C"/>
        <s v="BPHMA14D"/>
        <s v="BPHMA15A"/>
        <s v="BPHMA15B"/>
        <s v="BPHMA15C"/>
        <s v="BPHMA15D"/>
        <s v="BPHMA16A"/>
        <s v="BPHMA16B"/>
        <s v="BPHMA16C"/>
        <s v="BPHMA16D"/>
        <s v="BPHMA17A"/>
        <s v="BPHMA17B"/>
        <s v="BPHMA17C"/>
        <s v="BPHMA17D"/>
        <s v="BPHMA19A"/>
        <s v="BPHMA19B"/>
        <s v="BPHMA19C"/>
        <s v="BPHMA19D"/>
        <s v="BPHMA1A"/>
        <s v="BPHMA1B"/>
        <s v="BPHMA1C"/>
        <s v="BPHMA1D"/>
        <s v="BPHMA20A"/>
        <s v="BPHMA20B"/>
        <s v="BPHMA20C"/>
        <s v="BPHMA20D"/>
        <s v="BPHMA21A"/>
        <s v="BPHMA21B"/>
        <s v="BPHMA21C"/>
        <s v="BPHMA21D"/>
        <s v="BPHMA23A"/>
        <s v="BPHMA23B"/>
        <s v="BPHMA23C"/>
        <s v="BPHMA23D"/>
        <s v="BPHMA24A"/>
        <s v="BPHMA24B"/>
        <s v="BPHMA24C"/>
        <s v="BPHMA24D"/>
        <s v="BPHMA25A"/>
        <s v="BPHMA25B"/>
        <s v="BPHMA25C"/>
        <s v="BPHMA25D"/>
        <s v="BPHMA28A"/>
        <s v="BPHMA28B"/>
        <s v="BPHMA28C"/>
        <s v="BPHMA28D"/>
        <s v="BPHMA2A"/>
        <s v="BPHMA2B"/>
        <s v="BPHMA2C"/>
        <s v="BPHMA2D"/>
        <s v="BPHMA31_1A"/>
        <s v="BPHMA31_1B"/>
        <s v="BPHMA31_1C"/>
        <s v="BPHMA31_1D"/>
        <s v="BPHMA32_2A"/>
        <s v="BPHMA32_2B"/>
        <s v="BPHMA32_2C"/>
        <s v="BPHMA32_2D"/>
        <s v="BPHMA35_3A"/>
        <s v="BPHMA35_3B"/>
        <s v="BPHMA35_3C"/>
        <s v="BPHMA35_3D"/>
        <s v="BPHMA36_3A"/>
        <s v="BPHMA36_3B"/>
        <s v="BPHMA36_3C"/>
        <s v="BPHMA36_3D"/>
        <s v="BPHMA3A"/>
        <s v="BPHMA3B"/>
        <s v="BPHMA3C"/>
        <s v="BPHMA3D"/>
        <s v="BPHMA4A"/>
        <s v="BPHMA4B"/>
        <s v="BPHMA4C"/>
        <s v="BPHMA4D"/>
        <s v="BPHMA5A"/>
        <s v="BPHMA5B"/>
        <s v="BPHMA5C"/>
        <s v="BPHMA5D"/>
        <s v="BPHMA6A"/>
        <s v="BPHMA6B"/>
        <s v="BPHMA6C"/>
        <s v="BPHMA6D"/>
        <s v="BPHMA7A"/>
        <s v="BPHMA7B"/>
        <s v="BPHMA7C"/>
        <s v="BPHMA7D"/>
        <s v="BPHMA8A"/>
        <s v="BPHMA8B"/>
        <s v="BPHMA8C"/>
        <s v="BPHMA8D"/>
        <s v="BPLLA10_2A"/>
        <s v="BPLLA10_2B"/>
        <s v="BPLLA10_2C"/>
        <s v="BPLLA10_2D"/>
        <s v="BPLLA12_2A"/>
        <s v="BPLLA12_2B"/>
        <s v="BPLLA12_2C"/>
        <s v="BPLLA12_2D"/>
        <s v="BPLLA13_3A"/>
        <s v="BPLLA13_3B"/>
        <s v="BPLLA13_3C"/>
        <s v="BPLLA13_3D"/>
        <s v="BPLLA14_2A"/>
        <s v="BPLLA14_2B"/>
        <s v="BPLLA14_2C"/>
        <s v="BPLLA14_2D"/>
        <s v="BPLLA15_1A"/>
        <s v="BPLLA15_1B"/>
        <s v="BPLLA15_1C"/>
        <s v="BPLLA15_1D"/>
        <s v="BPLLA16_3A"/>
        <s v="BPLLA16_3B"/>
        <s v="BPLLA16_3C"/>
        <s v="BPLLA16_3D"/>
        <s v="BPLLA17_1A"/>
        <s v="BPLLA17_1B"/>
        <s v="BPLLA17_1C"/>
        <s v="BPLLA17_1D"/>
        <s v="BPLLA23_3A"/>
        <s v="BPLLA23_3B"/>
        <s v="BPLLA23_3C"/>
        <s v="BPLLA23_3D"/>
        <s v="BPLLA24_2A"/>
        <s v="BPLLA24_2B"/>
        <s v="BPLLA24_2C"/>
        <s v="BPLLA24_2D"/>
        <s v="BPLLA6_1A"/>
        <s v="BPLLA6_1B"/>
        <s v="BPLLA6_1C"/>
        <s v="BPLLA6_1D"/>
        <s v="BPLLA9_3A"/>
        <s v="BPLLA9_3B"/>
        <s v="BPLLA9_3C"/>
        <s v="BPLLA9_3D"/>
        <s v="BPLMA10_2A"/>
        <s v="BPLMA10_2B"/>
        <s v="BPLMA10_2C"/>
        <s v="BPLMA10_2D"/>
        <s v="BPLMA11_1A"/>
        <s v="BPLMA11_1B"/>
        <s v="BPLMA11_1C"/>
        <s v="BPLMA11_1D"/>
        <s v="BPLMA11_2A"/>
        <s v="BPLMA11_2B"/>
        <s v="BPLMA11_2C"/>
        <s v="BPLMA11_2D"/>
        <s v="BPLMA1_1A"/>
        <s v="BPLMA1_1B"/>
        <s v="BPLMA1_1C"/>
        <s v="BPLMA1_1D"/>
        <s v="BPLMA12_1A"/>
        <s v="BPLMA12_1B"/>
        <s v="BPLMA12_1C"/>
        <s v="BPLMA12_1D"/>
        <s v="BPLMA13_1A"/>
        <s v="BPLMA13_1B"/>
        <s v="BPLMA13_1C"/>
        <s v="BPLMA13_1D"/>
        <s v="BPLMA14_1A"/>
        <s v="BPLMA14_1B"/>
        <s v="BPLMA14_1C"/>
        <s v="BPLMA14_1D"/>
        <s v="BPLMA15_1A"/>
        <s v="BPLMA15_1B"/>
        <s v="BPLMA15_1C"/>
        <s v="BPLMA15_1D"/>
        <s v="BPLMA16_1A"/>
        <s v="BPLMA16_1B"/>
        <s v="BPLMA16_1C"/>
        <s v="BPLMA16_1D"/>
        <s v="BPLMA2019_15_1A"/>
        <s v="BPLMA2019_15_1B"/>
        <s v="BPLMA2019_15_1C"/>
        <s v="BPLMA2019_15_1D"/>
        <s v="BPLMA2019_4_1A"/>
        <s v="BPLMA2019_4_1B"/>
        <s v="BPLMA2019_4_1C"/>
        <s v="BPLMA2019_4_1D"/>
        <s v="BPLMA2019_7_1A"/>
        <s v="BPLMA2019_7_1B"/>
        <s v="BPLMA2019_7_1C"/>
        <s v="BPLMA2019_7_1D"/>
        <s v="BPLMA2019_9_1A"/>
        <s v="BPLMA2019_9_1B"/>
        <s v="BPLMA2019_9_1C"/>
        <s v="BPLMA2019_9_1D"/>
        <s v="BPLMA2_2A"/>
        <s v="BPLMA2_2B"/>
        <s v="BPLMA2_2C"/>
        <s v="BPLMA2_2D"/>
        <s v="BPLMA2_3A"/>
        <s v="BPLMA2_3B"/>
        <s v="BPLMA2_3C"/>
        <s v="BPLMA2_3D"/>
        <s v="BPLMA3_1A"/>
        <s v="BPLMA3_1B"/>
        <s v="BPLMA3_1C"/>
        <s v="BPLMA3_1D"/>
        <s v="BPLMA3_2A"/>
        <s v="BPLMA3_2B"/>
        <s v="BPLMA3_2C"/>
        <s v="BPLMA3_2D"/>
        <s v="BPLMA4_1A"/>
        <s v="BPLMA4_1B"/>
        <s v="BPLMA4_1C"/>
        <s v="BPLMA4_1D"/>
        <s v="BPLMA5_3A"/>
        <s v="BPLMA5_3B"/>
        <s v="BPLMA5_3C"/>
        <s v="BPLMA5_3D"/>
        <s v="BPLMA6_1A"/>
        <s v="BPLMA6_1B"/>
        <s v="BPLMA6_1C"/>
        <s v="BPLMA6_1D"/>
        <s v="BPLMA6_3A"/>
        <s v="BPLMA6_3B"/>
        <s v="BPLMA6_3C"/>
        <s v="BPLMA6_3D"/>
        <s v="BPLMA7_1A"/>
        <s v="BPLMA7_1B"/>
        <s v="BPLMA7_1C"/>
        <s v="BPLMA7_1D"/>
        <s v="BPLMA8_3A"/>
        <s v="BPLMA8_3B"/>
        <s v="BPLMA8_3C"/>
        <s v="BPLMA8_3D"/>
        <s v="BPLMA9_1A"/>
        <s v="BPLMA9_1B"/>
        <s v="BPLMA9_1C"/>
        <s v="BPLMA9_1D"/>
        <s v="BPMLA11_2A"/>
        <s v="BPMLA11_2B"/>
        <s v="BPMLA11_2C"/>
        <s v="BPMLA11_2D"/>
        <s v="BPMLA12_2A"/>
        <s v="BPMLA12_2B"/>
        <s v="BPMLA12_2C"/>
        <s v="BPMLA12_2D"/>
        <s v="BPMLA14_2A"/>
        <s v="BPMLA14_2B"/>
        <s v="BPMLA14_2C"/>
        <s v="BPMLA14_2D"/>
        <s v="BPMLA15_3A"/>
        <s v="BPMLA15_3B"/>
        <s v="BPMLA15_3C"/>
        <s v="BPMLA15_3D"/>
        <s v="BPMLA16_3A"/>
        <s v="BPMLA16_3B"/>
        <s v="BPMLA16_3C"/>
        <s v="BPMLA16_3D"/>
        <s v="BPMLA19_3A"/>
        <s v="BPMLA19_3B"/>
        <s v="BPMLA19_3C"/>
        <s v="BPMLA19_3D"/>
        <s v="BPMLA2_2A"/>
        <s v="BPMLA2_2B"/>
        <s v="BPMLA2_2C"/>
        <s v="BPMLA2_2D"/>
        <s v="BPMLA26_3A"/>
        <s v="BPMLA26_3B"/>
        <s v="BPMLA26_3C"/>
        <s v="BPMLA26_3D"/>
        <s v="BPMLA3_2A"/>
        <s v="BPMLA3_2B"/>
        <s v="BPMLA3_2C"/>
        <s v="BPMLA3_2D"/>
        <s v="BPMLA30_3A"/>
        <s v="BPMLA30_3B"/>
        <s v="BPMLA30_3C"/>
        <s v="BPMLA30_3D"/>
        <s v="BPMLA3_1A"/>
        <s v="BPMLA3_1B"/>
        <s v="BPMLA3_1C"/>
        <s v="BPMLA3_1D"/>
        <s v="BPMLA4_2A"/>
        <s v="BPMLA4_2B"/>
        <s v="BPMLA4_2C"/>
        <s v="BPMLA4_2D"/>
        <s v="BPMLA4_3A"/>
        <s v="BPMLA4_3B"/>
        <s v="BPMLA4_3C"/>
        <s v="BPMLA4_3D"/>
        <s v="BPMLA5_1A"/>
        <s v="BPMLA5_1B"/>
        <s v="BPMLA5_1C"/>
        <s v="BPMLA5_1D"/>
        <s v="BPMLA7_1A"/>
        <s v="BPMLA7_1B"/>
        <s v="BPMLA7_1C"/>
        <s v="BPMLA7_1D"/>
        <s v="BPMLA9_2A"/>
        <s v="BPMLA9_2B"/>
        <s v="BPMLA9_2C"/>
        <s v="BPMLA9_2D"/>
        <s v="BPMMA10_1A"/>
        <s v="BPMMA10_1B"/>
        <s v="BPMMA10_1C"/>
        <s v="BPMMA10_1D"/>
        <s v="BPMMA10_2A"/>
        <s v="BPMMA10_2B"/>
        <s v="BPMMA10_2C"/>
        <s v="BPMMA10_2D"/>
        <s v="BPMMA12_1A"/>
        <s v="BPMMA12_1B"/>
        <s v="BPMMA12_1C"/>
        <s v="BPMMA12_1D"/>
        <s v="BPMMA13_1A"/>
        <s v="BPMMA13_1B"/>
        <s v="BPMMA13_1C"/>
        <s v="BPMMA13_1D"/>
        <s v="BPMMA15_3A"/>
        <s v="BPMMA15_3B"/>
        <s v="BPMMA15_3C"/>
        <s v="BPMMA15_3D"/>
        <s v="BPMMA16_1A"/>
        <s v="BPMMA16_1B"/>
        <s v="BPMMA16_1C"/>
        <s v="BPMMA16_1D"/>
        <s v="BPMMA3_1A"/>
        <s v="BPMMA3_1B"/>
        <s v="BPMMA3_1C"/>
        <s v="BPMMA3_1D"/>
        <s v="BPMMA4_1A"/>
        <s v="BPMMA4_1B"/>
        <s v="BPMMA4_1C"/>
        <s v="BPMMA4_1D"/>
        <s v="BPMMA5_1A"/>
        <s v="BPMMA5_1B"/>
        <s v="BPMMA5_1C"/>
        <s v="BPMMA5_1D"/>
        <s v="BPMMA2019_5_1A"/>
        <s v="BPMMA2019_5_1B"/>
        <s v="BPMMA2019_5_1C"/>
        <s v="BPMMA2019_5_1D"/>
        <s v="BPMMA6_3A"/>
        <s v="BPMMA6_3B"/>
        <s v="BPMMA6_3C"/>
        <s v="BPMMA6_3D"/>
        <s v="BPMMA6_2A"/>
        <s v="BPMMA6_2B"/>
        <s v="BPMMA6_2C"/>
        <s v="BPMMA6_2D"/>
        <s v="BPMMA7_1A"/>
        <s v="BPMMA7_1B"/>
        <s v="BPMMA7_1C"/>
        <s v="BPMMA7_1D"/>
        <s v="BPMMA7_2A"/>
        <s v="BPMMA7_2B"/>
        <s v="BPMMA7_2C"/>
        <s v="BPMMA7_2D"/>
        <s v="BPMMA8_1A"/>
        <s v="BPMMA8_1B"/>
        <s v="BPMMA8_1C"/>
        <s v="BPMMA8_1D"/>
        <s v="BPMMA8_3A"/>
        <s v="BPMMA8_3B"/>
        <s v="BPMMA8_3C"/>
        <s v="BPMMA8_3D"/>
        <s v="BPMMA9_2A"/>
        <s v="BPMMA9_2B"/>
        <s v="BPMMA9_2C"/>
        <s v="BPMMA9_2D"/>
        <s v="BPMMA9_1A"/>
        <s v="BPMMA9_1B"/>
        <s v="BPMMA9_1C"/>
        <s v="BPMMA9_1D"/>
        <s v="BPSAV10_3A"/>
        <s v="BPSAV10_3B"/>
        <s v="BPSAV10_3C"/>
        <s v="BPSAV10_3D"/>
        <s v="BPSAV11_2A"/>
        <s v="BPSAV11_2B"/>
        <s v="BPSAV11_2C"/>
        <s v="BPSAV11_2D"/>
        <s v="BPSAV16_2A"/>
        <s v="BPSAV16_2B"/>
        <s v="BPSAV16_2C"/>
        <s v="BPSAV16_2D"/>
        <s v="BPSAV2_1A"/>
        <s v="BPSAV2_1B"/>
        <s v="BPSAV2_1C"/>
        <s v="BPSAV2_1D"/>
        <s v="BPSAV3_1A"/>
        <s v="BPSAV3_1B"/>
        <s v="BPSAV3_1C"/>
        <s v="BPSAV3_1D"/>
        <s v="BPSAV4_1A"/>
        <s v="BPSAV4_1B"/>
        <s v="BPSAV4_1C"/>
        <s v="BPSAV4_1D"/>
        <s v="BPSAV7_3A"/>
        <s v="BPSAV7_3B"/>
        <s v="BPSAV7_3C"/>
        <s v="BPSAV7_3D"/>
        <s v="BPMLA4-_3D" u="1"/>
      </sharedItems>
    </cacheField>
    <cacheField name="Trees - AGB (tC/ha)" numFmtId="165">
      <sharedItems containsString="0" containsBlank="1" containsNumber="1" minValue="13.748649944582874" maxValue="524.52451952282911"/>
    </cacheField>
    <cacheField name="Trees - BGB (tC/ha)" numFmtId="165">
      <sharedItems containsString="0" containsBlank="1" containsNumber="1" minValue="2.8184732386394891" maxValue="123.26326208786483"/>
    </cacheField>
    <cacheField name="Saplings (tC/ha)" numFmtId="165">
      <sharedItems containsString="0" containsBlank="1" containsNumber="1" minValue="0" maxValue="28.88662217117901"/>
    </cacheField>
    <cacheField name="Litter (tC/ha)" numFmtId="165">
      <sharedItems containsString="0" containsBlank="1" containsNumber="1" minValue="1.1539245810055867" maxValue="8.6540797546012271"/>
    </cacheField>
    <cacheField name="Standing Dead (tC/ha)" numFmtId="165">
      <sharedItems containsString="0" containsBlank="1" containsNumber="1" minValue="0" maxValue="34.407506444119704"/>
    </cacheField>
    <cacheField name="Lying Dead (tC/ha)" numFmtId="165">
      <sharedItems containsString="0" containsBlank="1" containsNumber="1" minValue="0" maxValue="65.431143189189825"/>
    </cacheField>
    <cacheField name="All Pools (tC/ha)" numFmtId="165">
      <sharedItems containsString="0" containsBlank="1" containsNumber="1" minValue="31.538941245821238" maxValue="659.4930325563829"/>
    </cacheField>
    <cacheField name="Soil (tC/ha)" numFmtId="0">
      <sharedItems containsString="0" containsBlank="1" containsNumber="1" minValue="10.149018232819076" maxValue="502.35063113604485"/>
    </cacheField>
    <cacheField name="Subplot Stratum (7/28/19)" numFmtId="0">
      <sharedItems/>
    </cacheField>
    <cacheField name="Plot stratum" numFmtId="0">
      <sharedItems containsBlank="1" count="8">
        <s v="MPfC LA"/>
        <s v=""/>
        <s v="HPfC LA"/>
        <s v="HPfC MA"/>
        <s v="LPfC LA"/>
        <s v="MPfC MA"/>
        <s v="LPfC M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s v="HPC_LA__GFC_2014_V6_10"/>
    <n v="2014"/>
    <n v="2011"/>
    <x v="0"/>
    <s v="BPHLA10A"/>
    <n v="389.26898382078843"/>
    <n v="91.478211197885273"/>
    <n v="3.93908484152441"/>
    <m/>
    <n v="1.1608281153246294"/>
    <n v="11.683717880545343"/>
    <n v="497.53082585606802"/>
    <m/>
    <s v="MPfC LA"/>
    <x v="0"/>
  </r>
  <r>
    <s v="HPC_LA__GFC_2014_V6_10"/>
    <n v="2014"/>
    <n v="2011"/>
    <x v="0"/>
    <s v="BPHLA10B"/>
    <n v="230.0912751276133"/>
    <n v="54.071449654989124"/>
    <n v="5.2521131220325472"/>
    <m/>
    <n v="0"/>
    <n v="9.4787964419188739"/>
    <n v="298.89363434655382"/>
    <m/>
    <s v="MPfC LA"/>
    <x v="0"/>
  </r>
  <r>
    <s v="HPC_LA__GFC_2014_V6_10"/>
    <n v="2014"/>
    <n v="2011"/>
    <x v="0"/>
    <s v="BPHLA10C"/>
    <n v="306.04859118199875"/>
    <n v="71.921418927769707"/>
    <n v="1.750704374010849"/>
    <m/>
    <n v="7.4688895089285712"/>
    <n v="6.2626433554103649"/>
    <n v="393.45224734811825"/>
    <m/>
    <s v="MPfC LA"/>
    <x v="0"/>
  </r>
  <r>
    <s v="HPC_LA__GFC_2014_V6_10"/>
    <n v="2014"/>
    <n v="2011"/>
    <x v="0"/>
    <s v="BPHLA10D"/>
    <n v="359.10812524802708"/>
    <n v="84.390409433286365"/>
    <n v="7.002817496043396"/>
    <m/>
    <n v="0"/>
    <n v="7.2234006126846833"/>
    <n v="457.72475279004152"/>
    <n v="65.606591865357643"/>
    <s v="MPfC LA"/>
    <x v="0"/>
  </r>
  <r>
    <s v="HPC_LA__GFC_2014_V6_10"/>
    <n v="2014"/>
    <n v="2012"/>
    <x v="1"/>
    <s v="BPHLA11A"/>
    <n v="184.16927270043126"/>
    <n v="43.279779084601344"/>
    <n v="7.4404935895461088"/>
    <m/>
    <n v="2.2215136054421767"/>
    <n v="1.0229542705094337"/>
    <n v="238.13401325053036"/>
    <m/>
    <s v="HPfC LA"/>
    <x v="1"/>
  </r>
  <r>
    <s v="HPC_LA__GFC_2014_V6_10"/>
    <n v="2014"/>
    <n v="2012"/>
    <x v="1"/>
    <s v="BPHLA11B"/>
    <n v="232.55945480996203"/>
    <n v="54.651471880341077"/>
    <n v="6.5651414025406831"/>
    <m/>
    <n v="5.4942999208711258"/>
    <n v="4.3179241672142163"/>
    <n v="303.58829218092916"/>
    <m/>
    <s v="HPfC MA"/>
    <x v="1"/>
  </r>
  <r>
    <s v="HPC_LA__GFC_2014_V6_10"/>
    <n v="2014"/>
    <n v="2012"/>
    <x v="1"/>
    <s v="BPHLA11C"/>
    <n v="199.20310538360718"/>
    <n v="46.812729765147687"/>
    <n v="5.6897892155352592"/>
    <m/>
    <n v="0"/>
    <n v="13.390283514543205"/>
    <n v="265.09590787883332"/>
    <m/>
    <s v="HPfC MA"/>
    <x v="1"/>
  </r>
  <r>
    <s v="HPC_LA__GFC_2014_V6_10"/>
    <n v="2014"/>
    <n v="2012"/>
    <x v="1"/>
    <s v="BPHLA11D"/>
    <n v="168.18349641976701"/>
    <n v="39.523121658645245"/>
    <n v="5.2521131220325472"/>
    <m/>
    <n v="1.325892857142857"/>
    <n v="6.2730588723048886"/>
    <n v="220.55768292989254"/>
    <n v="13.12762973352034"/>
    <s v="HPfC LA"/>
    <x v="1"/>
  </r>
  <r>
    <s v="HPC_LA__GFC_2014_V6_10"/>
    <n v="2014"/>
    <n v="2012"/>
    <x v="2"/>
    <s v="BPHLA12A"/>
    <n v="181.39832080844366"/>
    <n v="42.628605389984259"/>
    <n v="3.063732654518986"/>
    <m/>
    <n v="1.6969609268707488"/>
    <n v="9.3153767659461852"/>
    <n v="238.10299654576386"/>
    <m/>
    <s v="HPfC LA"/>
    <x v="2"/>
  </r>
  <r>
    <s v="HPC_LA__GFC_2014_V6_10"/>
    <n v="2014"/>
    <n v="2012"/>
    <x v="2"/>
    <s v="BPHLA12B"/>
    <n v="279.87549987984579"/>
    <n v="65.770742471763754"/>
    <n v="2.6260565610162736"/>
    <m/>
    <n v="0"/>
    <n v="4.9496355991092411"/>
    <n v="353.22193451173507"/>
    <m/>
    <s v="HPfC LA"/>
    <x v="2"/>
  </r>
  <r>
    <s v="HPC_LA__GFC_2014_V6_10"/>
    <n v="2014"/>
    <n v="2012"/>
    <x v="2"/>
    <s v="BPHLA12C"/>
    <n v="235.13814264737141"/>
    <n v="55.257463522132277"/>
    <n v="3.501408748021698"/>
    <m/>
    <n v="2.8119595083359576"/>
    <n v="2.8119595083359576"/>
    <n v="299.52093393419733"/>
    <m/>
    <s v="HPfC LA"/>
    <x v="2"/>
  </r>
  <r>
    <s v="HPC_LA__GFC_2014_V6_10"/>
    <n v="2014"/>
    <n v="2012"/>
    <x v="2"/>
    <s v="BPHLA12D"/>
    <n v="314.03430582418383"/>
    <n v="73.798061868683192"/>
    <n v="3.063732654518986"/>
    <m/>
    <n v="1.956067568897218"/>
    <n v="4.2113885730574827"/>
    <n v="397.06355648934067"/>
    <m/>
    <s v="HPfC LA"/>
    <x v="2"/>
  </r>
  <r>
    <s v="HPC_LA__GFC_2014_V6_10"/>
    <n v="2014"/>
    <n v="2012"/>
    <x v="3"/>
    <s v="BPHLA16A"/>
    <n v="363.24224748676193"/>
    <n v="85.361928159389052"/>
    <n v="5.2521131220325472"/>
    <m/>
    <n v="6.8884537981859415"/>
    <n v="24.373845490372517"/>
    <n v="485.11858805674194"/>
    <m/>
    <s v="HPfC LA"/>
    <x v="2"/>
  </r>
  <r>
    <s v="HPC_LA__GFC_2014_V6_10"/>
    <n v="2014"/>
    <n v="2012"/>
    <x v="3"/>
    <s v="BPHLA16B"/>
    <n v="321.08403122348562"/>
    <n v="75.454747337519123"/>
    <n v="1.750704374010849"/>
    <m/>
    <n v="0"/>
    <n v="11.475265667091584"/>
    <n v="409.7647486021072"/>
    <m/>
    <s v="HPfC LA"/>
    <x v="2"/>
  </r>
  <r>
    <s v="HPC_LA__GFC_2014_V6_10"/>
    <n v="2014"/>
    <n v="2012"/>
    <x v="3"/>
    <s v="BPHLA16C"/>
    <n v="393.46070449745315"/>
    <n v="92.46326555690149"/>
    <n v="1.750704374010849"/>
    <m/>
    <n v="0"/>
    <n v="2.7204077922439902"/>
    <n v="490.39508222060948"/>
    <m/>
    <s v="HPfC LA"/>
    <x v="2"/>
  </r>
  <r>
    <s v="HPC_LA__GFC_2014_V6_10"/>
    <n v="2014"/>
    <n v="2012"/>
    <x v="3"/>
    <s v="BPHLA16D"/>
    <n v="337.17817589820783"/>
    <n v="79.236871336078835"/>
    <n v="4.3767609350271224"/>
    <m/>
    <n v="0"/>
    <n v="6.754263771885503"/>
    <n v="427.54607194119927"/>
    <n v="36.01577840112202"/>
    <s v="HPfC LA"/>
    <x v="2"/>
  </r>
  <r>
    <s v="HPC_LA__GFC_2014_V6_10"/>
    <n v="2014"/>
    <n v="2012"/>
    <x v="4"/>
    <s v="BPHLA17A"/>
    <n v="325.96402242369169"/>
    <n v="76.601545269567538"/>
    <n v="3.93908484152441"/>
    <m/>
    <n v="3.3706568209405252"/>
    <n v="24.422542118487492"/>
    <n v="434.29785147421171"/>
    <m/>
    <s v="HPfC LA"/>
    <x v="2"/>
  </r>
  <r>
    <s v="HPC_LA__GFC_2014_V6_10"/>
    <n v="2014"/>
    <n v="2012"/>
    <x v="4"/>
    <s v="BPHLA17B"/>
    <n v="294.97868273279698"/>
    <n v="69.319990442207285"/>
    <n v="7.8781696830488199"/>
    <m/>
    <n v="13.844535337376008"/>
    <n v="21.844256012768916"/>
    <n v="407.86563420819806"/>
    <m/>
    <s v="HPfC LA"/>
    <x v="2"/>
  </r>
  <r>
    <s v="HPC_LA__GFC_2014_V6_10"/>
    <n v="2014"/>
    <n v="2012"/>
    <x v="4"/>
    <s v="BPHLA17C"/>
    <n v="346.25845591691223"/>
    <n v="81.370737140474375"/>
    <n v="9.1911979635569576"/>
    <m/>
    <n v="7.2837202371996783"/>
    <n v="4.7815587035597904"/>
    <n v="448.885669961703"/>
    <m/>
    <s v="HPfC LA"/>
    <x v="2"/>
  </r>
  <r>
    <s v="HPC_LA__GFC_2014_V6_10"/>
    <n v="2014"/>
    <n v="2012"/>
    <x v="4"/>
    <s v="BPHLA17D"/>
    <n v="410.58483758692751"/>
    <n v="96.487436832927955"/>
    <n v="8.3158457765515319"/>
    <m/>
    <n v="1.7001414566147131"/>
    <n v="0.33161870787660247"/>
    <n v="517.41988036089833"/>
    <n v="142.71774193548387"/>
    <s v="HPfC LA"/>
    <x v="2"/>
  </r>
  <r>
    <s v="HPC_LA__GFC_2014_V6_10"/>
    <n v="2014"/>
    <n v="2012"/>
    <x v="5"/>
    <s v="BPHLA19A"/>
    <n v="244.29745240302225"/>
    <n v="57.409901314710226"/>
    <n v="4.3767609350271224"/>
    <m/>
    <n v="0"/>
    <n v="10.854198603543132"/>
    <n v="316.93831325630271"/>
    <m/>
    <s v="HPfC MA"/>
    <x v="3"/>
  </r>
  <r>
    <s v="HPC_LA__GFC_2014_V6_10"/>
    <n v="2014"/>
    <n v="2012"/>
    <x v="5"/>
    <s v="BPHLA19B"/>
    <n v="299.67993693667052"/>
    <n v="70.424785180117567"/>
    <n v="3.93908484152441"/>
    <m/>
    <n v="0"/>
    <n v="2.7387381150179135"/>
    <n v="376.78254507333037"/>
    <m/>
    <s v="HPfC MA"/>
    <x v="3"/>
  </r>
  <r>
    <s v="HPC_LA__GFC_2014_V6_10"/>
    <n v="2014"/>
    <n v="2012"/>
    <x v="5"/>
    <s v="BPHLA19C"/>
    <n v="281.28390606472072"/>
    <n v="66.101717925209371"/>
    <n v="4.3767609350271224"/>
    <m/>
    <n v="5.2095596749811044"/>
    <n v="14.783376942056417"/>
    <n v="371.7553215419947"/>
    <m/>
    <s v="HPfC MA"/>
    <x v="3"/>
  </r>
  <r>
    <s v="HPC_LA__GFC_2014_V6_10"/>
    <n v="2014"/>
    <n v="2012"/>
    <x v="5"/>
    <s v="BPHLA19D"/>
    <n v="524.52451952282911"/>
    <n v="123.26326208786483"/>
    <n v="5.2521131220325472"/>
    <m/>
    <n v="0"/>
    <n v="6.4531378236563404"/>
    <n v="659.4930325563829"/>
    <n v="37.883941093969156"/>
    <s v="HPfC MA"/>
    <x v="3"/>
  </r>
  <r>
    <s v="HPC_LA__GFC_2014_V6_10"/>
    <n v="2014"/>
    <n v="2012"/>
    <x v="6"/>
    <s v="BPHLA1A"/>
    <n v="274.13538351725327"/>
    <n v="64.42181512655452"/>
    <n v="4.8144370285298344"/>
    <m/>
    <n v="1.3242091836734695"/>
    <n v="14.933615761351451"/>
    <n v="359.62946061736255"/>
    <m/>
    <s v="HPfC LA"/>
    <x v="2"/>
  </r>
  <r>
    <s v="HPC_LA__GFC_2014_V6_10"/>
    <n v="2014"/>
    <n v="2012"/>
    <x v="6"/>
    <s v="BPHLA1B"/>
    <n v="373.1589831952457"/>
    <n v="87.692361050882738"/>
    <n v="2.6260565610162736"/>
    <m/>
    <n v="0"/>
    <n v="10.449375189272825"/>
    <n v="473.92677599641752"/>
    <m/>
    <s v="HPfC LA"/>
    <x v="2"/>
  </r>
  <r>
    <s v="HPC_LA__GFC_2014_V6_10"/>
    <n v="2014"/>
    <n v="2012"/>
    <x v="6"/>
    <s v="BPHLA1C"/>
    <n v="278.8497940456802"/>
    <n v="65.529701600734839"/>
    <n v="3.063732654518986"/>
    <m/>
    <n v="0"/>
    <n v="22.076875803149559"/>
    <n v="369.52010410408354"/>
    <m/>
    <s v="HPfC LA"/>
    <x v="2"/>
  </r>
  <r>
    <s v="HPC_LA__GFC_2014_V6_10"/>
    <n v="2014"/>
    <n v="2012"/>
    <x v="6"/>
    <s v="BPHLA1D"/>
    <n v="129.99424673910659"/>
    <n v="30.548647983690046"/>
    <n v="3.501408748021698"/>
    <m/>
    <n v="0"/>
    <n v="0.41970492715632496"/>
    <n v="164.46400839797465"/>
    <n v="35.913218793828889"/>
    <s v="HPfC LA"/>
    <x v="2"/>
  </r>
  <r>
    <s v="HPC_LA__GFC_2014_V6_10"/>
    <n v="2014"/>
    <n v="2012"/>
    <x v="7"/>
    <s v="BPHLA20A"/>
    <n v="248.39295866860303"/>
    <n v="58.372345287121711"/>
    <n v="5.2521131220325472"/>
    <m/>
    <n v="1.3114788754434787"/>
    <n v="18.047385889754981"/>
    <n v="331.37628184295573"/>
    <m/>
    <s v="HPfC LA"/>
    <x v="2"/>
  </r>
  <r>
    <s v="HPC_LA__GFC_2014_V6_10"/>
    <n v="2014"/>
    <n v="2012"/>
    <x v="7"/>
    <s v="BPHLA20B"/>
    <n v="278.17188953046821"/>
    <n v="65.370394039660027"/>
    <n v="5.6897892155352592"/>
    <m/>
    <n v="5.7932612650448849"/>
    <n v="2.5225105038469224"/>
    <n v="357.5478445545553"/>
    <m/>
    <s v="HPfC LA"/>
    <x v="2"/>
  </r>
  <r>
    <s v="HPC_LA__GFC_2014_V6_10"/>
    <n v="2014"/>
    <n v="2012"/>
    <x v="7"/>
    <s v="BPHLA20C"/>
    <n v="388.29532865904531"/>
    <n v="91.249402234875646"/>
    <n v="0.43767609350271225"/>
    <m/>
    <n v="0"/>
    <n v="0.48916226812899133"/>
    <n v="480.47156925555265"/>
    <m/>
    <s v="HPfC LA"/>
    <x v="2"/>
  </r>
  <r>
    <s v="HPC_LA__GFC_2014_V6_10"/>
    <n v="2014"/>
    <n v="2012"/>
    <x v="7"/>
    <s v="BPHLA20D"/>
    <n v="250.22626939647117"/>
    <n v="58.80317330817072"/>
    <n v="7.002817496043396"/>
    <m/>
    <n v="4.1198594721864819"/>
    <n v="26.354557892118887"/>
    <n v="346.50667756499064"/>
    <n v="117.79880785413745"/>
    <s v="HPfC LA"/>
    <x v="2"/>
  </r>
  <r>
    <s v="HPC_LA__GFC_2014_V6_10"/>
    <n v="2014"/>
    <n v="2013"/>
    <x v="8"/>
    <s v="BPHLA21_2A"/>
    <n v="132.12202915057478"/>
    <n v="31.048676850385071"/>
    <n v="8.3158457765515319"/>
    <m/>
    <n v="2.6891071428571429"/>
    <n v="0.48854541785392325"/>
    <n v="174.66420433822245"/>
    <m/>
    <s v="HPfC MA"/>
    <x v="3"/>
  </r>
  <r>
    <s v="HPC_LA__GFC_2014_V6_10"/>
    <n v="2014"/>
    <n v="2013"/>
    <x v="8"/>
    <s v="BPHLA21_2B"/>
    <n v="152.56479110757363"/>
    <n v="35.852725910279801"/>
    <n v="1.750704374010849"/>
    <m/>
    <n v="0"/>
    <n v="3.6692598392094946"/>
    <n v="193.83748123107375"/>
    <m/>
    <s v="HPfC MA"/>
    <x v="3"/>
  </r>
  <r>
    <s v="HPC_LA__GFC_2014_V6_10"/>
    <n v="2014"/>
    <n v="2013"/>
    <x v="8"/>
    <s v="BPHLA21_2C"/>
    <n v="212.71094094003413"/>
    <n v="49.98707112090802"/>
    <n v="0.8753521870054245"/>
    <m/>
    <n v="0"/>
    <n v="0"/>
    <n v="263.57336424794761"/>
    <m/>
    <s v="HPfC MA"/>
    <x v="3"/>
  </r>
  <r>
    <s v="HPC_LA__GFC_2014_V6_10"/>
    <n v="2014"/>
    <n v="2013"/>
    <x v="8"/>
    <s v="BPHLA21_2D"/>
    <n v="80.870052718908298"/>
    <n v="19.004462388943448"/>
    <n v="0"/>
    <m/>
    <n v="0"/>
    <n v="1.09087195319553"/>
    <n v="100.96538706104728"/>
    <n v="32.273772791023845"/>
    <s v="HPfC MA"/>
    <x v="3"/>
  </r>
  <r>
    <s v="HPC_LA__GFC_2014_V6_10"/>
    <n v="2014"/>
    <n v="2013"/>
    <x v="9"/>
    <s v="BPHLA24_1A"/>
    <n v="211.73662503689511"/>
    <n v="49.758106883670344"/>
    <n v="0.43767609350271225"/>
    <m/>
    <n v="0"/>
    <n v="1.7257774358148579"/>
    <n v="263.65818544988304"/>
    <m/>
    <s v="HPfC LA"/>
    <x v="2"/>
  </r>
  <r>
    <s v="HPC_LA__GFC_2014_V6_10"/>
    <n v="2014"/>
    <n v="2013"/>
    <x v="9"/>
    <s v="BPHLA24_1B"/>
    <n v="276.42433316730342"/>
    <n v="64.959718294316303"/>
    <n v="0.8753521870054245"/>
    <m/>
    <n v="0"/>
    <n v="0.91417210765090196"/>
    <n v="343.17357575627608"/>
    <m/>
    <s v="HPfC LA"/>
    <x v="2"/>
  </r>
  <r>
    <s v="HPC_LA__GFC_2014_V6_10"/>
    <n v="2014"/>
    <n v="2013"/>
    <x v="9"/>
    <s v="BPHLA24_1C"/>
    <n v="88.120398133931047"/>
    <n v="20.708293561473795"/>
    <n v="8.7535218700542448"/>
    <m/>
    <n v="5.0585034013605448"/>
    <n v="6.3695188340686615"/>
    <n v="129.0102358008883"/>
    <m/>
    <s v="HPfC LA"/>
    <x v="2"/>
  </r>
  <r>
    <s v="HPC_LA__GFC_2014_V6_10"/>
    <n v="2014"/>
    <n v="2013"/>
    <x v="9"/>
    <s v="BPHLA24_1D"/>
    <n v="139.39670826303851"/>
    <n v="32.758226441814045"/>
    <n v="2.6260565610162736"/>
    <m/>
    <n v="0"/>
    <n v="11.236788266498886"/>
    <n v="186.01777953236771"/>
    <n v="51.176928471248253"/>
    <s v="HPfC LA"/>
    <x v="2"/>
  </r>
  <r>
    <s v="HPC_LA__GFC_2014_V6_10"/>
    <n v="2014"/>
    <n v="2012"/>
    <x v="10"/>
    <s v="BPHLA2A"/>
    <n v="301.67142645398053"/>
    <n v="70.892785216685425"/>
    <n v="3.063732654518986"/>
    <m/>
    <n v="0"/>
    <n v="4.9904914433778265"/>
    <n v="380.61843576856273"/>
    <m/>
    <s v="HPfC MA"/>
    <x v="3"/>
  </r>
  <r>
    <s v="HPC_LA__GFC_2014_V6_10"/>
    <n v="2014"/>
    <n v="2012"/>
    <x v="10"/>
    <s v="BPHLA2B"/>
    <n v="222.99988540236785"/>
    <n v="52.404973069556441"/>
    <n v="4.3767609350271224"/>
    <m/>
    <n v="0"/>
    <n v="13.401530545608521"/>
    <n v="293.18314995255992"/>
    <m/>
    <s v="HPfC MA"/>
    <x v="3"/>
  </r>
  <r>
    <s v="HPC_LA__GFC_2014_V6_10"/>
    <n v="2014"/>
    <n v="2012"/>
    <x v="10"/>
    <s v="BPHLA2C"/>
    <n v="316.91196159125593"/>
    <n v="74.474310973945137"/>
    <n v="4.8144370285298344"/>
    <m/>
    <n v="5.7222"/>
    <n v="10.941724722773092"/>
    <n v="412.86463431650395"/>
    <m/>
    <s v="HPfC MA"/>
    <x v="3"/>
  </r>
  <r>
    <s v="HPC_LA__GFC_2014_V6_10"/>
    <n v="2014"/>
    <n v="2012"/>
    <x v="10"/>
    <s v="BPHLA2D"/>
    <n v="365.38768467347921"/>
    <n v="85.866105898267605"/>
    <n v="6.5651414025406831"/>
    <m/>
    <n v="4.2635026041666668"/>
    <n v="23.474116315062062"/>
    <n v="485.55655089351626"/>
    <n v="20.377279102384289"/>
    <s v="HPfC MA"/>
    <x v="3"/>
  </r>
  <r>
    <s v="Carbon Stock Calculation HLA_2019_V7.2"/>
    <n v="2019"/>
    <n v="2019"/>
    <x v="11"/>
    <s v="BPHLA3_1A"/>
    <n v="130.06227011087083"/>
    <n v="30.564633476054642"/>
    <n v="3.063732654518986"/>
    <n v="3.0020452586206892"/>
    <n v="4.0565364583333334"/>
    <n v="13.644481344396009"/>
    <n v="181.39165404417381"/>
    <m/>
    <s v="HPfC LA"/>
    <x v="2"/>
  </r>
  <r>
    <s v="Carbon Stock Calculation HLA_2019_V7.2"/>
    <n v="2019"/>
    <n v="2019"/>
    <x v="11"/>
    <s v="BPHLA3_1B"/>
    <n v="181.46705161031318"/>
    <n v="42.644757128423592"/>
    <n v="2.6260565610162736"/>
    <s v=""/>
    <n v="0"/>
    <n v="6.0187777676649477"/>
    <n v="232.756643067418"/>
    <m/>
    <s v="HPfC LA"/>
    <x v="2"/>
  </r>
  <r>
    <s v="Carbon Stock Calculation HLA_2019_V7.2"/>
    <n v="2019"/>
    <n v="2019"/>
    <x v="11"/>
    <s v="BPHLA3_1C"/>
    <n v="42.625543605859754"/>
    <n v="8.7382364392012484"/>
    <n v="2.1883804675135612"/>
    <s v=""/>
    <n v="0"/>
    <n v="1.642055432231242"/>
    <n v="55.194215944805805"/>
    <m/>
    <s v="HPfC LA"/>
    <x v="2"/>
  </r>
  <r>
    <s v="Carbon Stock Calculation HLA_2019_V7.2"/>
    <n v="2019"/>
    <n v="2019"/>
    <x v="11"/>
    <s v="BPHLA3_1D"/>
    <n v="143.04725685923569"/>
    <n v="33.616105361920383"/>
    <n v="0"/>
    <s v=""/>
    <n v="0"/>
    <n v="3.3037205347068985"/>
    <n v="179.96708275586298"/>
    <m/>
    <s v="HPfC LA"/>
    <x v="2"/>
  </r>
  <r>
    <s v="HPC_LA__GFC_2014_V6_10"/>
    <n v="2014"/>
    <n v="2012"/>
    <x v="12"/>
    <s v="BPHLA3A"/>
    <n v="305.32846943883249"/>
    <n v="71.752190318125628"/>
    <n v="2.1883804675135612"/>
    <m/>
    <n v="2.7948148148148149"/>
    <n v="0"/>
    <n v="382.06385503928647"/>
    <m/>
    <s v="HPfC MA"/>
    <x v="3"/>
  </r>
  <r>
    <s v="HPC_LA__GFC_2014_V6_10"/>
    <n v="2014"/>
    <n v="2012"/>
    <x v="12"/>
    <s v="BPHLA3B"/>
    <n v="221.44592122901517"/>
    <n v="52.039791488818565"/>
    <n v="3.93908484152441"/>
    <m/>
    <n v="2.8072916666666665"/>
    <n v="9.8015010464704666"/>
    <n v="290.0335902724953"/>
    <m/>
    <s v="HPfC MA"/>
    <x v="3"/>
  </r>
  <r>
    <s v="HPC_LA__GFC_2014_V6_10"/>
    <n v="2014"/>
    <n v="2012"/>
    <x v="12"/>
    <s v="BPHLA3C"/>
    <n v="382.97017080463854"/>
    <n v="89.997990139090049"/>
    <n v="3.063732654518986"/>
    <m/>
    <n v="3.5200000000000005"/>
    <n v="2.0530232920915026"/>
    <n v="481.60491689033904"/>
    <m/>
    <s v="HPfC MA"/>
    <x v="3"/>
  </r>
  <r>
    <s v="HPC_LA__GFC_2014_V6_10"/>
    <n v="2014"/>
    <n v="2012"/>
    <x v="12"/>
    <s v="BPHLA3D"/>
    <n v="210.07357054525056"/>
    <n v="49.367289078133879"/>
    <n v="7.002817496043396"/>
    <m/>
    <n v="1.0408463541666668"/>
    <n v="3.927997687086803"/>
    <n v="271.41252116068131"/>
    <n v="46.201051893408135"/>
    <s v="HPfC MA"/>
    <x v="3"/>
  </r>
  <r>
    <s v="Carbon Stock Calculation HLA_2019_V7.2"/>
    <n v="2019"/>
    <n v="2019"/>
    <x v="13"/>
    <s v="BPHLA4_1A"/>
    <n v="226.92939229068588"/>
    <n v="53.328407188311182"/>
    <n v="1.750704374010849"/>
    <n v="3.5630046296296296"/>
    <n v="24.561555376563167"/>
    <n v="6.1674972847324883"/>
    <n v="312.73755651430355"/>
    <m/>
    <s v="HPfC LA"/>
    <x v="2"/>
  </r>
  <r>
    <s v="Carbon Stock Calculation HLA_2019_V7.2"/>
    <n v="2019"/>
    <n v="2019"/>
    <x v="13"/>
    <s v="BPHLA4_1B"/>
    <n v="173.95090745720276"/>
    <n v="40.878463252442643"/>
    <n v="3.063732654518986"/>
    <s v=""/>
    <n v="3.666666666666667"/>
    <n v="3.9138162992629884"/>
    <n v="225.47358633009401"/>
    <m/>
    <s v="HPfC LA"/>
    <x v="2"/>
  </r>
  <r>
    <s v="Carbon Stock Calculation HLA_2019_V7.2"/>
    <n v="2019"/>
    <n v="2019"/>
    <x v="13"/>
    <s v="BPHLA4_1C"/>
    <n v="188.45020749644408"/>
    <n v="44.285798761664353"/>
    <n v="3.93908484152441"/>
    <s v=""/>
    <n v="0"/>
    <n v="3.3010063934965985"/>
    <n v="239.97609749312946"/>
    <m/>
    <s v="HPfC LA"/>
    <x v="2"/>
  </r>
  <r>
    <s v="Carbon Stock Calculation HLA_2019_V7.2"/>
    <n v="2019"/>
    <n v="2019"/>
    <x v="13"/>
    <s v="BPHLA4_1D"/>
    <n v="168.69369007854962"/>
    <n v="39.64301716845916"/>
    <n v="1.3130282805081368"/>
    <s v=""/>
    <n v="20.255252901792932"/>
    <n v="0.95754901899368949"/>
    <n v="230.86253744830356"/>
    <m/>
    <s v="HPfC LA"/>
    <x v="2"/>
  </r>
  <r>
    <s v="HPC_LA__GFC_2014_V6_10"/>
    <n v="2014"/>
    <n v="2012"/>
    <x v="14"/>
    <s v="BPHLA4A"/>
    <n v="242.04607777490173"/>
    <n v="56.880828277101905"/>
    <n v="5.2521131220325472"/>
    <m/>
    <n v="0"/>
    <n v="10.025597199750226"/>
    <n v="314.20461637378639"/>
    <m/>
    <s v="HPfC LA"/>
    <x v="2"/>
  </r>
  <r>
    <s v="HPC_LA__GFC_2014_V6_10"/>
    <n v="2014"/>
    <n v="2012"/>
    <x v="14"/>
    <s v="BPHLA4B"/>
    <n v="192.63268213987385"/>
    <n v="45.268680302870351"/>
    <n v="3.501408748021698"/>
    <m/>
    <n v="0"/>
    <n v="3.70319030543989"/>
    <n v="245.10596149620579"/>
    <m/>
    <s v="HPfC LA"/>
    <x v="2"/>
  </r>
  <r>
    <s v="HPC_LA__GFC_2014_V6_10"/>
    <n v="2014"/>
    <n v="2012"/>
    <x v="14"/>
    <s v="BPHLA4C"/>
    <n v="126.86754883142441"/>
    <n v="29.813873975384737"/>
    <n v="3.063732654518986"/>
    <m/>
    <n v="2.0793469110299534"/>
    <n v="2.6683900422480491"/>
    <n v="164.49289241460616"/>
    <m/>
    <s v="HPfC LA"/>
    <x v="2"/>
  </r>
  <r>
    <s v="HPC_LA__GFC_2014_V6_10"/>
    <n v="2014"/>
    <n v="2012"/>
    <x v="14"/>
    <s v="BPHLA4D"/>
    <n v="226.62763175100906"/>
    <n v="53.25749346148713"/>
    <n v="5.6897892155352592"/>
    <m/>
    <n v="1.5938372031249142"/>
    <n v="5.5540267323215025"/>
    <n v="292.72277836347786"/>
    <n v="43.262272089761574"/>
    <s v="HPfC LA"/>
    <x v="2"/>
  </r>
  <r>
    <s v="HPC_LA__GFC_2014_V6_10"/>
    <n v="2014"/>
    <n v="2012"/>
    <x v="15"/>
    <s v="BPHLA6A"/>
    <n v="369.79803948830653"/>
    <n v="86.902539279752034"/>
    <n v="7.4404935895461088"/>
    <m/>
    <n v="0"/>
    <n v="16.547349130053217"/>
    <n v="480.68842148765788"/>
    <m/>
    <s v="MPfC LA"/>
    <x v="0"/>
  </r>
  <r>
    <s v="HPC_LA__GFC_2014_V6_10"/>
    <n v="2014"/>
    <n v="2012"/>
    <x v="15"/>
    <s v="BPHLA6B"/>
    <n v="313.7507466994893"/>
    <n v="73.731425474379975"/>
    <n v="4.3767609350271224"/>
    <m/>
    <n v="3.2461556510044622"/>
    <n v="47.012742831890733"/>
    <n v="442.11783159179163"/>
    <m/>
    <s v="MPfC LA"/>
    <x v="0"/>
  </r>
  <r>
    <s v="HPC_LA__GFC_2014_V6_10"/>
    <n v="2014"/>
    <n v="2012"/>
    <x v="15"/>
    <s v="BPHLA6C"/>
    <n v="303.82002588374826"/>
    <n v="71.397706082680841"/>
    <n v="4.8144370285298344"/>
    <m/>
    <n v="0"/>
    <n v="14.617956820641682"/>
    <n v="394.65012581560057"/>
    <m/>
    <s v="MPfC LA"/>
    <x v="0"/>
  </r>
  <r>
    <s v="HPC_LA__GFC_2014_V6_10"/>
    <n v="2014"/>
    <n v="2012"/>
    <x v="15"/>
    <s v="BPHLA6D"/>
    <n v="342.86121985085856"/>
    <n v="80.57238666495175"/>
    <n v="3.501408748021698"/>
    <m/>
    <n v="0"/>
    <n v="0"/>
    <n v="426.93501526383199"/>
    <n v="53.700210378681632"/>
    <s v="MPfC LA"/>
    <x v="0"/>
  </r>
  <r>
    <s v="HPC_LA__GFC_2014_V6_10"/>
    <n v="2014"/>
    <n v="2012"/>
    <x v="16"/>
    <s v="BPHLA8A"/>
    <n v="197.19344174193213"/>
    <n v="46.340458809354047"/>
    <n v="1.750704374010849"/>
    <m/>
    <n v="2.778221991921769"/>
    <n v="6.1188463035378691"/>
    <n v="254.18167322075669"/>
    <m/>
    <s v="HPfC LA"/>
    <x v="2"/>
  </r>
  <r>
    <s v="HPC_LA__GFC_2014_V6_10"/>
    <n v="2014"/>
    <n v="2012"/>
    <x v="16"/>
    <s v="BPHLA8B"/>
    <n v="290.50085159336373"/>
    <n v="68.267700124440481"/>
    <n v="3.501408748021698"/>
    <m/>
    <n v="0"/>
    <n v="15.79605510383349"/>
    <n v="378.06601556965938"/>
    <m/>
    <s v="HPfC LA"/>
    <x v="2"/>
  </r>
  <r>
    <s v="HPC_LA__GFC_2014_V6_10"/>
    <n v="2014"/>
    <n v="2012"/>
    <x v="16"/>
    <s v="BPHLA8C"/>
    <n v="186.5505514477251"/>
    <n v="43.839379590215394"/>
    <n v="3.93908484152441"/>
    <m/>
    <n v="0"/>
    <n v="11.679661473136496"/>
    <n v="246.00867735260141"/>
    <m/>
    <s v="HPfC LA"/>
    <x v="2"/>
  </r>
  <r>
    <s v="HPC_LA__GFC_2014_V6_10"/>
    <n v="2014"/>
    <n v="2012"/>
    <x v="16"/>
    <s v="BPHLA8D"/>
    <n v="100.07372586698679"/>
    <n v="23.517325578741893"/>
    <n v="2.1883804675135612"/>
    <m/>
    <n v="0.7003029336734693"/>
    <n v="3.2322337563292582"/>
    <n v="129.71196860324497"/>
    <n v="90.580645161290334"/>
    <s v="HPfC LA"/>
    <x v="2"/>
  </r>
  <r>
    <s v="HPC_LA__GFC_2014_V6_10"/>
    <n v="2014"/>
    <n v="2012"/>
    <x v="17"/>
    <s v="BPHLA9A"/>
    <n v="166.96818655578872"/>
    <n v="39.237523840610343"/>
    <n v="2.1883804675135612"/>
    <m/>
    <n v="7.510651432713443"/>
    <n v="8.5538473431122597"/>
    <n v="224.45858963973834"/>
    <m/>
    <s v="HPfC LA"/>
    <x v="2"/>
  </r>
  <r>
    <s v="HPC_LA__GFC_2014_V6_10"/>
    <n v="2014"/>
    <n v="2012"/>
    <x v="17"/>
    <s v="BPHLA9B"/>
    <n v="355.80052791957564"/>
    <n v="83.613124061100265"/>
    <n v="2.6260565610162736"/>
    <m/>
    <n v="5.3002230951621856"/>
    <n v="10.594706347779416"/>
    <n v="457.93463798463387"/>
    <m/>
    <s v="HPfC LA"/>
    <x v="2"/>
  </r>
  <r>
    <s v="HPC_LA__GFC_2014_V6_10"/>
    <n v="2014"/>
    <n v="2012"/>
    <x v="17"/>
    <s v="BPHLA9C"/>
    <n v="350.91226514453064"/>
    <n v="82.464382308964701"/>
    <n v="1.750704374010849"/>
    <m/>
    <n v="1.9792517006802726"/>
    <n v="1.9792517006802726"/>
    <n v="439.08585522886676"/>
    <m/>
    <s v="HPfC LA"/>
    <x v="2"/>
  </r>
  <r>
    <s v="HPC_LA__GFC_2014_V6_10"/>
    <n v="2014"/>
    <n v="2012"/>
    <x v="17"/>
    <s v="BPHLA9D"/>
    <n v="295.66455795196521"/>
    <n v="69.481171118711814"/>
    <n v="3.063732654518986"/>
    <m/>
    <n v="0"/>
    <n v="5.4614017287178278"/>
    <n v="373.6708634539138"/>
    <n v="38.616666666666674"/>
    <s v="HPfC LA"/>
    <x v="2"/>
  </r>
  <r>
    <s v="HPC_MA__GFC_2014_V6_13"/>
    <n v="2014"/>
    <n v="2011"/>
    <x v="18"/>
    <s v="BPHMA11A"/>
    <n v="254.53206662343396"/>
    <n v="59.815035656506979"/>
    <n v="2.6260565610162736"/>
    <m/>
    <n v="2.3299346938775507"/>
    <n v="22.062433487659398"/>
    <n v="341.36552702249418"/>
    <m/>
    <s v="HPfC MA"/>
    <x v="3"/>
  </r>
  <r>
    <s v="HPC_MA__GFC_2014_V6_13"/>
    <n v="2014"/>
    <n v="2011"/>
    <x v="18"/>
    <s v="BPHMA11B"/>
    <n v="179.61646903665439"/>
    <n v="42.209870223613777"/>
    <n v="4.8144370285298344"/>
    <m/>
    <n v="0"/>
    <n v="2.9066725181538247"/>
    <n v="229.54744880695182"/>
    <m/>
    <s v="HPfC MA"/>
    <x v="3"/>
  </r>
  <r>
    <s v="HPC_MA__GFC_2014_V6_13"/>
    <n v="2014"/>
    <n v="2011"/>
    <x v="18"/>
    <s v="BPHMA11C"/>
    <n v="151.87521072948201"/>
    <n v="35.690674521428271"/>
    <n v="3.063732654518986"/>
    <m/>
    <n v="14.579683912037037"/>
    <n v="0.96228642910621243"/>
    <n v="206.1715882465725"/>
    <m/>
    <s v="HPfC MA"/>
    <x v="3"/>
  </r>
  <r>
    <s v="HPC_MA__GFC_2014_V6_13"/>
    <n v="2014"/>
    <n v="2011"/>
    <x v="18"/>
    <s v="BPHMA11D"/>
    <n v="267.99872363077895"/>
    <n v="62.979700053233053"/>
    <n v="3.063732654518986"/>
    <m/>
    <n v="11.033229166666665"/>
    <n v="65.431143189189825"/>
    <n v="410.50652869438744"/>
    <n v="31.90308555399719"/>
    <s v="HPfC MA"/>
    <x v="3"/>
  </r>
  <r>
    <s v="HPC_MA__GFC_2014_V6_13"/>
    <n v="2014"/>
    <n v="2011"/>
    <x v="19"/>
    <s v="BPHMA12A"/>
    <n v="296.41214500586557"/>
    <n v="69.656854076378409"/>
    <n v="3.93908484152441"/>
    <m/>
    <n v="2.9093597500000001"/>
    <n v="31.617200592605379"/>
    <n v="404.53464426637379"/>
    <m/>
    <s v="HPfC MA"/>
    <x v="3"/>
  </r>
  <r>
    <s v="HPC_MA__GFC_2014_V6_13"/>
    <n v="2014"/>
    <n v="2011"/>
    <x v="19"/>
    <s v="BPHMA12B"/>
    <n v="189.30455395050441"/>
    <n v="44.486570178368538"/>
    <n v="4.3767609350271224"/>
    <m/>
    <n v="0"/>
    <n v="5.2213291533138042"/>
    <n v="243.38921421721389"/>
    <m/>
    <s v="HPfC MA"/>
    <x v="3"/>
  </r>
  <r>
    <s v="HPC_MA__GFC_2014_V6_13"/>
    <n v="2014"/>
    <n v="2011"/>
    <x v="19"/>
    <s v="BPHMA12C"/>
    <n v="290.83181249463297"/>
    <n v="68.345475936238742"/>
    <n v="0"/>
    <m/>
    <n v="2.9808777777777777"/>
    <n v="18.220912040634385"/>
    <n v="380.37907824928391"/>
    <m/>
    <s v="HPfC MA"/>
    <x v="3"/>
  </r>
  <r>
    <s v="HPC_MA__GFC_2014_V6_13"/>
    <n v="2014"/>
    <n v="2011"/>
    <x v="19"/>
    <s v="BPHMA12D"/>
    <n v="197.26510036784012"/>
    <n v="46.357298586442425"/>
    <n v="4.3767609350271224"/>
    <m/>
    <n v="0"/>
    <n v="0"/>
    <n v="247.99915988930968"/>
    <n v="45.769985974754562"/>
    <s v="HPfC MA"/>
    <x v="3"/>
  </r>
  <r>
    <s v="HPC_MA__GFC_2014_V6_13"/>
    <n v="2014"/>
    <n v="2011"/>
    <x v="20"/>
    <s v="BPHMA13A"/>
    <n v="208.01482743318763"/>
    <n v="48.883484446799088"/>
    <n v="7.8781696830488199"/>
    <m/>
    <n v="0"/>
    <n v="14.30130351728851"/>
    <n v="279.07778508032408"/>
    <m/>
    <s v="HPfC MA"/>
    <x v="3"/>
  </r>
  <r>
    <s v="HPC_MA__GFC_2014_V6_13"/>
    <n v="2014"/>
    <n v="2011"/>
    <x v="20"/>
    <s v="BPHMA13B"/>
    <n v="110.70719690123428"/>
    <n v="26.016191271790056"/>
    <n v="3.501408748021698"/>
    <m/>
    <n v="0"/>
    <n v="10.648377873362817"/>
    <n v="150.87317479440887"/>
    <m/>
    <s v="HPfC MA"/>
    <x v="3"/>
  </r>
  <r>
    <s v="HPC_MA__GFC_2014_V6_13"/>
    <n v="2014"/>
    <n v="2011"/>
    <x v="20"/>
    <s v="BPHMA13C"/>
    <n v="154.70859690817673"/>
    <n v="36.35652027342153"/>
    <n v="1.3130282805081368"/>
    <m/>
    <n v="1.6462585034013608"/>
    <n v="17.687873212439801"/>
    <n v="211.71227717794756"/>
    <m/>
    <s v="HPfC MA"/>
    <x v="3"/>
  </r>
  <r>
    <s v="HPC_MA__GFC_2014_V6_13"/>
    <n v="2014"/>
    <n v="2011"/>
    <x v="20"/>
    <s v="BPHMA13D"/>
    <n v="161.16940349198748"/>
    <n v="37.874809820617052"/>
    <n v="0"/>
    <m/>
    <n v="5.2360980615161736"/>
    <n v="16.793600077812322"/>
    <n v="221.07391145193304"/>
    <m/>
    <s v="HPfC MA"/>
    <x v="3"/>
  </r>
  <r>
    <s v="HPC_MA__GFC_2014_V6_13"/>
    <n v="2014"/>
    <n v="2011"/>
    <x v="21"/>
    <s v="BPHMA14A"/>
    <n v="254.0068714236815"/>
    <n v="59.691614784565147"/>
    <n v="5.6897892155352592"/>
    <m/>
    <n v="0"/>
    <n v="1.8801596384075225"/>
    <n v="321.26843506218944"/>
    <m/>
    <s v="MPfC MA"/>
    <x v="1"/>
  </r>
  <r>
    <s v="HPC_MA__GFC_2014_V6_13"/>
    <n v="2014"/>
    <n v="2011"/>
    <x v="21"/>
    <s v="BPHMA14B"/>
    <n v="225.02469073126358"/>
    <n v="52.880802321846936"/>
    <n v="4.8144370285298344"/>
    <m/>
    <n v="0"/>
    <n v="11.720673997374945"/>
    <n v="294.44060407901526"/>
    <m/>
    <s v="HPfC MA"/>
    <x v="1"/>
  </r>
  <r>
    <s v="HPC_MA__GFC_2014_V6_13"/>
    <n v="2014"/>
    <n v="2011"/>
    <x v="21"/>
    <s v="BPHMA14C"/>
    <n v="285.79331131836983"/>
    <n v="67.161428159816907"/>
    <n v="2.1883804675135612"/>
    <m/>
    <n v="6.9798294855442169"/>
    <n v="10.348881643560384"/>
    <n v="372.47183107480492"/>
    <m/>
    <s v="HPfC MA"/>
    <x v="1"/>
  </r>
  <r>
    <s v="HPC_MA__GFC_2014_V6_13"/>
    <n v="2014"/>
    <n v="2011"/>
    <x v="21"/>
    <s v="BPHMA14D"/>
    <n v="258.74233798541053"/>
    <n v="60.804449426571473"/>
    <n v="2.6260565610162736"/>
    <m/>
    <n v="0"/>
    <n v="4.4952963795586687"/>
    <n v="326.66814035255697"/>
    <n v="17.045722300140255"/>
    <s v="MPfC MA"/>
    <x v="1"/>
  </r>
  <r>
    <s v="HPC_MA__GFC_2014_V6_13"/>
    <n v="2014"/>
    <n v="2011"/>
    <x v="22"/>
    <s v="BPHMA15A"/>
    <n v="130.51823433958083"/>
    <n v="30.671785069801494"/>
    <n v="2.6260565610162736"/>
    <m/>
    <n v="1.4946057321025239"/>
    <n v="9.1444352177193178"/>
    <n v="174.45511692022043"/>
    <m/>
    <s v="HPfC MA"/>
    <x v="3"/>
  </r>
  <r>
    <s v="HPC_MA__GFC_2014_V6_13"/>
    <n v="2014"/>
    <n v="2011"/>
    <x v="22"/>
    <s v="BPHMA15B"/>
    <n v="171.8257734288089"/>
    <n v="40.379056755770087"/>
    <n v="7.4404935895461088"/>
    <m/>
    <n v="0"/>
    <n v="1.4573087748483504"/>
    <n v="221.10263254897345"/>
    <m/>
    <s v="HPfC MA"/>
    <x v="3"/>
  </r>
  <r>
    <s v="HPC_MA__GFC_2014_V6_13"/>
    <n v="2014"/>
    <n v="2011"/>
    <x v="22"/>
    <s v="BPHMA15C"/>
    <n v="269.76643149925133"/>
    <n v="63.395111402324055"/>
    <n v="0.8753521870054245"/>
    <m/>
    <n v="0.31250317313441622"/>
    <n v="10.81622283320884"/>
    <n v="345.16562109492406"/>
    <m/>
    <s v="HPfC MA"/>
    <x v="3"/>
  </r>
  <r>
    <s v="HPC_MA__GFC_2014_V6_13"/>
    <n v="2014"/>
    <n v="2011"/>
    <x v="22"/>
    <s v="BPHMA15D"/>
    <n v="192.05480703537373"/>
    <n v="45.132879653312827"/>
    <n v="6.5651414025406831"/>
    <m/>
    <n v="0"/>
    <n v="3.3422644241445276"/>
    <n v="247.09509251537176"/>
    <n v="20.827110799438991"/>
    <s v="HPfC MA"/>
    <x v="3"/>
  </r>
  <r>
    <s v="HPC_MA__GFC_2014_V6_13"/>
    <n v="2014"/>
    <n v="2011"/>
    <x v="23"/>
    <s v="BPHMA16A"/>
    <n v="232.46809169641821"/>
    <n v="54.630001548658278"/>
    <n v="3.501408748021698"/>
    <m/>
    <n v="3.6011261692176868"/>
    <n v="5.6394302697549525"/>
    <n v="299.8400584320708"/>
    <m/>
    <s v="HPfC MA"/>
    <x v="3"/>
  </r>
  <r>
    <s v="HPC_MA__GFC_2014_V6_13"/>
    <n v="2014"/>
    <n v="2011"/>
    <x v="23"/>
    <s v="BPHMA16B"/>
    <n v="124.39528055626748"/>
    <n v="29.232890930722856"/>
    <n v="9.1911979635569576"/>
    <m/>
    <n v="0.71614583333333337"/>
    <n v="19.652155807109736"/>
    <n v="183.18767109099036"/>
    <m/>
    <s v="HPfC MA"/>
    <x v="3"/>
  </r>
  <r>
    <s v="HPC_MA__GFC_2014_V6_13"/>
    <n v="2014"/>
    <n v="2011"/>
    <x v="23"/>
    <s v="BPHMA16C"/>
    <n v="174.17379247885302"/>
    <n v="40.930841232530454"/>
    <n v="7.4404935895461088"/>
    <m/>
    <n v="0.18486111111111106"/>
    <n v="15.025670795300959"/>
    <n v="237.75565920734167"/>
    <m/>
    <s v="HPfC MA"/>
    <x v="3"/>
  </r>
  <r>
    <s v="HPC_MA__GFC_2014_V6_13"/>
    <n v="2014"/>
    <n v="2011"/>
    <x v="23"/>
    <s v="BPHMA16D"/>
    <n v="161.02484727292497"/>
    <n v="37.840839109137363"/>
    <n v="5.6897892155352592"/>
    <m/>
    <n v="0.84218749999999987"/>
    <n v="29.035605085161055"/>
    <n v="234.43326818275864"/>
    <n v="20.09873772791024"/>
    <s v="HPfC MA"/>
    <x v="3"/>
  </r>
  <r>
    <s v="HPC_MA__GFC_2014_V6_13"/>
    <n v="2014"/>
    <n v="2011"/>
    <x v="24"/>
    <s v="BPHMA17A"/>
    <n v="182.12935514676369"/>
    <n v="42.800398459489465"/>
    <n v="1.750704374010849"/>
    <m/>
    <n v="0.20052083333333329"/>
    <n v="3.1887303906800817"/>
    <n v="230.06970920427742"/>
    <m/>
    <s v="HPfC MA"/>
    <x v="1"/>
  </r>
  <r>
    <s v="HPC_MA__GFC_2014_V6_13"/>
    <n v="2014"/>
    <n v="2011"/>
    <x v="24"/>
    <s v="BPHMA17B"/>
    <n v="143.41684878251448"/>
    <n v="33.702959463890899"/>
    <n v="4.3767609350271224"/>
    <m/>
    <n v="0.32999999999999996"/>
    <n v="5.4823185046951108"/>
    <n v="187.30888768612763"/>
    <m/>
    <s v="HPfC MA"/>
    <x v="1"/>
  </r>
  <r>
    <s v="HPC_MA__GFC_2014_V6_13"/>
    <n v="2014"/>
    <n v="2011"/>
    <x v="24"/>
    <s v="BPHMA17C"/>
    <n v="253.9529254251288"/>
    <n v="59.678937474905261"/>
    <n v="4.8144370285298344"/>
    <m/>
    <n v="0"/>
    <n v="6.0713488323576268"/>
    <n v="324.51764876092147"/>
    <m/>
    <s v="HPfC MA"/>
    <x v="1"/>
  </r>
  <r>
    <s v="HPC_MA__GFC_2014_V6_13"/>
    <n v="2014"/>
    <n v="2011"/>
    <x v="24"/>
    <s v="BPHMA17D"/>
    <n v="169.05337220371143"/>
    <n v="39.727542467872183"/>
    <n v="5.6897892155352592"/>
    <m/>
    <n v="0"/>
    <n v="4.1449100020631207"/>
    <n v="218.61561388918199"/>
    <n v="41.550841514726514"/>
    <s v="MPfC MA"/>
    <x v="1"/>
  </r>
  <r>
    <s v="HPC_MA__GFC_2014_V6_13"/>
    <n v="2014"/>
    <n v="2011"/>
    <x v="25"/>
    <s v="BPHMA19A"/>
    <n v="175.83822342815208"/>
    <n v="41.321982505615736"/>
    <n v="2.1883804675135612"/>
    <m/>
    <n v="0.67782407407407419"/>
    <n v="1.4559517042432009"/>
    <n v="221.48236217959865"/>
    <m/>
    <s v="HPfC MA"/>
    <x v="3"/>
  </r>
  <r>
    <s v="HPC_MA__GFC_2014_V6_13"/>
    <n v="2014"/>
    <n v="2011"/>
    <x v="25"/>
    <s v="BPHMA19B"/>
    <n v="162.35470727132699"/>
    <n v="38.153356208761842"/>
    <n v="3.93908484152441"/>
    <m/>
    <n v="0"/>
    <n v="0.66395357892255902"/>
    <n v="205.1111019005358"/>
    <m/>
    <s v="HPfC MA"/>
    <x v="3"/>
  </r>
  <r>
    <s v="HPC_MA__GFC_2014_V6_13"/>
    <n v="2014"/>
    <n v="2011"/>
    <x v="25"/>
    <s v="BPHMA19C"/>
    <n v="105.87600263042641"/>
    <n v="24.880860618150205"/>
    <n v="4.8144370285298344"/>
    <m/>
    <n v="1.9675929069513298"/>
    <n v="1.9399626557250986"/>
    <n v="139.47885583978288"/>
    <m/>
    <s v="HPfC MA"/>
    <x v="3"/>
  </r>
  <r>
    <s v="HPC_MA__GFC_2014_V6_13"/>
    <n v="2014"/>
    <n v="2011"/>
    <x v="25"/>
    <s v="BPHMA19D"/>
    <n v="188.32542988907045"/>
    <n v="44.256476023931555"/>
    <n v="3.93908484152441"/>
    <m/>
    <n v="0"/>
    <n v="33.851876421100023"/>
    <n v="270.37286717562642"/>
    <n v="28.592145862552602"/>
    <s v="HPfC MA"/>
    <x v="3"/>
  </r>
  <r>
    <s v="HPC_MA__GFC_2014_V6_13"/>
    <n v="2014"/>
    <n v="2012"/>
    <x v="26"/>
    <s v="BPHMA1A"/>
    <n v="266.52936588582656"/>
    <n v="62.634400983169236"/>
    <n v="2.6260565610162736"/>
    <m/>
    <n v="1.0999999999999999"/>
    <n v="4.2624354007204666"/>
    <n v="337.15225883073259"/>
    <m/>
    <s v="HPfC MA"/>
    <x v="3"/>
  </r>
  <r>
    <s v="HPC_MA__GFC_2014_V6_13"/>
    <n v="2014"/>
    <n v="2012"/>
    <x v="26"/>
    <s v="BPHMA1B"/>
    <n v="233.96056064276604"/>
    <n v="54.980731751050016"/>
    <n v="3.93908484152441"/>
    <m/>
    <n v="0.10357824074074078"/>
    <n v="11.705020187944543"/>
    <n v="304.68897566402575"/>
    <m/>
    <s v="HPfC MA"/>
    <x v="3"/>
  </r>
  <r>
    <s v="HPC_MA__GFC_2014_V6_13"/>
    <n v="2014"/>
    <n v="2012"/>
    <x v="26"/>
    <s v="BPHMA1C"/>
    <n v="278.50932827763449"/>
    <n v="65.4496921452441"/>
    <n v="1.750704374010849"/>
    <m/>
    <n v="0"/>
    <n v="6.7491284933455606"/>
    <n v="352.45885329023503"/>
    <m/>
    <s v="HPfC MA"/>
    <x v="3"/>
  </r>
  <r>
    <s v="HPC_MA__GFC_2014_V6_13"/>
    <n v="2014"/>
    <n v="2012"/>
    <x v="26"/>
    <s v="BPHMA1D"/>
    <n v="217.9544871665282"/>
    <n v="51.219304484134121"/>
    <n v="4.8144370285298344"/>
    <m/>
    <n v="0.32274305555555555"/>
    <n v="8.941310740091323"/>
    <n v="283.25228247483903"/>
    <n v="66.673211781206177"/>
    <s v="HPfC MA"/>
    <x v="3"/>
  </r>
  <r>
    <s v="HPC_MA__GFC_2014_V6_13"/>
    <n v="2014"/>
    <n v="2012"/>
    <x v="27"/>
    <s v="BPHMA20A"/>
    <n v="129.96698481879008"/>
    <n v="30.542241432415668"/>
    <n v="4.3767609350271224"/>
    <m/>
    <n v="0.86893431063799353"/>
    <n v="8.8243978737571194"/>
    <n v="174.57931937062799"/>
    <m/>
    <s v="HPfC MA"/>
    <x v="3"/>
  </r>
  <r>
    <s v="HPC_MA__GFC_2014_V6_13"/>
    <n v="2014"/>
    <n v="2012"/>
    <x v="27"/>
    <s v="BPHMA20B"/>
    <n v="249.03993706254289"/>
    <n v="58.524385209697577"/>
    <n v="8.7535218700542448"/>
    <m/>
    <n v="0"/>
    <n v="9.5815815864031944"/>
    <n v="325.89942572869796"/>
    <m/>
    <s v="HPfC MA"/>
    <x v="3"/>
  </r>
  <r>
    <s v="HPC_MA__GFC_2014_V6_13"/>
    <n v="2014"/>
    <n v="2012"/>
    <x v="27"/>
    <s v="BPHMA20C"/>
    <n v="251.05299555664251"/>
    <n v="58.99745395581099"/>
    <n v="3.501408748021698"/>
    <m/>
    <n v="0"/>
    <n v="11.348009455345037"/>
    <n v="324.89986771582022"/>
    <m/>
    <s v="HPfC MA"/>
    <x v="3"/>
  </r>
  <r>
    <s v="HPC_MA__GFC_2014_V6_13"/>
    <n v="2014"/>
    <n v="2012"/>
    <x v="27"/>
    <s v="BPHMA20D"/>
    <n v="187.18586089446126"/>
    <n v="43.988677310198391"/>
    <n v="3.063732654518986"/>
    <m/>
    <n v="0.33681898148148148"/>
    <n v="9.7897222904680419"/>
    <n v="244.36481213112816"/>
    <m/>
    <s v="HPfC MA"/>
    <x v="3"/>
  </r>
  <r>
    <s v="HPC_MA__GFC_2014_V6_13"/>
    <n v="2014"/>
    <n v="2012"/>
    <x v="28"/>
    <s v="BPHMA21A"/>
    <n v="213.74899425376358"/>
    <n v="50.231013649634441"/>
    <n v="6.127465309037972"/>
    <m/>
    <n v="0"/>
    <n v="7.0356714842218375"/>
    <n v="277.14314469665783"/>
    <m/>
    <s v="HPfC MA"/>
    <x v="3"/>
  </r>
  <r>
    <s v="HPC_MA__GFC_2014_V6_13"/>
    <n v="2014"/>
    <n v="2012"/>
    <x v="28"/>
    <s v="BPHMA21B"/>
    <n v="95.768524497341645"/>
    <n v="22.505603256875286"/>
    <n v="3.501408748021698"/>
    <m/>
    <n v="0.59092261904761922"/>
    <n v="11.042545199131322"/>
    <n v="133.40900432041758"/>
    <m/>
    <s v="HPfC MA"/>
    <x v="3"/>
  </r>
  <r>
    <s v="HPC_MA__GFC_2014_V6_13"/>
    <n v="2014"/>
    <n v="2012"/>
    <x v="28"/>
    <s v="BPHMA21C"/>
    <n v="142.98961415551298"/>
    <n v="33.602559326545546"/>
    <n v="5.2521131220325472"/>
    <m/>
    <n v="0"/>
    <n v="3.2637548053852377"/>
    <n v="185.1080414094763"/>
    <m/>
    <s v="HPfC MA"/>
    <x v="3"/>
  </r>
  <r>
    <s v="HPC_MA__GFC_2014_V6_13"/>
    <n v="2014"/>
    <n v="2012"/>
    <x v="28"/>
    <s v="BPHMA21D"/>
    <n v="141.67247126386175"/>
    <n v="33.293030747007506"/>
    <n v="4.3767609350271224"/>
    <m/>
    <n v="0"/>
    <n v="24.070366875194239"/>
    <n v="203.41262982109066"/>
    <n v="138.9677419354839"/>
    <s v="HPfC MA"/>
    <x v="3"/>
  </r>
  <r>
    <s v="HPC_MA__GFC_2014_V6_13"/>
    <n v="2014"/>
    <n v="2011"/>
    <x v="29"/>
    <s v="BPHMA23A"/>
    <n v="111.67570680760325"/>
    <n v="26.243791099786762"/>
    <n v="4.3767609350271224"/>
    <m/>
    <n v="1.8699999999999997"/>
    <n v="8.353321655693124"/>
    <n v="152.51958049811026"/>
    <m/>
    <s v="HPfC MA"/>
    <x v="3"/>
  </r>
  <r>
    <s v="HPC_MA__GFC_2014_V6_13"/>
    <n v="2014"/>
    <n v="2011"/>
    <x v="29"/>
    <s v="BPHMA23B"/>
    <n v="141.40419355299636"/>
    <n v="33.229985484954142"/>
    <n v="3.93908484152441"/>
    <m/>
    <n v="3.2934991496598642"/>
    <n v="7.0417776850947362"/>
    <n v="188.9085407142295"/>
    <m/>
    <s v="HPfC MA"/>
    <x v="3"/>
  </r>
  <r>
    <s v="HPC_MA__GFC_2014_V6_13"/>
    <n v="2014"/>
    <n v="2011"/>
    <x v="29"/>
    <s v="BPHMA23C"/>
    <n v="108.11852339521523"/>
    <n v="25.40785299787558"/>
    <n v="4.8144370285298344"/>
    <m/>
    <n v="7.4675595238095251"/>
    <n v="4.2550331974196496"/>
    <n v="150.06340614284977"/>
    <m/>
    <s v="HPfC MA"/>
    <x v="3"/>
  </r>
  <r>
    <s v="HPC_MA__GFC_2014_V6_13"/>
    <n v="2014"/>
    <n v="2011"/>
    <x v="29"/>
    <s v="BPHMA23D"/>
    <n v="141.94046673040975"/>
    <n v="33.356009681646292"/>
    <n v="3.93908484152441"/>
    <m/>
    <n v="5.302662037037037E-2"/>
    <n v="2.9108239205050324"/>
    <n v="182.19941179445587"/>
    <n v="27.27769985974755"/>
    <s v="HPfC MA"/>
    <x v="3"/>
  </r>
  <r>
    <s v="HPC_MA__GFC_2014_V6_13"/>
    <n v="2014"/>
    <n v="2012"/>
    <x v="30"/>
    <s v="BPHMA24A"/>
    <n v="285.27360562349554"/>
    <n v="67.039297321521445"/>
    <n v="4.3767609350271224"/>
    <m/>
    <n v="0.71896225916924128"/>
    <n v="15.50871699295265"/>
    <n v="372.91734313216597"/>
    <m/>
    <s v="HPfC MA"/>
    <x v="3"/>
  </r>
  <r>
    <s v="HPC_MA__GFC_2014_V6_13"/>
    <n v="2014"/>
    <n v="2012"/>
    <x v="30"/>
    <s v="BPHMA24B"/>
    <n v="224.94925444298309"/>
    <n v="52.863074794101024"/>
    <n v="5.6897892155352592"/>
    <m/>
    <n v="2.7322737244897959"/>
    <n v="1.113646065351044"/>
    <n v="287.34803824246018"/>
    <m/>
    <s v="HPfC MA"/>
    <x v="3"/>
  </r>
  <r>
    <s v="HPC_MA__GFC_2014_V6_13"/>
    <n v="2014"/>
    <n v="2012"/>
    <x v="30"/>
    <s v="BPHMA24C"/>
    <n v="332.87482425620601"/>
    <n v="78.225583700208404"/>
    <n v="3.93908484152441"/>
    <m/>
    <n v="2.4339076813140958"/>
    <n v="12.473479306768587"/>
    <n v="429.9468797860215"/>
    <m/>
    <s v="HPfC MA"/>
    <x v="3"/>
  </r>
  <r>
    <s v="HPC_MA__GFC_2014_V6_13"/>
    <n v="2014"/>
    <n v="2012"/>
    <x v="30"/>
    <s v="BPHMA24D"/>
    <n v="292.26032716508547"/>
    <n v="68.681176883795075"/>
    <n v="2.6260565610162736"/>
    <m/>
    <n v="1.2925952111387404"/>
    <n v="17.632431326566955"/>
    <n v="382.49258714760259"/>
    <m/>
    <s v="HPfC MA"/>
    <x v="3"/>
  </r>
  <r>
    <s v="HPC_MA__GFC_2014_V6_13"/>
    <n v="2014"/>
    <n v="2012"/>
    <x v="31"/>
    <s v="BPHMA25A"/>
    <n v="229.65163571529155"/>
    <n v="53.968134393093507"/>
    <n v="8.3158457765515319"/>
    <m/>
    <n v="0"/>
    <n v="17.761315406189407"/>
    <n v="309.69693129112602"/>
    <m/>
    <s v="HPfC MA"/>
    <x v="3"/>
  </r>
  <r>
    <s v="HPC_MA__GFC_2014_V6_13"/>
    <n v="2014"/>
    <n v="2012"/>
    <x v="31"/>
    <s v="BPHMA25B"/>
    <n v="230.60975153122257"/>
    <n v="54.193291609837303"/>
    <n v="0.8753521870054245"/>
    <m/>
    <n v="0"/>
    <n v="14.584632101381406"/>
    <n v="300.26302742944677"/>
    <m/>
    <s v="HPfC MA"/>
    <x v="3"/>
  </r>
  <r>
    <s v="HPC_MA__GFC_2014_V6_13"/>
    <n v="2014"/>
    <n v="2012"/>
    <x v="31"/>
    <s v="BPHMA25C"/>
    <n v="264.15355626679616"/>
    <n v="62.076085722697094"/>
    <n v="3.501408748021698"/>
    <m/>
    <n v="0"/>
    <n v="10.662627114716887"/>
    <n v="340.3936778522318"/>
    <m/>
    <s v="HPfC MA"/>
    <x v="3"/>
  </r>
  <r>
    <s v="HPC_MA__GFC_2014_V6_13"/>
    <n v="2014"/>
    <n v="2012"/>
    <x v="31"/>
    <s v="BPHMA25D"/>
    <n v="205.75440367853525"/>
    <n v="48.352284864455783"/>
    <n v="3.93908484152441"/>
    <m/>
    <n v="18.99177573999107"/>
    <n v="20.405564396072389"/>
    <n v="297.44311352057889"/>
    <n v="26.654978962131842"/>
    <s v="HPfC MA"/>
    <x v="3"/>
  </r>
  <r>
    <s v="HPC_MA__GFC_2014_V6_13"/>
    <n v="2014"/>
    <n v="2012"/>
    <x v="32"/>
    <s v="BPHMA28A"/>
    <n v="177.08598079099477"/>
    <n v="41.61520548588377"/>
    <n v="7.002817496043396"/>
    <m/>
    <n v="0"/>
    <n v="7.3439109498230852"/>
    <n v="233.04791472274502"/>
    <m/>
    <s v="HPfC MA"/>
    <x v="3"/>
  </r>
  <r>
    <s v="HPC_MA__GFC_2014_V6_13"/>
    <n v="2014"/>
    <n v="2012"/>
    <x v="32"/>
    <s v="BPHMA28B"/>
    <n v="261.02537921066948"/>
    <n v="61.340964114507322"/>
    <n v="6.127465309037972"/>
    <m/>
    <n v="6.4371279761904772"/>
    <n v="26.650689203670819"/>
    <n v="361.58162581407606"/>
    <m/>
    <s v="HPfC MA"/>
    <x v="3"/>
  </r>
  <r>
    <s v="HPC_MA__GFC_2014_V6_13"/>
    <n v="2014"/>
    <n v="2012"/>
    <x v="32"/>
    <s v="BPHMA28C"/>
    <n v="289.3734857843346"/>
    <n v="68.002769159318632"/>
    <n v="6.127465309037972"/>
    <m/>
    <n v="9.7898246173469374"/>
    <n v="15.356179172682438"/>
    <n v="388.64972404272061"/>
    <m/>
    <s v="HPfC MA"/>
    <x v="3"/>
  </r>
  <r>
    <s v="HPC_MA__GFC_2014_V6_13"/>
    <n v="2014"/>
    <n v="2012"/>
    <x v="32"/>
    <s v="BPHMA28D"/>
    <n v="229.13117456774467"/>
    <n v="53.845826023419995"/>
    <n v="4.8144370285298344"/>
    <m/>
    <n v="1.564658333333333"/>
    <n v="24.940838841958222"/>
    <n v="314.29693479498604"/>
    <n v="38.504347826086956"/>
    <s v="HPfC MA"/>
    <x v="3"/>
  </r>
  <r>
    <s v="HPC_MA__GFC_2014_V6_13"/>
    <n v="2014"/>
    <n v="2012"/>
    <x v="33"/>
    <s v="BPHMA2A"/>
    <n v="283.69188136897935"/>
    <n v="66.667592121710143"/>
    <n v="1.750704374010849"/>
    <m/>
    <n v="0"/>
    <n v="5.275705121911332"/>
    <n v="357.3858829866117"/>
    <m/>
    <s v="HPfC MA"/>
    <x v="3"/>
  </r>
  <r>
    <s v="HPC_MA__GFC_2014_V6_13"/>
    <n v="2014"/>
    <n v="2012"/>
    <x v="33"/>
    <s v="BPHMA2B"/>
    <n v="148.83620325313152"/>
    <n v="34.976507764485902"/>
    <n v="5.6897892155352592"/>
    <m/>
    <n v="1.2128135779687967"/>
    <n v="2.6281214394413288"/>
    <n v="193.34343525056278"/>
    <m/>
    <s v="HPfC MA"/>
    <x v="3"/>
  </r>
  <r>
    <s v="HPC_MA__GFC_2014_V6_13"/>
    <n v="2014"/>
    <n v="2012"/>
    <x v="33"/>
    <s v="BPHMA2C"/>
    <n v="223.930162823149"/>
    <n v="52.623588263440013"/>
    <n v="3.501408748021698"/>
    <m/>
    <n v="3.6142819867168878"/>
    <n v="6.0645320199678485"/>
    <n v="289.73397384129544"/>
    <m/>
    <s v="HPfC MA"/>
    <x v="3"/>
  </r>
  <r>
    <s v="HPC_MA__GFC_2014_V6_13"/>
    <n v="2014"/>
    <n v="2012"/>
    <x v="33"/>
    <s v="BPHMA2D"/>
    <n v="238.25638496724588"/>
    <n v="55.990250467302779"/>
    <n v="5.2521131220325472"/>
    <m/>
    <n v="1.8189958536202955"/>
    <n v="9.7318395280567511"/>
    <n v="311.04958393825825"/>
    <n v="34.747194950911641"/>
    <s v="HPfC MA"/>
    <x v="3"/>
  </r>
  <r>
    <s v="HPC_MA__GFC_2014_V6_13"/>
    <n v="2014"/>
    <n v="2013"/>
    <x v="34"/>
    <s v="BPHMA31_1A"/>
    <n v="166.4015607906135"/>
    <n v="39.10436678579417"/>
    <n v="6.127465309037972"/>
    <m/>
    <n v="0"/>
    <n v="23.303729932082753"/>
    <n v="234.93712281752838"/>
    <m/>
    <s v="HPfC MA"/>
    <x v="3"/>
  </r>
  <r>
    <s v="HPC_MA__GFC_2014_V6_13"/>
    <n v="2014"/>
    <n v="2013"/>
    <x v="34"/>
    <s v="BPHMA31_1B"/>
    <n v="180.75040782650677"/>
    <n v="42.47634583922909"/>
    <n v="5.6897892155352592"/>
    <m/>
    <n v="0"/>
    <n v="7.7974747885778966"/>
    <n v="236.714017669849"/>
    <m/>
    <s v="HPfC MA"/>
    <x v="3"/>
  </r>
  <r>
    <s v="HPC_MA__GFC_2014_V6_13"/>
    <n v="2014"/>
    <n v="2013"/>
    <x v="34"/>
    <s v="BPHMA31_1C"/>
    <n v="234.06812321632319"/>
    <n v="55.006008955835945"/>
    <n v="7.4404935895461088"/>
    <m/>
    <n v="0"/>
    <n v="5.6802972173284889"/>
    <n v="302.19492297903372"/>
    <m/>
    <s v="HPfC MA"/>
    <x v="3"/>
  </r>
  <r>
    <s v="HPC_MA__GFC_2014_V6_13"/>
    <n v="2014"/>
    <n v="2013"/>
    <x v="34"/>
    <s v="BPHMA31_1D"/>
    <n v="186.20262602252023"/>
    <n v="43.757617115292256"/>
    <n v="4.3767609350271224"/>
    <m/>
    <n v="0"/>
    <n v="11.621232181381496"/>
    <n v="245.95823625422111"/>
    <n v="100.13856942496497"/>
    <s v="HPfC MA"/>
    <x v="3"/>
  </r>
  <r>
    <s v="HPC_MA__GFC_2014_V6_13"/>
    <n v="2014"/>
    <n v="2013"/>
    <x v="35"/>
    <s v="BPHMA32_2A"/>
    <n v="283.7816446927427"/>
    <n v="66.688686502794525"/>
    <n v="6.5651414025406831"/>
    <m/>
    <n v="0"/>
    <n v="8.1171728648888077"/>
    <n v="365.15264546296675"/>
    <m/>
    <s v="HPfC MA"/>
    <x v="3"/>
  </r>
  <r>
    <s v="HPC_MA__GFC_2014_V6_13"/>
    <n v="2014"/>
    <n v="2013"/>
    <x v="35"/>
    <s v="BPHMA32_2B"/>
    <n v="92.684525494307877"/>
    <n v="21.78086349116235"/>
    <n v="7.8781696830488199"/>
    <m/>
    <n v="0"/>
    <n v="1.2770355156602529"/>
    <n v="123.62059418417931"/>
    <m/>
    <s v="HPfC MA"/>
    <x v="3"/>
  </r>
  <r>
    <s v="HPC_MA__GFC_2014_V6_13"/>
    <n v="2014"/>
    <n v="2013"/>
    <x v="35"/>
    <s v="BPHMA32_2C"/>
    <n v="112.70361997971338"/>
    <n v="26.485350695232643"/>
    <n v="7.4404935895461088"/>
    <m/>
    <n v="2.0625000000000004"/>
    <n v="1.5933372143566396"/>
    <n v="150.28530147884879"/>
    <m/>
    <s v="HPfC MA"/>
    <x v="3"/>
  </r>
  <r>
    <s v="HPC_MA__GFC_2014_V6_13"/>
    <n v="2014"/>
    <n v="2013"/>
    <x v="35"/>
    <s v="BPHMA32_2D"/>
    <n v="123.86068953887688"/>
    <n v="29.107262041636066"/>
    <n v="5.6897892155352592"/>
    <m/>
    <n v="0"/>
    <n v="9.6665570297457446"/>
    <n v="168.32429782579396"/>
    <n v="25.757082748948111"/>
    <s v="HPfC MA"/>
    <x v="3"/>
  </r>
  <r>
    <s v="HPC_MA__GFC_2014_V6_13"/>
    <n v="2014"/>
    <n v="2013"/>
    <x v="36"/>
    <s v="BPHMA35_3A"/>
    <n v="224.85629674281947"/>
    <n v="52.841229734562575"/>
    <n v="2.1883804675135612"/>
    <m/>
    <n v="0.71029974489795922"/>
    <n v="6.4545448591337715"/>
    <n v="287.05075154892734"/>
    <m/>
    <s v="HPfC MA"/>
    <x v="3"/>
  </r>
  <r>
    <s v="HPC_MA__GFC_2014_V6_13"/>
    <n v="2014"/>
    <n v="2013"/>
    <x v="36"/>
    <s v="BPHMA35_3B"/>
    <n v="173.24255197520279"/>
    <n v="40.711999714172656"/>
    <n v="1.750704374010849"/>
    <m/>
    <n v="1.1359651360544221"/>
    <n v="3.6181414569146026"/>
    <n v="220.4593626563553"/>
    <m/>
    <s v="HPfC MA"/>
    <x v="3"/>
  </r>
  <r>
    <s v="HPC_MA__GFC_2014_V6_13"/>
    <n v="2014"/>
    <n v="2013"/>
    <x v="36"/>
    <s v="BPHMA35_3C"/>
    <n v="129.1371307416567"/>
    <n v="30.347225724289324"/>
    <n v="3.501408748021698"/>
    <m/>
    <n v="9.0727715846218118"/>
    <n v="18.575129675188382"/>
    <n v="190.63366647377794"/>
    <m/>
    <s v="HPfC MA"/>
    <x v="3"/>
  </r>
  <r>
    <s v="HPC_MA__GFC_2014_V6_13"/>
    <n v="2014"/>
    <n v="2013"/>
    <x v="36"/>
    <s v="BPHMA35_3D"/>
    <n v="98.808445713169846"/>
    <n v="23.219984742594914"/>
    <n v="9.1911979635569576"/>
    <m/>
    <n v="0"/>
    <n v="0.13742745593214359"/>
    <n v="131.35705587525385"/>
    <n v="33.887272089761566"/>
    <s v="HPfC MA"/>
    <x v="3"/>
  </r>
  <r>
    <s v="HPC_MA__GFC_2014_V6_13"/>
    <n v="2014"/>
    <n v="2013"/>
    <x v="37"/>
    <s v="BPHMA36_3A"/>
    <n v="229.1614873908681"/>
    <n v="53.852949536853998"/>
    <n v="1.3130282805081368"/>
    <m/>
    <n v="3.5647207057823129"/>
    <n v="3.3052688288973195"/>
    <n v="291.19745474290988"/>
    <m/>
    <s v="HPfC MA"/>
    <x v="3"/>
  </r>
  <r>
    <s v="HPC_MA__GFC_2014_V6_13"/>
    <n v="2014"/>
    <n v="2013"/>
    <x v="37"/>
    <s v="BPHMA36_3B"/>
    <n v="128.35291358532783"/>
    <n v="30.162934692552039"/>
    <n v="12.254930618075944"/>
    <m/>
    <n v="5.47123724489796"/>
    <n v="16.894608076654169"/>
    <n v="193.13662421750794"/>
    <m/>
    <s v="HPfC MA"/>
    <x v="3"/>
  </r>
  <r>
    <s v="HPC_MA__GFC_2014_V6_13"/>
    <n v="2014"/>
    <n v="2013"/>
    <x v="37"/>
    <s v="BPHMA36_3C"/>
    <n v="147.80965358630039"/>
    <n v="34.735268592780585"/>
    <n v="5.2521131220325472"/>
    <m/>
    <n v="10.694249574829932"/>
    <n v="15.50425716546391"/>
    <n v="213.99554204140736"/>
    <m/>
    <s v="HPfC MA"/>
    <x v="3"/>
  </r>
  <r>
    <s v="HPC_MA__GFC_2014_V6_13"/>
    <n v="2014"/>
    <n v="2013"/>
    <x v="37"/>
    <s v="BPHMA36_3D"/>
    <n v="255.14117207111872"/>
    <n v="59.958175436712892"/>
    <n v="4.3767609350271224"/>
    <m/>
    <n v="0"/>
    <n v="8.7666902968239508"/>
    <n v="328.24279873968266"/>
    <n v="26.829593267882188"/>
    <s v="HPfC MA"/>
    <x v="3"/>
  </r>
  <r>
    <s v="HPC_MA__GFC_2014_V6_13"/>
    <n v="2014"/>
    <n v="2011"/>
    <x v="38"/>
    <s v="BPHMA3A"/>
    <n v="206.2549387010184"/>
    <n v="48.469910594739325"/>
    <n v="0.8753521870054245"/>
    <m/>
    <n v="0"/>
    <n v="24.775097341550175"/>
    <n v="280.37529882431335"/>
    <m/>
    <s v="HPfC MA"/>
    <x v="3"/>
  </r>
  <r>
    <s v="HPC_MA__GFC_2014_V6_13"/>
    <n v="2014"/>
    <n v="2011"/>
    <x v="38"/>
    <s v="BPHMA3B"/>
    <n v="53.361172064318879"/>
    <n v="10.93904027318537"/>
    <n v="1.3130282805081368"/>
    <m/>
    <n v="0"/>
    <n v="2.4052349295509781"/>
    <n v="68.018475547563355"/>
    <m/>
    <s v="HPfC MA"/>
    <x v="3"/>
  </r>
  <r>
    <s v="HPC_MA__GFC_2014_V6_13"/>
    <n v="2014"/>
    <n v="2011"/>
    <x v="38"/>
    <s v="BPHMA3C"/>
    <n v="171.35197068493622"/>
    <n v="40.26771311096001"/>
    <n v="8.3158457765515319"/>
    <m/>
    <n v="4.1017134188397577"/>
    <n v="5.8291117293383881"/>
    <n v="229.86635472062591"/>
    <m/>
    <s v="HPfC MA"/>
    <x v="3"/>
  </r>
  <r>
    <s v="HPC_MA__GFC_2014_V6_13"/>
    <n v="2014"/>
    <n v="2011"/>
    <x v="38"/>
    <s v="BPHMA3D"/>
    <n v="194.34224016677757"/>
    <n v="45.670426439192724"/>
    <n v="1.3130282805081368"/>
    <m/>
    <n v="7.8114676020408149"/>
    <n v="4.2629288809405219"/>
    <n v="253.4000913694598"/>
    <n v="68.208976157082745"/>
    <s v="HPfC MA"/>
    <x v="3"/>
  </r>
  <r>
    <s v="HPC_MA__GFC_2014_V6_13"/>
    <n v="2014"/>
    <n v="2011"/>
    <x v="39"/>
    <s v="BPHMA4A"/>
    <n v="336.73037439772219"/>
    <n v="79.131637983464714"/>
    <n v="2.6260565610162736"/>
    <m/>
    <n v="0"/>
    <n v="19.299024445890133"/>
    <n v="437.78709338809335"/>
    <m/>
    <s v="HPfC MA"/>
    <x v="3"/>
  </r>
  <r>
    <s v="HPC_MA__GFC_2014_V6_13"/>
    <n v="2014"/>
    <n v="2011"/>
    <x v="39"/>
    <s v="BPHMA4B"/>
    <n v="375.76556578394252"/>
    <n v="88.304907959226483"/>
    <n v="3.93908484152441"/>
    <m/>
    <n v="0"/>
    <n v="44.017621386495456"/>
    <n v="512.02717997118884"/>
    <m/>
    <s v="HPfC MA"/>
    <x v="3"/>
  </r>
  <r>
    <s v="HPC_MA__GFC_2014_V6_13"/>
    <n v="2014"/>
    <n v="2011"/>
    <x v="39"/>
    <s v="BPHMA4C"/>
    <n v="235.46706212209247"/>
    <n v="55.334759598691726"/>
    <n v="7.002817496043396"/>
    <m/>
    <n v="1.3079276913036941"/>
    <n v="48.510490460221732"/>
    <n v="347.62305736835299"/>
    <m/>
    <s v="HPfC MA"/>
    <x v="3"/>
  </r>
  <r>
    <s v="HPC_MA__GFC_2014_V6_13"/>
    <n v="2014"/>
    <n v="2011"/>
    <x v="39"/>
    <s v="BPHMA4D"/>
    <n v="319.92010670821776"/>
    <n v="75.181225076431176"/>
    <n v="0.43767609350271225"/>
    <m/>
    <n v="0"/>
    <n v="2.8337330573783985"/>
    <n v="398.37274093553009"/>
    <n v="24.55960729312763"/>
    <s v="HPfC MA"/>
    <x v="3"/>
  </r>
  <r>
    <s v="HPC_MA__GFC_2014_V6_13"/>
    <n v="2014"/>
    <n v="2011"/>
    <x v="40"/>
    <s v="BPHMA5A"/>
    <n v="227.53812708156394"/>
    <n v="53.471459864167521"/>
    <n v="0"/>
    <m/>
    <n v="0"/>
    <n v="6.9211957933244284"/>
    <n v="287.93078273905593"/>
    <m/>
    <s v="HPfC MA"/>
    <x v="3"/>
  </r>
  <r>
    <s v="HPC_MA__GFC_2014_V6_13"/>
    <n v="2014"/>
    <n v="2011"/>
    <x v="40"/>
    <s v="BPHMA5B"/>
    <n v="217.5392449621985"/>
    <n v="51.121722566116645"/>
    <n v="2.6260565610162736"/>
    <m/>
    <n v="4.2176210148938829"/>
    <n v="8.8820271107053532"/>
    <n v="284.38667221493068"/>
    <m/>
    <s v="HPfC MA"/>
    <x v="3"/>
  </r>
  <r>
    <s v="HPC_MA__GFC_2014_V6_13"/>
    <n v="2014"/>
    <n v="2011"/>
    <x v="40"/>
    <s v="BPHMA5C"/>
    <n v="150.11348201006837"/>
    <n v="35.276668272366067"/>
    <n v="3.501408748021698"/>
    <m/>
    <n v="6.0689413620351766"/>
    <n v="20.052402192339034"/>
    <n v="215.01290258483036"/>
    <m/>
    <s v="HPfC MA"/>
    <x v="3"/>
  </r>
  <r>
    <s v="HPC_MA__GFC_2014_V6_13"/>
    <n v="2014"/>
    <n v="2011"/>
    <x v="40"/>
    <s v="BPHMA5D"/>
    <n v="107.67417805204796"/>
    <n v="25.303431842231269"/>
    <n v="4.8144370285298344"/>
    <m/>
    <n v="2.6766666666666667"/>
    <n v="2.3070200287546374"/>
    <n v="142.77573361823036"/>
    <n v="72.674474053295938"/>
    <s v="HPfC MA"/>
    <x v="3"/>
  </r>
  <r>
    <s v="HPC_MA__GFC_2014_V6_13"/>
    <n v="2014"/>
    <n v="2011"/>
    <x v="41"/>
    <s v="BPHMA6A"/>
    <n v="159.07558946071242"/>
    <n v="37.382763523267414"/>
    <n v="7.002817496043396"/>
    <m/>
    <n v="3.5535633680555563"/>
    <n v="10.254723150172891"/>
    <n v="217.26945699825168"/>
    <m/>
    <s v="HPfC MA"/>
    <x v="3"/>
  </r>
  <r>
    <s v="HPC_MA__GFC_2014_V6_13"/>
    <n v="2014"/>
    <n v="2011"/>
    <x v="41"/>
    <s v="BPHMA6B"/>
    <n v="198.68334089729822"/>
    <n v="46.690585110865079"/>
    <n v="4.3767609350271224"/>
    <m/>
    <n v="0.81449263038548758"/>
    <n v="0.45306110578063163"/>
    <n v="251.01824067935655"/>
    <m/>
    <s v="HPfC MA"/>
    <x v="3"/>
  </r>
  <r>
    <s v="HPC_MA__GFC_2014_V6_13"/>
    <n v="2014"/>
    <n v="2011"/>
    <x v="41"/>
    <s v="BPHMA6C"/>
    <n v="86.396771889438526"/>
    <n v="20.303241394018052"/>
    <n v="7.002817496043396"/>
    <m/>
    <n v="0"/>
    <n v="0"/>
    <n v="113.70283077949996"/>
    <m/>
    <s v="HPfC MA"/>
    <x v="3"/>
  </r>
  <r>
    <s v="HPC_MA__GFC_2014_V6_13"/>
    <n v="2014"/>
    <n v="2011"/>
    <x v="41"/>
    <s v="BPHMA6D"/>
    <n v="94.817712067825525"/>
    <n v="22.282162335938999"/>
    <n v="6.5651414025406831"/>
    <m/>
    <n v="0.78908449074074083"/>
    <n v="0.79308193125393656"/>
    <n v="125.24718222829988"/>
    <n v="35.820757363253854"/>
    <s v="HPfC MA"/>
    <x v="3"/>
  </r>
  <r>
    <s v="HPC_MA__GFC_2014_V6_13"/>
    <n v="2014"/>
    <n v="2011"/>
    <x v="42"/>
    <s v="BPHMA7A"/>
    <n v="74.465097393044758"/>
    <n v="17.499297887365518"/>
    <n v="3.063732654518986"/>
    <m/>
    <n v="2.8137576880631041"/>
    <n v="12.100798109781252"/>
    <n v="109.94268373277362"/>
    <m/>
    <s v="HPfC MA"/>
    <x v="3"/>
  </r>
  <r>
    <s v="HPC_MA__GFC_2014_V6_13"/>
    <n v="2014"/>
    <n v="2011"/>
    <x v="42"/>
    <s v="BPHMA7B"/>
    <n v="202.60544262526159"/>
    <n v="47.612279016936469"/>
    <n v="1.750704374010849"/>
    <m/>
    <n v="1.7520727040816326"/>
    <n v="28.668363273899274"/>
    <n v="282.38886199418982"/>
    <m/>
    <s v="HPfC MA"/>
    <x v="3"/>
  </r>
  <r>
    <s v="HPC_MA__GFC_2014_V6_13"/>
    <n v="2014"/>
    <n v="2011"/>
    <x v="42"/>
    <s v="BPHMA7C"/>
    <n v="95.843568636217952"/>
    <n v="22.523238629511219"/>
    <n v="3.93908484152441"/>
    <m/>
    <n v="0"/>
    <n v="5.4384450288808948"/>
    <n v="127.74433713613446"/>
    <m/>
    <s v="HPfC MA"/>
    <x v="3"/>
  </r>
  <r>
    <s v="HPC_MA__GFC_2014_V6_13"/>
    <n v="2014"/>
    <n v="2011"/>
    <x v="42"/>
    <s v="BPHMA7D"/>
    <n v="134.11259906432028"/>
    <n v="31.516460780115263"/>
    <n v="4.8144370285298344"/>
    <m/>
    <n v="1.5796483434261215"/>
    <n v="8.431109559630583"/>
    <n v="180.45425477602208"/>
    <n v="47.650561009817679"/>
    <s v="HPfC MA"/>
    <x v="3"/>
  </r>
  <r>
    <s v="HPC_MA__GFC_2014_V6_13"/>
    <n v="2014"/>
    <n v="2011"/>
    <x v="43"/>
    <s v="BPHMA8A"/>
    <n v="209.05427755942512"/>
    <n v="49.127755226464899"/>
    <n v="2.1883804675135612"/>
    <m/>
    <n v="4.8411458333333313"/>
    <n v="11.333251312514033"/>
    <n v="276.54481039925093"/>
    <m/>
    <s v="HPfC MA"/>
    <x v="3"/>
  </r>
  <r>
    <s v="HPC_MA__GFC_2014_V6_13"/>
    <n v="2014"/>
    <n v="2011"/>
    <x v="43"/>
    <s v="BPHMA8B"/>
    <n v="175.06025513194783"/>
    <n v="41.139159956007738"/>
    <n v="0"/>
    <m/>
    <n v="0.15596064814814817"/>
    <n v="4.0865097022710488"/>
    <n v="220.44188543837478"/>
    <m/>
    <s v="HPfC MA"/>
    <x v="3"/>
  </r>
  <r>
    <s v="HPC_MA__GFC_2014_V6_13"/>
    <n v="2014"/>
    <n v="2011"/>
    <x v="43"/>
    <s v="BPHMA8C"/>
    <n v="105.24519183120657"/>
    <n v="24.732620080333543"/>
    <n v="0.43767609350271225"/>
    <m/>
    <n v="0.22916666666666666"/>
    <n v="4.7888862679773236"/>
    <n v="135.43354093968679"/>
    <m/>
    <s v="HPfC MA"/>
    <x v="3"/>
  </r>
  <r>
    <s v="HPC_MA__GFC_2014_V6_13"/>
    <n v="2014"/>
    <n v="2011"/>
    <x v="43"/>
    <s v="BPHMA8D"/>
    <n v="88.388988926722035"/>
    <n v="20.771412397779677"/>
    <n v="0.8753521870054245"/>
    <m/>
    <n v="0"/>
    <n v="6.5355903493738658"/>
    <n v="116.571343860881"/>
    <n v="33.462938288920064"/>
    <s v="HPfC MA"/>
    <x v="3"/>
  </r>
  <r>
    <s v="LPC_LA__GFC_2014_V7_8"/>
    <n v="2014"/>
    <n v="2015"/>
    <x v="44"/>
    <s v="BPLLA10_2A"/>
    <n v="202.45047247365005"/>
    <n v="47.57586103130776"/>
    <n v="4.3767609350271224"/>
    <n v="2.3023695054945055"/>
    <n v="0"/>
    <n v="8.4932720292502957"/>
    <n v="262.89636646923526"/>
    <m/>
    <s v="LPfC LA"/>
    <x v="4"/>
  </r>
  <r>
    <s v="LPC_LA__GFC_2014_V7_8"/>
    <n v="2014"/>
    <n v="2015"/>
    <x v="44"/>
    <s v="BPLLA10_2B"/>
    <n v="210.6971777065323"/>
    <n v="49.513836761035087"/>
    <n v="2.6260565610162736"/>
    <m/>
    <n v="4.5007573341836729"/>
    <n v="12.475210805490704"/>
    <n v="279.81303916825806"/>
    <m/>
    <s v="LPfC LA"/>
    <x v="4"/>
  </r>
  <r>
    <s v="LPC_LA__GFC_2014_V7_8"/>
    <n v="2014"/>
    <n v="2015"/>
    <x v="44"/>
    <s v="BPLLA10_2C"/>
    <n v="163.22072352658719"/>
    <n v="38.356870028747991"/>
    <n v="0"/>
    <m/>
    <n v="6.6812349212384419"/>
    <n v="18.648660695377597"/>
    <n v="226.90748917195123"/>
    <m/>
    <s v="LPfC LA"/>
    <x v="4"/>
  </r>
  <r>
    <s v="LPC_LA__GFC_2014_V7_8"/>
    <n v="2014"/>
    <n v="2015"/>
    <x v="44"/>
    <s v="BPLLA10_2D"/>
    <n v="204.51412343758426"/>
    <n v="48.060819007832301"/>
    <n v="6.127465309037972"/>
    <m/>
    <n v="2.8411989795918369"/>
    <n v="4.4458990095312183"/>
    <n v="265.98950574357752"/>
    <n v="28.765287517531561"/>
    <s v="LPfC LA"/>
    <x v="4"/>
  </r>
  <r>
    <s v="LPC_LA__GFC_2014_V7_8"/>
    <n v="2014"/>
    <n v="2015"/>
    <x v="45"/>
    <s v="BPLLA12_2A"/>
    <n v="145.76339177548306"/>
    <n v="34.254397067238514"/>
    <n v="1.3130282805081368"/>
    <n v="4.6901867088607601"/>
    <n v="1.6837384259259263"/>
    <n v="21.932682733400473"/>
    <n v="204.94723828255613"/>
    <m/>
    <s v="MPfC LA"/>
    <x v="0"/>
  </r>
  <r>
    <s v="LPC_LA__GFC_2014_V7_8"/>
    <n v="2014"/>
    <n v="2015"/>
    <x v="45"/>
    <s v="BPLLA12_2B"/>
    <n v="217.10634698943088"/>
    <n v="51.019991542516252"/>
    <n v="3.93908484152441"/>
    <m/>
    <n v="6.7540509259259238"/>
    <n v="5.0758061543716675"/>
    <n v="283.89528045376909"/>
    <m/>
    <s v="MPfC LA"/>
    <x v="0"/>
  </r>
  <r>
    <s v="LPC_LA__GFC_2014_V7_8"/>
    <n v="2014"/>
    <n v="2015"/>
    <x v="45"/>
    <s v="BPLLA12_2C"/>
    <n v="192.14901243594744"/>
    <n v="45.155017922447648"/>
    <n v="3.063732654518986"/>
    <m/>
    <n v="0"/>
    <n v="2.3288688654975491"/>
    <n v="242.69663187841164"/>
    <m/>
    <s v="MPfC LA"/>
    <x v="0"/>
  </r>
  <r>
    <s v="LPC_LA__GFC_2014_V7_8"/>
    <n v="2014"/>
    <n v="2015"/>
    <x v="45"/>
    <s v="BPLLA12_2D"/>
    <n v="230.69877954702224"/>
    <n v="54.214213193550222"/>
    <n v="5.2521131220325472"/>
    <m/>
    <n v="1.870748299319728"/>
    <n v="5.6694338671342646"/>
    <n v="297.70528802905898"/>
    <n v="39.108555399719492"/>
    <s v="MPfC LA"/>
    <x v="0"/>
  </r>
  <r>
    <s v="LPC_LA__GFC_2014_V7_8"/>
    <n v="2014"/>
    <n v="2015"/>
    <x v="46"/>
    <s v="BPLLA13_3A"/>
    <n v="162.56348964274761"/>
    <n v="38.20242006604569"/>
    <n v="5.2521131220325472"/>
    <n v="4.2304798850574716"/>
    <n v="0"/>
    <n v="12.222776550574316"/>
    <n v="218.24079938140014"/>
    <m/>
    <s v="LPfC LA"/>
    <x v="4"/>
  </r>
  <r>
    <s v="LPC_LA__GFC_2014_V7_8"/>
    <n v="2014"/>
    <n v="2015"/>
    <x v="46"/>
    <s v="BPLLA13_3B"/>
    <n v="143.37492719610731"/>
    <n v="33.693107891085212"/>
    <n v="3.063732654518986"/>
    <m/>
    <n v="0.17095833333333335"/>
    <n v="6.9585830884963054"/>
    <n v="187.26130916354117"/>
    <m/>
    <s v="LPfC LA"/>
    <x v="4"/>
  </r>
  <r>
    <s v="LPC_LA__GFC_2014_V7_8"/>
    <n v="2014"/>
    <n v="2015"/>
    <x v="46"/>
    <s v="BPLLA13_3C"/>
    <n v="161.94061357550726"/>
    <n v="38.056044190244201"/>
    <n v="3.93908484152441"/>
    <m/>
    <n v="7.3409722222222223E-2"/>
    <n v="18.413683303245637"/>
    <n v="222.42283563274373"/>
    <m/>
    <s v="LPfC LA"/>
    <x v="4"/>
  </r>
  <r>
    <s v="LPC_LA__GFC_2014_V7_8"/>
    <n v="2014"/>
    <n v="2015"/>
    <x v="46"/>
    <s v="BPLLA13_3D"/>
    <n v="161.12306705749808"/>
    <n v="37.863920758512045"/>
    <n v="3.063732654518986"/>
    <m/>
    <n v="0.25410930049706104"/>
    <n v="8.6655404224188342"/>
    <n v="210.97037019344501"/>
    <n v="65.665497896213182"/>
    <s v="LPfC LA"/>
    <x v="4"/>
  </r>
  <r>
    <s v="LPC_LA__GFC_2014_V7_8"/>
    <n v="2014"/>
    <n v="2015"/>
    <x v="47"/>
    <s v="BPLLA14_2A"/>
    <n v="244.43354896707905"/>
    <n v="57.441884007263575"/>
    <n v="2.1883804675135612"/>
    <n v="2.7456633928571428"/>
    <n v="1.6883503401360547"/>
    <n v="6.6279568927122874"/>
    <n v="312.38012067470459"/>
    <m/>
    <s v="MPfC LA"/>
    <x v="0"/>
  </r>
  <r>
    <s v="LPC_LA__GFC_2014_V7_8"/>
    <n v="2014"/>
    <n v="2015"/>
    <x v="47"/>
    <s v="BPLLA14_2B"/>
    <n v="254.11802700670745"/>
    <n v="59.717736346576245"/>
    <n v="5.6897892155352592"/>
    <m/>
    <n v="0"/>
    <n v="7.4112549617533672"/>
    <n v="326.93680753057231"/>
    <m/>
    <s v="MPfC LA"/>
    <x v="0"/>
  </r>
  <r>
    <s v="LPC_LA__GFC_2014_V7_8"/>
    <n v="2014"/>
    <n v="2015"/>
    <x v="47"/>
    <s v="BPLLA14_2C"/>
    <n v="197.03142308982382"/>
    <n v="46.302384426108596"/>
    <n v="4.8144370285298344"/>
    <m/>
    <n v="0"/>
    <n v="23.055295951200183"/>
    <n v="271.20354049566242"/>
    <m/>
    <s v="MPfC LA"/>
    <x v="0"/>
  </r>
  <r>
    <s v="LPC_LA__GFC_2014_V7_8"/>
    <n v="2014"/>
    <n v="2015"/>
    <x v="47"/>
    <s v="BPLLA14_2D"/>
    <n v="223.58090325286383"/>
    <n v="52.541512264422998"/>
    <n v="3.93908484152441"/>
    <m/>
    <n v="5.666298870051544"/>
    <n v="1.5218436506259736"/>
    <n v="287.2496428794887"/>
    <n v="50.774894810659191"/>
    <s v="MPfC LA"/>
    <x v="0"/>
  </r>
  <r>
    <s v="LPC_LA__GFC_2014_V7_8"/>
    <n v="2014"/>
    <n v="2015"/>
    <x v="48"/>
    <s v="BPLLA15_1A"/>
    <n v="113.00023068554708"/>
    <n v="26.555054211103563"/>
    <n v="1.750704374010849"/>
    <n v="2.252546218487395"/>
    <n v="2.7647175925925924"/>
    <n v="7.4614209272235547E-3"/>
    <n v="144.07816828418132"/>
    <m/>
    <s v="LPfC LA"/>
    <x v="4"/>
  </r>
  <r>
    <s v="LPC_LA__GFC_2014_V7_8"/>
    <n v="2014"/>
    <n v="2015"/>
    <x v="48"/>
    <s v="BPLLA15_1B"/>
    <n v="334.67904901086445"/>
    <n v="78.649576517553143"/>
    <n v="2.6260565610162736"/>
    <m/>
    <n v="0.97777777777777775"/>
    <n v="3.0534088615870205"/>
    <n v="419.98586872879866"/>
    <m/>
    <s v="LPfC LA"/>
    <x v="4"/>
  </r>
  <r>
    <s v="LPC_LA__GFC_2014_V7_8"/>
    <n v="2014"/>
    <n v="2015"/>
    <x v="48"/>
    <s v="BPLLA15_1C"/>
    <n v="102.43857737423377"/>
    <n v="24.073065682944936"/>
    <n v="5.6897892155352592"/>
    <m/>
    <n v="13.129028486394557"/>
    <n v="0.94433608610173103"/>
    <n v="146.27479684521026"/>
    <m/>
    <s v="LPfC LA"/>
    <x v="4"/>
  </r>
  <r>
    <s v="LPC_LA__GFC_2014_V7_8"/>
    <n v="2014"/>
    <n v="2015"/>
    <x v="48"/>
    <s v="BPLLA15_1D"/>
    <n v="170.60252917673225"/>
    <n v="40.091594356532077"/>
    <n v="1.750704374010849"/>
    <m/>
    <n v="0"/>
    <n v="1.0992271901713273"/>
    <n v="213.54405509744649"/>
    <n v="36.407082748948113"/>
    <s v="LPfC LA"/>
    <x v="4"/>
  </r>
  <r>
    <s v="LPC_LA__GFC_2014_V7_8"/>
    <n v="2014"/>
    <n v="2015"/>
    <x v="49"/>
    <s v="BPLLA16_3A"/>
    <n v="201.14205689520205"/>
    <n v="47.268383370372476"/>
    <n v="5.2521131220325472"/>
    <n v="2.9024931818181816"/>
    <n v="0"/>
    <n v="0.94313692916699887"/>
    <n v="254.60569031677406"/>
    <m/>
    <s v="LPfC LA"/>
    <x v="4"/>
  </r>
  <r>
    <s v="LPC_LA__GFC_2014_V7_8"/>
    <n v="2014"/>
    <n v="2015"/>
    <x v="49"/>
    <s v="BPLLA16_3B"/>
    <n v="195.43246565415953"/>
    <n v="45.926629428727487"/>
    <n v="3.501408748021698"/>
    <m/>
    <n v="0"/>
    <n v="8.4850142546179583"/>
    <n v="253.34551808552669"/>
    <m/>
    <s v="LPfC LA"/>
    <x v="4"/>
  </r>
  <r>
    <s v="LPC_LA__GFC_2014_V7_8"/>
    <n v="2014"/>
    <n v="2015"/>
    <x v="49"/>
    <s v="BPLLA16_3C"/>
    <n v="223.28214705785254"/>
    <n v="52.471304558595342"/>
    <n v="4.3767609350271224"/>
    <m/>
    <n v="0"/>
    <n v="13.487662583216826"/>
    <n v="293.61787513469181"/>
    <m/>
    <s v="LPfC LA"/>
    <x v="4"/>
  </r>
  <r>
    <s v="LPC_LA__GFC_2014_V7_8"/>
    <n v="2014"/>
    <n v="2015"/>
    <x v="49"/>
    <s v="BPLLA16_3D"/>
    <n v="134.9668796414868"/>
    <n v="31.717216715749394"/>
    <n v="2.6260565610162736"/>
    <m/>
    <n v="0.25462962962962965"/>
    <n v="0.2056554143065992"/>
    <n v="169.77043796218868"/>
    <n v="16.081767180925667"/>
    <s v="LPfC LA"/>
    <x v="4"/>
  </r>
  <r>
    <s v="LPC_LA__GFC_2014_V7_8"/>
    <n v="2014"/>
    <n v="2015"/>
    <x v="50"/>
    <s v="BPLLA17_1A"/>
    <n v="168.87656852512191"/>
    <n v="39.685993603403645"/>
    <n v="1.3130282805081368"/>
    <n v="1.6353729338842975"/>
    <n v="0"/>
    <n v="0"/>
    <n v="209.87559040903369"/>
    <m/>
    <s v="LPfC LA"/>
    <x v="4"/>
  </r>
  <r>
    <s v="LPC_LA__GFC_2014_V7_8"/>
    <n v="2014"/>
    <n v="2015"/>
    <x v="50"/>
    <s v="BPLLA17_1B"/>
    <n v="263.41348139000291"/>
    <n v="61.902168126650679"/>
    <n v="2.6260565610162736"/>
    <m/>
    <n v="0"/>
    <n v="1.546899491948964"/>
    <n v="329.48860556961887"/>
    <m/>
    <s v="LPfC LA"/>
    <x v="4"/>
  </r>
  <r>
    <s v="LPC_LA__GFC_2014_V7_8"/>
    <n v="2014"/>
    <n v="2015"/>
    <x v="50"/>
    <s v="BPLLA17_1C"/>
    <n v="192.44881268290374"/>
    <n v="45.225470980482378"/>
    <n v="1.3130282805081368"/>
    <m/>
    <n v="3.22265625"/>
    <n v="0.82335632590400287"/>
    <n v="243.03332451979827"/>
    <m/>
    <s v="LPfC LA"/>
    <x v="4"/>
  </r>
  <r>
    <s v="LPC_LA__GFC_2014_V7_8"/>
    <n v="2014"/>
    <n v="2015"/>
    <x v="50"/>
    <s v="BPLLA17_1D"/>
    <n v="283.20229804044538"/>
    <n v="66.552540039504663"/>
    <n v="0.43767609350271225"/>
    <m/>
    <n v="0"/>
    <n v="3.1486813865712855"/>
    <n v="353.34119556002406"/>
    <n v="41.243057503506321"/>
    <s v="LPfC LA"/>
    <x v="4"/>
  </r>
  <r>
    <s v="LPC_LA__GFC_2014_V7_8"/>
    <n v="2014"/>
    <n v="2015"/>
    <x v="51"/>
    <s v="BPLLA23_3A"/>
    <n v="326.94129623190435"/>
    <n v="76.831204614497523"/>
    <n v="3.063732654518986"/>
    <n v="3.8828064516129039"/>
    <n v="0"/>
    <n v="7.1560670872090775"/>
    <n v="413.99230058812986"/>
    <m/>
    <s v="LPfC LA"/>
    <x v="4"/>
  </r>
  <r>
    <s v="LPC_LA__GFC_2014_V7_8"/>
    <n v="2014"/>
    <n v="2015"/>
    <x v="51"/>
    <s v="BPLLA23_3B"/>
    <n v="262.38186653152195"/>
    <n v="61.659738634907654"/>
    <n v="1.750704374010849"/>
    <m/>
    <n v="10.293726147594626"/>
    <n v="2.8966986660562486"/>
    <n v="338.98273435409129"/>
    <m/>
    <s v="LPfC LA"/>
    <x v="4"/>
  </r>
  <r>
    <s v="LPC_LA__GFC_2014_V7_8"/>
    <n v="2014"/>
    <n v="2015"/>
    <x v="51"/>
    <s v="BPLLA23_3C"/>
    <n v="234.23783528551408"/>
    <n v="55.045891292095803"/>
    <n v="1.750704374010849"/>
    <m/>
    <n v="13.683937234896748"/>
    <n v="0"/>
    <n v="304.71836818651747"/>
    <m/>
    <s v="LPfC LA"/>
    <x v="4"/>
  </r>
  <r>
    <s v="LPC_LA__GFC_2014_V7_8"/>
    <n v="2014"/>
    <n v="2015"/>
    <x v="51"/>
    <s v="BPLLA23_3D"/>
    <n v="124.8301871197377"/>
    <n v="29.33509397313836"/>
    <n v="2.6260565610162736"/>
    <m/>
    <n v="0"/>
    <n v="11.334389401271535"/>
    <n v="168.12572705516385"/>
    <m/>
    <s v="LPfC LA"/>
    <x v="4"/>
  </r>
  <r>
    <s v="LPC_LA__GFC_2014_V7_8"/>
    <n v="2014"/>
    <n v="2015"/>
    <x v="52"/>
    <s v="BPLLA24_2A"/>
    <n v="148.79882662026952"/>
    <n v="34.967724255763336"/>
    <n v="5.2521131220325472"/>
    <n v="2.7692150735294119"/>
    <n v="0"/>
    <n v="33.726249927780209"/>
    <n v="222.74491392584559"/>
    <m/>
    <s v="LPfC LA"/>
    <x v="4"/>
  </r>
  <r>
    <s v="LPC_LA__GFC_2014_V7_8"/>
    <n v="2014"/>
    <n v="2015"/>
    <x v="52"/>
    <s v="BPLLA24_2B"/>
    <n v="269.64867083032465"/>
    <n v="63.367437645126287"/>
    <n v="0.43767609350271225"/>
    <m/>
    <n v="3.5514987244897958"/>
    <n v="4.6527504965211728"/>
    <n v="341.65803378996463"/>
    <m/>
    <s v="LPfC LA"/>
    <x v="4"/>
  </r>
  <r>
    <s v="LPC_LA__GFC_2014_V7_8"/>
    <n v="2014"/>
    <n v="2015"/>
    <x v="52"/>
    <s v="BPLLA24_2C"/>
    <n v="171.75042652656867"/>
    <n v="40.361350233743636"/>
    <n v="3.063732654518986"/>
    <m/>
    <n v="34.407506444119704"/>
    <n v="2.3118931459276753"/>
    <n v="251.89490900487868"/>
    <m/>
    <s v="LPfC LA"/>
    <x v="4"/>
  </r>
  <r>
    <s v="LPC_LA__GFC_2014_V7_8"/>
    <n v="2014"/>
    <n v="2015"/>
    <x v="52"/>
    <s v="BPLLA24_2D"/>
    <n v="254.45813543061476"/>
    <n v="59.797661826194464"/>
    <n v="2.6260565610162736"/>
    <m/>
    <n v="11.458333333333334"/>
    <n v="36.78685311412535"/>
    <n v="365.12704026528417"/>
    <n v="57.870967741935488"/>
    <s v="LPfC LA"/>
    <x v="4"/>
  </r>
  <r>
    <s v="LPC_LA__GFC_2014_V7_8"/>
    <n v="2014"/>
    <n v="2015"/>
    <x v="53"/>
    <s v="BPLLA6_1A"/>
    <n v="117.02309727520328"/>
    <n v="27.500427859672769"/>
    <n v="1.3130282805081368"/>
    <n v="1.9374519230769234"/>
    <n v="0"/>
    <n v="11.755266960800764"/>
    <n v="157.59182037618496"/>
    <m/>
    <s v="LPfC LA"/>
    <x v="4"/>
  </r>
  <r>
    <s v="LPC_LA__GFC_2014_V7_8"/>
    <n v="2014"/>
    <n v="2015"/>
    <x v="53"/>
    <s v="BPLLA6_1B"/>
    <n v="149.4269521842136"/>
    <n v="35.115333763290195"/>
    <n v="2.1883804675135612"/>
    <m/>
    <n v="0"/>
    <n v="25.148689626393789"/>
    <n v="211.87935604141114"/>
    <m/>
    <s v="LPfC LA"/>
    <x v="4"/>
  </r>
  <r>
    <s v="LPC_LA__GFC_2014_V7_8"/>
    <n v="2014"/>
    <n v="2015"/>
    <x v="53"/>
    <s v="BPLLA6_1C"/>
    <n v="175.31402167157324"/>
    <n v="41.198795092819708"/>
    <n v="2.1883804675135612"/>
    <m/>
    <n v="2.1045918367346941"/>
    <n v="1.503572545478457"/>
    <n v="222.30936161411964"/>
    <m/>
    <s v="LPfC LA"/>
    <x v="4"/>
  </r>
  <r>
    <s v="LPC_LA__GFC_2014_V7_8"/>
    <n v="2014"/>
    <n v="2015"/>
    <x v="53"/>
    <s v="BPLLA6_1D"/>
    <n v="122.21780011593941"/>
    <n v="28.721183027245761"/>
    <n v="2.1883804675135612"/>
    <m/>
    <n v="13.153698979591837"/>
    <n v="6.5252889497802293"/>
    <n v="172.80635154007078"/>
    <n v="42.971528751753155"/>
    <s v="LPfC LA"/>
    <x v="4"/>
  </r>
  <r>
    <s v="LPC_LA__GFC_2014_V7_8"/>
    <n v="2014"/>
    <n v="2015"/>
    <x v="54"/>
    <s v="BPLLA9_3A"/>
    <n v="198.2771798230248"/>
    <n v="46.595137258410823"/>
    <n v="3.93908484152441"/>
    <n v="1.7008273437499999"/>
    <n v="1.312154549319728"/>
    <n v="20.254772262080621"/>
    <n v="270.37832873436037"/>
    <m/>
    <s v="LPfC LA"/>
    <x v="4"/>
  </r>
  <r>
    <s v="LPC_LA__GFC_2014_V7_8"/>
    <n v="2014"/>
    <n v="2015"/>
    <x v="54"/>
    <s v="BPLLA9_3B"/>
    <n v="69.029060637684609"/>
    <n v="16.221829249855883"/>
    <n v="4.8144370285298344"/>
    <m/>
    <n v="1.3037037037037036"/>
    <n v="0"/>
    <n v="91.369030619774037"/>
    <m/>
    <s v="LPfC LA"/>
    <x v="4"/>
  </r>
  <r>
    <s v="LPC_LA__GFC_2014_V7_8"/>
    <n v="2014"/>
    <n v="2015"/>
    <x v="54"/>
    <s v="BPLLA9_3C"/>
    <n v="120.42776410478545"/>
    <n v="28.300524564624581"/>
    <n v="3.063732654518986"/>
    <m/>
    <n v="0.79200000000000004"/>
    <n v="18.202523733934608"/>
    <n v="170.78654505786363"/>
    <m/>
    <s v="LPfC LA"/>
    <x v="4"/>
  </r>
  <r>
    <s v="LPC_LA__GFC_2014_V7_8"/>
    <n v="2014"/>
    <n v="2015"/>
    <x v="54"/>
    <s v="BPLLA9_3D"/>
    <n v="94.913075062103488"/>
    <n v="22.304572639594319"/>
    <n v="3.93908484152441"/>
    <m/>
    <n v="0"/>
    <n v="7.8606186669852418"/>
    <n v="129.01735121020747"/>
    <n v="36.34165497896214"/>
    <s v="LPfC LA"/>
    <x v="4"/>
  </r>
  <r>
    <s v="LPC_MA__GFC_2014_V7_7"/>
    <n v="2014"/>
    <n v="2015"/>
    <x v="55"/>
    <s v="BPLMA10_2A"/>
    <n v="166.85222348401908"/>
    <n v="39.210272518744482"/>
    <n v="1.750704374010849"/>
    <n v="3.0762499999999999"/>
    <n v="0"/>
    <n v="7.4096055041178364"/>
    <n v="215.22280588089225"/>
    <m/>
    <s v="MPfC MA"/>
    <x v="5"/>
  </r>
  <r>
    <s v="LPC_MA__GFC_2014_V7_7"/>
    <n v="2014"/>
    <n v="2015"/>
    <x v="55"/>
    <s v="BPLMA10_2B"/>
    <n v="225.47512540291132"/>
    <n v="52.986654469684154"/>
    <n v="4.8144370285298344"/>
    <m/>
    <n v="1.7415497448979591"/>
    <n v="10.299653907358575"/>
    <n v="295.31742055338179"/>
    <m/>
    <s v="MPfC MA"/>
    <x v="5"/>
  </r>
  <r>
    <s v="LPC_MA__GFC_2014_V7_7"/>
    <n v="2014"/>
    <n v="2015"/>
    <x v="55"/>
    <s v="BPLMA10_2C"/>
    <n v="234.78346462034656"/>
    <n v="55.174114185781441"/>
    <n v="3.93908484152441"/>
    <m/>
    <n v="0"/>
    <n v="6.868846794730775"/>
    <n v="300.76551044238317"/>
    <m/>
    <s v="MPfC MA"/>
    <x v="5"/>
  </r>
  <r>
    <s v="LPC_MA__GFC_2014_V7_7"/>
    <n v="2014"/>
    <n v="2015"/>
    <x v="55"/>
    <s v="BPLMA10_2D"/>
    <n v="143.09286600189287"/>
    <n v="33.626823510444822"/>
    <n v="8.7535218700542448"/>
    <m/>
    <n v="0"/>
    <n v="22.202520185127355"/>
    <n v="207.67573156751931"/>
    <n v="18.812061711079949"/>
    <s v="MPfC MA"/>
    <x v="5"/>
  </r>
  <r>
    <s v="Carbon Stock Calculation LMA_2019_V7.2"/>
    <n v="2019"/>
    <n v="2019"/>
    <x v="56"/>
    <s v="BPLMA11_1A"/>
    <n v="256.91104136370308"/>
    <n v="60.374094720470218"/>
    <n v="0.8753521870054245"/>
    <n v="2.2520136363636363"/>
    <n v="12.548194432320027"/>
    <n v="6.5682217289249678"/>
    <n v="337.27690443242375"/>
    <m/>
    <s v="LPfC MA"/>
    <x v="6"/>
  </r>
  <r>
    <s v="Carbon Stock Calculation LMA_2019_V7.2"/>
    <n v="2019"/>
    <n v="2019"/>
    <x v="56"/>
    <s v="BPLMA11_1B"/>
    <n v="130.39730812998786"/>
    <n v="30.643367410547146"/>
    <n v="3.063732654518986"/>
    <s v=""/>
    <n v="7.0494250637755105"/>
    <n v="21.402638096441066"/>
    <n v="192.55647135527056"/>
    <m/>
    <s v="LPfC MA"/>
    <x v="6"/>
  </r>
  <r>
    <s v="Carbon Stock Calculation LMA_2019_V7.2"/>
    <n v="2019"/>
    <n v="2019"/>
    <x v="56"/>
    <s v="BPLMA11_1C"/>
    <n v="252.18562990616115"/>
    <n v="59.263623027947865"/>
    <n v="3.93908484152441"/>
    <s v=""/>
    <n v="0"/>
    <n v="9.6807988688965203"/>
    <n v="325.06913664452998"/>
    <m/>
    <s v="LPfC MA"/>
    <x v="6"/>
  </r>
  <r>
    <s v="Carbon Stock Calculation LMA_2019_V7.2"/>
    <n v="2019"/>
    <n v="2019"/>
    <x v="56"/>
    <s v="BPLMA11_1D"/>
    <n v="177.8844018529916"/>
    <n v="41.802834435453022"/>
    <n v="0"/>
    <s v=""/>
    <n v="3.0046637499999997"/>
    <n v="15.687736195531537"/>
    <n v="238.37963623397616"/>
    <m/>
    <s v="LPfC MA"/>
    <x v="6"/>
  </r>
  <r>
    <s v="LPC_MA__GFC_2014_V7_7"/>
    <n v="2014"/>
    <n v="2015"/>
    <x v="57"/>
    <s v="BPLMA11_2A"/>
    <n v="213.80500703833084"/>
    <n v="50.244176654007745"/>
    <n v="4.3767609350271224"/>
    <n v="4.30962551724138"/>
    <n v="0.9470663265306124"/>
    <n v="2.8941245498583896"/>
    <n v="272.26713550375473"/>
    <m/>
    <s v="MPfC MA"/>
    <x v="5"/>
  </r>
  <r>
    <s v="LPC_MA__GFC_2014_V7_7"/>
    <n v="2014"/>
    <n v="2015"/>
    <x v="57"/>
    <s v="BPLMA11_2B"/>
    <n v="78.676869365809537"/>
    <n v="18.489064300965239"/>
    <n v="9.1911979635569576"/>
    <m/>
    <n v="0"/>
    <n v="37.029410362437346"/>
    <n v="143.38654199276908"/>
    <m/>
    <s v="MPfC MA"/>
    <x v="5"/>
  </r>
  <r>
    <s v="LPC_MA__GFC_2014_V7_7"/>
    <n v="2014"/>
    <n v="2015"/>
    <x v="57"/>
    <s v="BPLMA11_2C"/>
    <n v="126.29439365416627"/>
    <n v="29.67918250872907"/>
    <n v="4.8144370285298344"/>
    <m/>
    <n v="0"/>
    <n v="25.988139575974316"/>
    <n v="186.77615276739948"/>
    <m/>
    <s v="MPfC MA"/>
    <x v="5"/>
  </r>
  <r>
    <s v="LPC_MA__GFC_2014_V7_7"/>
    <n v="2014"/>
    <n v="2015"/>
    <x v="57"/>
    <s v="BPLMA11_2D"/>
    <n v="201.54596162593634"/>
    <n v="47.363300982095041"/>
    <n v="4.3767609350271224"/>
    <m/>
    <n v="0.35918367346938779"/>
    <n v="5.2527552074274233"/>
    <n v="258.89796242395533"/>
    <m/>
    <s v="MPfC MA"/>
    <x v="5"/>
  </r>
  <r>
    <s v="Carbon Stock Calculation LMA_2019_V7.2"/>
    <n v="2019"/>
    <n v="2019"/>
    <x v="58"/>
    <s v="BPLMA1_1A"/>
    <n v="187.37923783340099"/>
    <n v="44.034120890849231"/>
    <n v="28.88662217117901"/>
    <n v="1.9437406716417909"/>
    <n v="1.1818452380952384"/>
    <n v="12.108462474448974"/>
    <n v="273.59028860797349"/>
    <m/>
    <s v="LPfC MA"/>
    <x v="6"/>
  </r>
  <r>
    <s v="Carbon Stock Calculation LMA_2019_V7.2"/>
    <n v="2019"/>
    <n v="2019"/>
    <x v="58"/>
    <s v="BPLMA1_1B"/>
    <n v="214.65617615300599"/>
    <n v="50.444201395956405"/>
    <n v="13.567958898584079"/>
    <s v=""/>
    <n v="0.24648148148148152"/>
    <n v="5.2813456008265529"/>
    <n v="284.19616352985457"/>
    <m/>
    <s v="LPfC MA"/>
    <x v="6"/>
  </r>
  <r>
    <s v="Carbon Stock Calculation LMA_2019_V7.2"/>
    <n v="2019"/>
    <n v="2019"/>
    <x v="58"/>
    <s v="BPLMA1_1C"/>
    <n v="210.13964147059664"/>
    <n v="49.382815745590207"/>
    <n v="12.692606711578655"/>
    <s v=""/>
    <n v="1.9247193877551019"/>
    <n v="0"/>
    <n v="274.13978331552062"/>
    <m/>
    <s v="LPfC MA"/>
    <x v="6"/>
  </r>
  <r>
    <s v="Carbon Stock Calculation LMA_2019_V7.2"/>
    <n v="2019"/>
    <n v="2019"/>
    <x v="58"/>
    <s v="BPLMA1_1D"/>
    <n v="210.58151429908762"/>
    <n v="49.486655860285587"/>
    <n v="20.133100301124763"/>
    <s v=""/>
    <n v="0"/>
    <n v="10.005003036466803"/>
    <n v="290.2062734969648"/>
    <m/>
    <s v="LPfC MA"/>
    <x v="6"/>
  </r>
  <r>
    <s v="LPC_MA__GFC_2014_V7_7"/>
    <n v="2014"/>
    <n v="2015"/>
    <x v="59"/>
    <s v="BPLMA12_1A"/>
    <n v="114.562525805384"/>
    <n v="26.922193564265239"/>
    <n v="2.6260565610162736"/>
    <n v="3.1610710084033617"/>
    <n v="2.0461309523809521"/>
    <n v="2.7308547685025437"/>
    <n v="148.88776165154903"/>
    <m/>
    <s v="LPfC LA"/>
    <x v="4"/>
  </r>
  <r>
    <s v="LPC_MA__GFC_2014_V7_7"/>
    <n v="2014"/>
    <n v="2015"/>
    <x v="59"/>
    <s v="BPLMA12_1B"/>
    <n v="126.95657774434193"/>
    <n v="29.834795769920351"/>
    <n v="2.6260565610162736"/>
    <m/>
    <n v="0.27499999999999997"/>
    <n v="16.141344447506153"/>
    <n v="175.83377452278472"/>
    <m/>
    <s v="LPfC LA"/>
    <x v="4"/>
  </r>
  <r>
    <s v="LPC_MA__GFC_2014_V7_7"/>
    <n v="2014"/>
    <n v="2015"/>
    <x v="59"/>
    <s v="BPLMA12_1C"/>
    <n v="68.45191400610527"/>
    <n v="16.086199791434737"/>
    <n v="2.6260565610162736"/>
    <m/>
    <n v="0.92562962962962958"/>
    <n v="0.44334571394830924"/>
    <n v="88.533145702134206"/>
    <m/>
    <s v="LPfC LA"/>
    <x v="4"/>
  </r>
  <r>
    <s v="LPC_MA__GFC_2014_V7_7"/>
    <n v="2014"/>
    <n v="2015"/>
    <x v="59"/>
    <s v="BPLMA12_1D"/>
    <n v="97.874440111401782"/>
    <n v="23.000493426179418"/>
    <n v="8.7535218700542448"/>
    <m/>
    <n v="0.67534013605442189"/>
    <n v="5.4282824205991469"/>
    <n v="135.732077964289"/>
    <n v="34.018232819074335"/>
    <s v="LPfC LA"/>
    <x v="4"/>
  </r>
  <r>
    <s v="LPC_MA__GFC_2014_V7_7"/>
    <n v="2014"/>
    <n v="2015"/>
    <x v="60"/>
    <s v="BPLMA13_1A"/>
    <n v="300.43379181500649"/>
    <n v="70.601941076526515"/>
    <n v="0.8753521870054245"/>
    <n v="3.4551611111111105"/>
    <n v="0"/>
    <n v="0"/>
    <n v="371.91108507853846"/>
    <m/>
    <s v="MPfC LA"/>
    <x v="0"/>
  </r>
  <r>
    <s v="LPC_MA__GFC_2014_V7_7"/>
    <n v="2014"/>
    <n v="2015"/>
    <x v="60"/>
    <s v="BPLMA13_1B"/>
    <n v="188.45620736676537"/>
    <n v="44.287208731189857"/>
    <n v="1.3130282805081368"/>
    <m/>
    <n v="0.34661458333333334"/>
    <n v="4.3540740607343054"/>
    <n v="238.75713302253098"/>
    <m/>
    <s v="MPfC LA"/>
    <x v="0"/>
  </r>
  <r>
    <s v="LPC_MA__GFC_2014_V7_7"/>
    <n v="2014"/>
    <n v="2015"/>
    <x v="60"/>
    <s v="BPLMA13_1C"/>
    <n v="241.80055060918869"/>
    <n v="56.823129393159341"/>
    <n v="2.1883804675135612"/>
    <m/>
    <n v="0"/>
    <n v="6.0517712383275155"/>
    <n v="306.86383170818908"/>
    <m/>
    <s v="MPfC LA"/>
    <x v="0"/>
  </r>
  <r>
    <s v="LPC_MA__GFC_2014_V7_7"/>
    <n v="2014"/>
    <n v="2015"/>
    <x v="60"/>
    <s v="BPLMA13_1D"/>
    <n v="195.57005316996214"/>
    <n v="45.958962494941098"/>
    <n v="0.8753521870054245"/>
    <m/>
    <n v="6.2002314814814818"/>
    <n v="11.256629255596453"/>
    <n v="259.86122858898659"/>
    <n v="56.660238429172502"/>
    <s v="MPfC LA"/>
    <x v="0"/>
  </r>
  <r>
    <s v="LPC_MA__GFC_2014_V7_7"/>
    <n v="2014"/>
    <n v="2015"/>
    <x v="61"/>
    <s v="BPLMA14_1A"/>
    <n v="167.99290062691961"/>
    <n v="39.478331647326108"/>
    <n v="3.063732654518986"/>
    <n v="3.3392461928934014"/>
    <n v="0.84262696793546898"/>
    <n v="3.6518066775267184"/>
    <n v="215.02939857422689"/>
    <m/>
    <s v="LPfC LA"/>
    <x v="4"/>
  </r>
  <r>
    <s v="LPC_MA__GFC_2014_V7_7"/>
    <n v="2014"/>
    <n v="2015"/>
    <x v="61"/>
    <s v="BPLMA14_1B"/>
    <n v="132.33986906123101"/>
    <n v="31.099869229389288"/>
    <n v="2.6260565610162736"/>
    <m/>
    <n v="0"/>
    <n v="7.3354909435684066"/>
    <n v="173.40128579520498"/>
    <m/>
    <s v="LPfC LA"/>
    <x v="4"/>
  </r>
  <r>
    <s v="LPC_MA__GFC_2014_V7_7"/>
    <n v="2014"/>
    <n v="2015"/>
    <x v="61"/>
    <s v="BPLMA14_1C"/>
    <n v="319.88840688618774"/>
    <n v="75.173775618254112"/>
    <n v="0.8753521870054245"/>
    <m/>
    <n v="0"/>
    <n v="8.5508050375556213"/>
    <n v="404.48833972900292"/>
    <m/>
    <s v="LPfC LA"/>
    <x v="4"/>
  </r>
  <r>
    <s v="LPC_MA__GFC_2014_V7_7"/>
    <n v="2014"/>
    <n v="2015"/>
    <x v="61"/>
    <s v="BPLMA14_1D"/>
    <n v="153.57292388111807"/>
    <n v="36.089637112062746"/>
    <n v="5.2521131220325472"/>
    <m/>
    <n v="0.51221088435374162"/>
    <n v="10.395873297515072"/>
    <n v="205.82275829708217"/>
    <n v="28.186535764375876"/>
    <s v="LPfC LA"/>
    <x v="4"/>
  </r>
  <r>
    <s v="LPC_MA__GFC_2014_V7_7"/>
    <n v="2014"/>
    <n v="2015"/>
    <x v="62"/>
    <s v="BPLMA15_1A"/>
    <n v="134.88549460398704"/>
    <n v="31.698091231936953"/>
    <n v="0"/>
    <n v="6.2729782293178538"/>
    <n v="0.99124510833333324"/>
    <n v="42.56112685401019"/>
    <n v="210.13595779826753"/>
    <m/>
    <s v="MPfC LA"/>
    <x v="0"/>
  </r>
  <r>
    <s v="LPC_MA__GFC_2014_V7_7"/>
    <n v="2014"/>
    <n v="2015"/>
    <x v="62"/>
    <s v="BPLMA15_1B"/>
    <n v="196.1657600439417"/>
    <n v="46.098953610326298"/>
    <n v="0"/>
    <m/>
    <n v="9.1363522181016155"/>
    <n v="52.663037068690187"/>
    <n v="304.06410294105979"/>
    <m/>
    <s v="MPfC LA"/>
    <x v="0"/>
  </r>
  <r>
    <s v="LPC_MA__GFC_2014_V7_7"/>
    <n v="2014"/>
    <n v="2015"/>
    <x v="62"/>
    <s v="BPLMA15_1C"/>
    <n v="134.29418453355169"/>
    <n v="31.559133365384643"/>
    <n v="0.43767609350271225"/>
    <m/>
    <n v="8.9949492428124991"/>
    <n v="25.312759462556397"/>
    <n v="200.59870269780794"/>
    <m/>
    <s v="MPfC LA"/>
    <x v="0"/>
  </r>
  <r>
    <s v="LPC_MA__GFC_2014_V7_7"/>
    <n v="2014"/>
    <n v="2015"/>
    <x v="62"/>
    <s v="BPLMA15_1D"/>
    <n v="179.58188895895552"/>
    <n v="42.201743905354547"/>
    <n v="3.93908484152441"/>
    <m/>
    <n v="6.951360790639173"/>
    <n v="48.691739576544975"/>
    <n v="281.3658180730186"/>
    <m/>
    <s v="MPfC LA"/>
    <x v="0"/>
  </r>
  <r>
    <s v="Carbon Stock Calculation LMA_2019_V7.2"/>
    <n v="2019"/>
    <n v="2018"/>
    <x v="63"/>
    <s v="BPLMA16_1A"/>
    <n v="310.6716269970396"/>
    <n v="73.007832344304305"/>
    <n v="4.3767609350271224"/>
    <n v="3.8205192307692308"/>
    <n v="1.2212244897959184"/>
    <n v="12.990558367796334"/>
    <n v="402.26800313396325"/>
    <m/>
    <s v="LPfC MA"/>
    <x v="6"/>
  </r>
  <r>
    <s v="Carbon Stock Calculation LMA_2019_V7.2"/>
    <n v="2019"/>
    <n v="2018"/>
    <x v="63"/>
    <s v="BPLMA16_1B"/>
    <n v="249.39251252325164"/>
    <n v="58.607240442964134"/>
    <n v="1.3130282805081368"/>
    <s v=""/>
    <n v="0"/>
    <n v="8.6605778619559128"/>
    <n v="317.97335910867986"/>
    <m/>
    <s v="LPfC MA"/>
    <x v="6"/>
  </r>
  <r>
    <s v="Carbon Stock Calculation LMA_2019_V7.2"/>
    <n v="2019"/>
    <n v="2018"/>
    <x v="63"/>
    <s v="BPLMA16_1C"/>
    <n v="198.49709382815448"/>
    <n v="46.646817049616303"/>
    <n v="3.063732654518986"/>
    <s v=""/>
    <n v="0"/>
    <n v="4.2311802141330421"/>
    <n v="252.43882374642283"/>
    <m/>
    <s v="LPfC MA"/>
    <x v="6"/>
  </r>
  <r>
    <s v="Carbon Stock Calculation LMA_2019_V7.2"/>
    <n v="2019"/>
    <n v="2018"/>
    <x v="63"/>
    <s v="BPLMA16_1D"/>
    <n v="214.39488081466573"/>
    <n v="50.38279699144644"/>
    <n v="1.3130282805081368"/>
    <s v=""/>
    <n v="9.559687499999999"/>
    <n v="2.9373639035898367"/>
    <n v="278.58775749021009"/>
    <m/>
    <s v="LPfC MA"/>
    <x v="6"/>
  </r>
  <r>
    <s v="Carbon Stock Calculation LMA_2019_V7.2"/>
    <n v="2019"/>
    <n v="2018"/>
    <x v="64"/>
    <s v="BPLMA2019_15_1A"/>
    <n v="211.13852947093548"/>
    <n v="49.617554425669837"/>
    <n v="2.6260565610162736"/>
    <n v="2.1935234042553189"/>
    <n v="1.3445535714285715"/>
    <n v="1.2247562211476826"/>
    <n v="265.95145025019787"/>
    <m/>
    <s v="LPfC MA"/>
    <x v="6"/>
  </r>
  <r>
    <s v="Carbon Stock Calculation LMA_2019_V7.2"/>
    <n v="2019"/>
    <n v="2018"/>
    <x v="64"/>
    <s v="BPLMA2019_15_1B"/>
    <n v="219.14347447310473"/>
    <n v="51.498716501179608"/>
    <n v="2.6260565610162736"/>
    <s v=""/>
    <n v="0"/>
    <n v="4.1618888058843684"/>
    <n v="277.430136341185"/>
    <m/>
    <s v="LPfC MA"/>
    <x v="6"/>
  </r>
  <r>
    <s v="Carbon Stock Calculation LMA_2019_V7.2"/>
    <n v="2019"/>
    <n v="2018"/>
    <x v="64"/>
    <s v="BPLMA2019_15_1C"/>
    <n v="371.65255148685151"/>
    <n v="87.338349599410094"/>
    <n v="1.750704374010849"/>
    <s v=""/>
    <n v="6.4161166666666665"/>
    <n v="22.062967063147326"/>
    <n v="489.22068919008643"/>
    <m/>
    <s v="LPfC MA"/>
    <x v="6"/>
  </r>
  <r>
    <s v="Carbon Stock Calculation LMA_2019_V7.2"/>
    <n v="2019"/>
    <n v="2018"/>
    <x v="64"/>
    <s v="BPLMA2019_15_1D"/>
    <n v="195.66805527456617"/>
    <n v="45.98199298952305"/>
    <n v="6.127465309037972"/>
    <s v=""/>
    <n v="7.7227734374999999"/>
    <n v="18.602893489218921"/>
    <n v="274.10318049984608"/>
    <n v="151.32959326788219"/>
    <s v="LPfC MA"/>
    <x v="6"/>
  </r>
  <r>
    <s v="Carbon Stock Calculation LMA_2019_V7.2"/>
    <n v="2019"/>
    <n v="2019"/>
    <x v="65"/>
    <s v="BPLMA2019_4_1A"/>
    <n v="121.32037739415513"/>
    <n v="28.510288687626453"/>
    <n v="2.6260565610162736"/>
    <n v="2.6755324519230772"/>
    <n v="0"/>
    <n v="4.2755588903225403"/>
    <n v="156.73228153312039"/>
    <m/>
    <s v="LPfC MA"/>
    <x v="1"/>
  </r>
  <r>
    <s v="Carbon Stock Calculation LMA_2019_V7.2"/>
    <n v="2019"/>
    <n v="2019"/>
    <x v="65"/>
    <s v="BPLMA2019_4_1B"/>
    <n v="189.10885554632719"/>
    <n v="44.440581053386886"/>
    <n v="3.501408748021698"/>
    <s v=""/>
    <n v="6.0751251889644751"/>
    <n v="0"/>
    <n v="243.12597053670027"/>
    <m/>
    <s v="LPfC MA"/>
    <x v="1"/>
  </r>
  <r>
    <s v="Carbon Stock Calculation LMA_2019_V7.2"/>
    <n v="2019"/>
    <n v="2019"/>
    <x v="65"/>
    <s v="BPLMA2019_4_1C"/>
    <n v="194.57066533607073"/>
    <n v="45.724106353976616"/>
    <n v="3.063732654518986"/>
    <s v=""/>
    <n v="2.6190476190476195"/>
    <n v="0"/>
    <n v="245.97755196361396"/>
    <m/>
    <s v=" "/>
    <x v="1"/>
  </r>
  <r>
    <s v="Carbon Stock Calculation LMA_2019_V7.2"/>
    <n v="2019"/>
    <n v="2019"/>
    <x v="65"/>
    <s v="BPLMA2019_4_1D"/>
    <n v="210.34962838268615"/>
    <n v="49.432162669931245"/>
    <n v="4.8144370285298344"/>
    <s v=""/>
    <n v="0"/>
    <n v="4.106372281128241"/>
    <n v="268.70260036227546"/>
    <n v="88.18022440392707"/>
    <s v="LPfC MA"/>
    <x v="1"/>
  </r>
  <r>
    <s v="Carbon Stock Calculation LMA_2019_V7.2"/>
    <n v="2019"/>
    <n v="2019"/>
    <x v="66"/>
    <s v="BPLMA2019_7_1A"/>
    <n v="56.039951927397908"/>
    <n v="11.488190145116571"/>
    <n v="0"/>
    <n v="1.8934411764705881"/>
    <n v="0"/>
    <n v="5.5701431794582055"/>
    <n v="73.098285251972683"/>
    <m/>
    <s v="LPfC MA"/>
    <x v="6"/>
  </r>
  <r>
    <s v="Carbon Stock Calculation LMA_2019_V7.2"/>
    <n v="2019"/>
    <n v="2019"/>
    <x v="66"/>
    <s v="BPLMA2019_7_1B"/>
    <n v="177.00952489576551"/>
    <n v="41.597238350504895"/>
    <n v="6.127465309037972"/>
    <s v=""/>
    <n v="0"/>
    <n v="15.045113915971106"/>
    <n v="239.77934247127951"/>
    <m/>
    <s v="LPfC MA"/>
    <x v="6"/>
  </r>
  <r>
    <s v="Carbon Stock Calculation LMA_2019_V7.2"/>
    <n v="2019"/>
    <n v="2019"/>
    <x v="66"/>
    <s v="BPLMA2019_7_1C"/>
    <n v="262.69896892255508"/>
    <n v="61.734257696800441"/>
    <n v="7.4404935895461088"/>
    <s v=""/>
    <n v="2.1676594387755102"/>
    <n v="1.9492413175626726"/>
    <n v="335.99062096523983"/>
    <m/>
    <s v="LPfC MA"/>
    <x v="6"/>
  </r>
  <r>
    <s v="Carbon Stock Calculation LMA_2019_V7.2"/>
    <n v="2019"/>
    <n v="2019"/>
    <x v="66"/>
    <s v="BPLMA2019_7_1D"/>
    <n v="271.13375674516101"/>
    <n v="63.716432835112833"/>
    <n v="3.063732654518986"/>
    <s v=""/>
    <n v="5.503273809523809"/>
    <n v="0"/>
    <n v="343.4171960443166"/>
    <n v="193.75876577840111"/>
    <s v="LPfC MA"/>
    <x v="6"/>
  </r>
  <r>
    <s v="Carbon Stock Calculation LMA_2019_V7.2"/>
    <n v="2019"/>
    <n v="2019"/>
    <x v="67"/>
    <s v="BPLMA2019_9_1A"/>
    <n v="161.67553019479124"/>
    <n v="37.993749595775938"/>
    <n v="1.750704374010849"/>
    <n v="4.242078124999999"/>
    <n v="2.5718229166666666"/>
    <n v="6.2854760683420103"/>
    <n v="210.27728314958668"/>
    <m/>
    <s v="LPfC MA"/>
    <x v="6"/>
  </r>
  <r>
    <s v="Carbon Stock Calculation LMA_2019_V7.2"/>
    <n v="2019"/>
    <n v="2019"/>
    <x v="67"/>
    <s v="BPLMA2019_9_1B"/>
    <n v="298.34824596706613"/>
    <n v="70.111837802260538"/>
    <n v="3.501408748021698"/>
    <s v=""/>
    <n v="10.293726147594626"/>
    <n v="2.3525966281783179"/>
    <n v="384.60781529312129"/>
    <m/>
    <s v="LPfC MA"/>
    <x v="6"/>
  </r>
  <r>
    <s v="Carbon Stock Calculation LMA_2019_V7.2"/>
    <n v="2019"/>
    <n v="2019"/>
    <x v="67"/>
    <s v="BPLMA2019_9_1C"/>
    <n v="225.72569061874577"/>
    <n v="53.045537295405254"/>
    <n v="4.3767609350271224"/>
    <s v=""/>
    <n v="0"/>
    <n v="3.2366133932822416"/>
    <n v="286.3846022424604"/>
    <m/>
    <s v="LPfC MA"/>
    <x v="6"/>
  </r>
  <r>
    <s v="Carbon Stock Calculation LMA_2019_V7.2"/>
    <n v="2019"/>
    <n v="2019"/>
    <x v="67"/>
    <s v="BPLMA2019_9_1D"/>
    <n v="263.95139230133776"/>
    <n v="62.028577190814367"/>
    <n v="5.6897892155352592"/>
    <s v=""/>
    <n v="0"/>
    <n v="0"/>
    <n v="331.66975870768738"/>
    <m/>
    <s v="LPfC MA"/>
    <x v="6"/>
  </r>
  <r>
    <s v="LPC_MA__GFC_2014_V7_7"/>
    <n v="2014"/>
    <n v="2015"/>
    <x v="68"/>
    <s v="BPLMA2_2A"/>
    <n v="268.3097692871782"/>
    <n v="63.052795782486875"/>
    <n v="3.93908484152441"/>
    <n v="2.6937187499999999"/>
    <n v="4.2109375"/>
    <n v="0.44091223961316572"/>
    <n v="339.95349965080266"/>
    <m/>
    <s v="MPfC LA"/>
    <x v="0"/>
  </r>
  <r>
    <s v="LPC_MA__GFC_2014_V7_7"/>
    <n v="2014"/>
    <n v="2015"/>
    <x v="68"/>
    <s v="BPLMA2_2B"/>
    <n v="224.6460303932449"/>
    <n v="52.791817142412548"/>
    <n v="3.063732654518986"/>
    <m/>
    <n v="7.8166840277777774E-2"/>
    <n v="1.1794639897008086"/>
    <n v="281.75921102015502"/>
    <m/>
    <s v="MPfC LA"/>
    <x v="0"/>
  </r>
  <r>
    <s v="LPC_MA__GFC_2014_V7_7"/>
    <n v="2014"/>
    <n v="2015"/>
    <x v="68"/>
    <s v="BPLMA2_2C"/>
    <n v="247.12041703655592"/>
    <n v="58.073298003590637"/>
    <n v="0.8753521870054245"/>
    <m/>
    <n v="1.2836665920008339"/>
    <n v="2.8800270536719834"/>
    <n v="310.23276087282483"/>
    <m/>
    <s v="MPfC LA"/>
    <x v="0"/>
  </r>
  <r>
    <s v="LPC_MA__GFC_2014_V7_7"/>
    <n v="2014"/>
    <n v="2015"/>
    <x v="68"/>
    <s v="BPLMA2_2D"/>
    <n v="198.53883759544885"/>
    <n v="46.656626834930478"/>
    <n v="5.2521131220325472"/>
    <m/>
    <n v="0.5092592592592593"/>
    <n v="0.58770348272084272"/>
    <n v="251.54454029439199"/>
    <n v="52.949158485273493"/>
    <s v="MPfC LA"/>
    <x v="0"/>
  </r>
  <r>
    <s v="Carbon Stock Calculation LMA_2019_V7.2"/>
    <n v="2019"/>
    <n v="2019"/>
    <x v="69"/>
    <s v="BPLMA2_3A"/>
    <n v="122.11282830868971"/>
    <n v="28.696514652542081"/>
    <n v="1.750704374010849"/>
    <n v="2.4745279255319153"/>
    <n v="0"/>
    <n v="0"/>
    <n v="152.56004733524264"/>
    <m/>
    <s v="LPfC MA"/>
    <x v="6"/>
  </r>
  <r>
    <s v="Carbon Stock Calculation LMA_2019_V7.2"/>
    <n v="2019"/>
    <n v="2019"/>
    <x v="69"/>
    <s v="BPLMA2_3B"/>
    <n v="93.352263669007371"/>
    <n v="21.937781962216732"/>
    <n v="2.6260565610162736"/>
    <s v=""/>
    <n v="0"/>
    <n v="0"/>
    <n v="117.91610219224037"/>
    <m/>
    <s v="LPfC MA"/>
    <x v="6"/>
  </r>
  <r>
    <s v="Carbon Stock Calculation LMA_2019_V7.2"/>
    <n v="2019"/>
    <n v="2019"/>
    <x v="69"/>
    <s v="BPLMA2_3C"/>
    <n v="176.31490811124064"/>
    <n v="41.434003406141549"/>
    <n v="3.93908484152441"/>
    <s v=""/>
    <n v="0"/>
    <n v="1.9881084365444377"/>
    <n v="223.67610479545107"/>
    <m/>
    <s v="LPfC MA"/>
    <x v="6"/>
  </r>
  <r>
    <s v="Carbon Stock Calculation LMA_2019_V7.2"/>
    <n v="2019"/>
    <n v="2019"/>
    <x v="69"/>
    <s v="BPLMA2_3D"/>
    <n v="193.21111002295038"/>
    <n v="45.404610855393337"/>
    <n v="2.6260565610162736"/>
    <s v=""/>
    <n v="0"/>
    <n v="0"/>
    <n v="241.24177743935999"/>
    <n v="152.2258064516129"/>
    <s v="LPfC MA"/>
    <x v="6"/>
  </r>
  <r>
    <s v="LPC_MA__GFC_2014_V7_7"/>
    <n v="2014"/>
    <n v="2015"/>
    <x v="70"/>
    <s v="BPLMA3_1A"/>
    <n v="106.01502698149807"/>
    <n v="24.913531340652046"/>
    <n v="2.6260565610162736"/>
    <n v="7.3468914473684208"/>
    <n v="20.096135703645832"/>
    <n v="13.477191549797546"/>
    <n v="167.12794213660976"/>
    <m/>
    <s v="LPfC LA"/>
    <x v="1"/>
  </r>
  <r>
    <s v="LPC_MA__GFC_2014_V7_7"/>
    <n v="2014"/>
    <n v="2015"/>
    <x v="70"/>
    <s v="BPLMA3_1B"/>
    <n v="138.44611512728216"/>
    <n v="32.534837054911307"/>
    <n v="5.6897892155352592"/>
    <m/>
    <n v="0"/>
    <n v="37.708057314912026"/>
    <n v="214.37879871264073"/>
    <m/>
    <s v="LPfC LA"/>
    <x v="1"/>
  </r>
  <r>
    <s v="LPC_MA__GFC_2014_V7_7"/>
    <n v="2014"/>
    <n v="2015"/>
    <x v="70"/>
    <s v="BPLMA3_1C"/>
    <n v="154.27522262320602"/>
    <n v="36.25467731645341"/>
    <n v="4.8144370285298344"/>
    <m/>
    <n v="10.654416666666666"/>
    <n v="21.713129682396588"/>
    <n v="227.7118833172525"/>
    <m/>
    <s v="MPfC LA"/>
    <x v="1"/>
  </r>
  <r>
    <s v="LPC_MA__GFC_2014_V7_7"/>
    <n v="2014"/>
    <n v="2015"/>
    <x v="70"/>
    <s v="BPLMA3_1D"/>
    <n v="220.76046537839579"/>
    <n v="51.878709363923008"/>
    <n v="3.501408748021698"/>
    <m/>
    <n v="23.941770416666671"/>
    <n v="11.96566163577071"/>
    <n v="312.04801554277782"/>
    <m/>
    <s v="LPfC LA"/>
    <x v="1"/>
  </r>
  <r>
    <s v="Carbon Stock Calculation LMA_2019_V7.2"/>
    <n v="2019"/>
    <n v="2019"/>
    <x v="71"/>
    <s v="BPLMA3_2A"/>
    <n v="236.07810405830026"/>
    <n v="55.478354453700554"/>
    <n v="1.3130282805081368"/>
    <n v="2.4898557692307697"/>
    <n v="0"/>
    <n v="1.2559688450661277"/>
    <n v="294.1254556375751"/>
    <m/>
    <s v="LPfC MA"/>
    <x v="6"/>
  </r>
  <r>
    <s v="Carbon Stock Calculation LMA_2019_V7.2"/>
    <n v="2019"/>
    <n v="2019"/>
    <x v="71"/>
    <s v="BPLMA3_2B"/>
    <n v="176.92200394594013"/>
    <n v="41.576670927295929"/>
    <n v="0.8753521870054245"/>
    <s v=""/>
    <n v="0.63663903061224503"/>
    <n v="0"/>
    <n v="220.01066609085376"/>
    <m/>
    <s v="LPfC MA"/>
    <x v="6"/>
  </r>
  <r>
    <s v="Carbon Stock Calculation LMA_2019_V7.2"/>
    <n v="2019"/>
    <n v="2019"/>
    <x v="71"/>
    <s v="BPLMA3_2C"/>
    <n v="156.4872923183045"/>
    <n v="36.774513694801556"/>
    <n v="2.1883804675135612"/>
    <s v=""/>
    <n v="0"/>
    <n v="0"/>
    <n v="195.45018648061961"/>
    <m/>
    <s v="LPfC MA"/>
    <x v="6"/>
  </r>
  <r>
    <s v="Carbon Stock Calculation LMA_2019_V7.2"/>
    <n v="2019"/>
    <n v="2019"/>
    <x v="71"/>
    <s v="BPLMA3_2D"/>
    <n v="172.05398304795963"/>
    <n v="40.432686016270509"/>
    <n v="9.6288740570596687"/>
    <s v=""/>
    <n v="0"/>
    <n v="0"/>
    <n v="222.11554312128982"/>
    <n v="114.15988779803648"/>
    <s v="LPfC MA"/>
    <x v="6"/>
  </r>
  <r>
    <s v="LPC_MA__GFC_2014_V7_7"/>
    <n v="2014"/>
    <n v="2015"/>
    <x v="72"/>
    <s v="BPLMA4_1A"/>
    <n v="206.54493296231237"/>
    <n v="48.538059246143405"/>
    <n v="5.6897892155352592"/>
    <n v="1.910328488372093"/>
    <n v="0"/>
    <n v="7.2101500519259458"/>
    <n v="267.98293147591698"/>
    <m/>
    <s v="MPfC LA"/>
    <x v="0"/>
  </r>
  <r>
    <s v="LPC_MA__GFC_2014_V7_7"/>
    <n v="2014"/>
    <n v="2015"/>
    <x v="72"/>
    <s v="BPLMA4_1B"/>
    <n v="33.14580074299667"/>
    <n v="6.7948891523143171"/>
    <n v="0.43767609350271225"/>
    <m/>
    <n v="0"/>
    <n v="0"/>
    <n v="40.378365988813698"/>
    <m/>
    <s v="MPfC LA"/>
    <x v="0"/>
  </r>
  <r>
    <s v="LPC_MA__GFC_2014_V7_7"/>
    <n v="2014"/>
    <n v="2015"/>
    <x v="72"/>
    <s v="BPLMA4_1C"/>
    <n v="13.748649944582874"/>
    <n v="2.8184732386394891"/>
    <n v="1.750704374010849"/>
    <m/>
    <n v="10.086638980701835"/>
    <n v="3.1344747078861923"/>
    <n v="31.538941245821238"/>
    <m/>
    <s v="MPfC LA"/>
    <x v="0"/>
  </r>
  <r>
    <s v="LPC_MA__GFC_2014_V7_7"/>
    <n v="2014"/>
    <n v="2015"/>
    <x v="72"/>
    <s v="BPLMA4_1D"/>
    <n v="112.86011361973968"/>
    <n v="26.522126700638822"/>
    <n v="3.501408748021698"/>
    <m/>
    <n v="8.4779898254974562"/>
    <n v="13.162974188180614"/>
    <n v="164.52461308207828"/>
    <n v="46.057363253856948"/>
    <s v="MPfC LA"/>
    <x v="0"/>
  </r>
  <r>
    <s v="LPC_MA__GFC_2014_V7_7"/>
    <n v="2014"/>
    <n v="2014"/>
    <x v="73"/>
    <s v="BPLMA5_3A"/>
    <n v="78.067585495478397"/>
    <n v="18.345882591437423"/>
    <n v="1.750704374010849"/>
    <n v="3.8759452488687787"/>
    <n v="0"/>
    <n v="8.4914739106984705"/>
    <n v="106.65564637162515"/>
    <m/>
    <s v="MPfC LA"/>
    <x v="0"/>
  </r>
  <r>
    <s v="LPC_MA__GFC_2014_V7_7"/>
    <n v="2014"/>
    <n v="2014"/>
    <x v="73"/>
    <s v="BPLMA5_3B"/>
    <n v="112.32028211439956"/>
    <n v="26.395266296883896"/>
    <n v="3.501408748021698"/>
    <m/>
    <n v="0"/>
    <n v="4.2041794438927615"/>
    <n v="146.42113660319794"/>
    <m/>
    <s v="MPfC LA"/>
    <x v="0"/>
  </r>
  <r>
    <s v="LPC_MA__GFC_2014_V7_7"/>
    <n v="2014"/>
    <n v="2014"/>
    <x v="73"/>
    <s v="BPLMA5_3C"/>
    <n v="109.51423492948973"/>
    <n v="25.735845208430085"/>
    <n v="1.3130282805081368"/>
    <m/>
    <n v="4.9205406250000007E-2"/>
    <n v="7.0045223958817244"/>
    <n v="143.61683622055969"/>
    <m/>
    <s v="MPfC LA"/>
    <x v="0"/>
  </r>
  <r>
    <s v="LPC_MA__GFC_2014_V7_7"/>
    <n v="2014"/>
    <n v="2014"/>
    <x v="73"/>
    <s v="BPLMA5_3D"/>
    <n v="178.60464946601226"/>
    <n v="41.972092624512882"/>
    <n v="3.93908484152441"/>
    <m/>
    <n v="1.347775E-2"/>
    <n v="22.333475647973483"/>
    <n v="246.86278033002304"/>
    <m/>
    <s v="MPfC LA"/>
    <x v="0"/>
  </r>
  <r>
    <s v="Carbon Stock Calculation LMA_2019_V7.2"/>
    <n v="2019"/>
    <n v="2019"/>
    <x v="74"/>
    <s v="BPLMA6_1A"/>
    <n v="149.59339589756192"/>
    <n v="35.154448035927047"/>
    <n v="1.750704374010849"/>
    <n v="2.1295406250000002"/>
    <n v="0"/>
    <n v="3.1511518719229339"/>
    <n v="189.64970017942275"/>
    <m/>
    <s v="LPfC MA"/>
    <x v="6"/>
  </r>
  <r>
    <s v="Carbon Stock Calculation LMA_2019_V7.2"/>
    <n v="2019"/>
    <n v="2019"/>
    <x v="74"/>
    <s v="BPLMA6_1B"/>
    <n v="98.053698171376396"/>
    <n v="23.042619070273453"/>
    <n v="2.6260565610162736"/>
    <s v=""/>
    <n v="3.2577330090931049"/>
    <n v="23.61567481728633"/>
    <n v="150.59578162904555"/>
    <m/>
    <s v="LPfC MA"/>
    <x v="6"/>
  </r>
  <r>
    <s v="Carbon Stock Calculation LMA_2019_V7.2"/>
    <n v="2019"/>
    <n v="2019"/>
    <x v="74"/>
    <s v="BPLMA6_1C"/>
    <n v="172.16969859462716"/>
    <n v="40.459879169737384"/>
    <n v="3.501408748021698"/>
    <s v=""/>
    <n v="4.4214843749999995"/>
    <n v="29.197882971274595"/>
    <n v="249.75035385866084"/>
    <m/>
    <s v="LPfC MA"/>
    <x v="6"/>
  </r>
  <r>
    <s v="Carbon Stock Calculation LMA_2019_V7.2"/>
    <n v="2019"/>
    <n v="2019"/>
    <x v="74"/>
    <s v="BPLMA6_1D"/>
    <n v="197.04623269771176"/>
    <n v="46.305864683962263"/>
    <n v="2.6260565610162736"/>
    <s v=""/>
    <n v="0"/>
    <n v="17.477030704170154"/>
    <n v="263.45518464686046"/>
    <n v="70.3842917251052"/>
    <s v="LPfC MA"/>
    <x v="6"/>
  </r>
  <r>
    <s v="LPC_MA__GFC_2014_V7_7"/>
    <n v="2014"/>
    <n v="2015"/>
    <x v="75"/>
    <s v="BPLMA6_3A"/>
    <n v="109.47779015209495"/>
    <n v="25.727280685742311"/>
    <n v="0.8753521870054245"/>
    <n v="1.1539245810055867"/>
    <n v="1.3153698979591839"/>
    <n v="0"/>
    <n v="137.39579292280189"/>
    <m/>
    <s v="MPfC LA"/>
    <x v="0"/>
  </r>
  <r>
    <s v="LPC_MA__GFC_2014_V7_7"/>
    <n v="2014"/>
    <n v="2015"/>
    <x v="75"/>
    <s v="BPLMA6_3B"/>
    <n v="49.950682548496189"/>
    <n v="10.239889922441717"/>
    <n v="0"/>
    <m/>
    <n v="0"/>
    <n v="7.2449404074397856"/>
    <n v="67.435512878377693"/>
    <m/>
    <s v="MPfC LA"/>
    <x v="0"/>
  </r>
  <r>
    <s v="LPC_MA__GFC_2014_V7_7"/>
    <n v="2014"/>
    <n v="2015"/>
    <x v="75"/>
    <s v="BPLMA6_3C"/>
    <n v="207.53564952332897"/>
    <n v="48.770877637982302"/>
    <n v="1.3130282805081368"/>
    <m/>
    <n v="0"/>
    <n v="1.827431276894703"/>
    <n v="259.44698671871413"/>
    <m/>
    <s v="MPfC LA"/>
    <x v="0"/>
  </r>
  <r>
    <s v="LPC_MA__GFC_2014_V7_7"/>
    <n v="2014"/>
    <n v="2015"/>
    <x v="75"/>
    <s v="BPLMA6_3D"/>
    <n v="73.035763831253021"/>
    <n v="17.163404500344459"/>
    <n v="0"/>
    <m/>
    <n v="0.84183673469387754"/>
    <n v="3.3352199940032503"/>
    <n v="94.376225060294601"/>
    <n v="31.235553997194955"/>
    <s v="MPfC LA"/>
    <x v="0"/>
  </r>
  <r>
    <s v="LPC_MA__GFC_2014_V7_7"/>
    <n v="2014"/>
    <n v="2015"/>
    <x v="76"/>
    <s v="BPLMA7_1A"/>
    <n v="114.04367046585665"/>
    <n v="26.800262559476312"/>
    <n v="2.1883804675135612"/>
    <n v="6.6807127962085309"/>
    <n v="3.7187767113095243"/>
    <n v="11.992744447097575"/>
    <n v="158.74383465125362"/>
    <m/>
    <s v="LPfC LA"/>
    <x v="4"/>
  </r>
  <r>
    <s v="LPC_MA__GFC_2014_V7_7"/>
    <n v="2014"/>
    <n v="2015"/>
    <x v="76"/>
    <s v="BPLMA7_1B"/>
    <n v="118.26546702625559"/>
    <n v="27.792384751170061"/>
    <n v="3.063732654518986"/>
    <m/>
    <n v="2.5186304687500005"/>
    <n v="15.096672729362396"/>
    <n v="166.73688763005703"/>
    <m/>
    <s v="LPfC LA"/>
    <x v="4"/>
  </r>
  <r>
    <s v="LPC_MA__GFC_2014_V7_7"/>
    <n v="2014"/>
    <n v="2015"/>
    <x v="76"/>
    <s v="BPLMA7_1C"/>
    <n v="125.04012993158393"/>
    <n v="29.384430533922224"/>
    <n v="2.1883804675135612"/>
    <m/>
    <n v="1.1087958170068029"/>
    <n v="6.0270867408701161"/>
    <n v="163.74882349089663"/>
    <m/>
    <s v="LPfC LA"/>
    <x v="4"/>
  </r>
  <r>
    <s v="LPC_MA__GFC_2014_V7_7"/>
    <n v="2014"/>
    <n v="2015"/>
    <x v="76"/>
    <s v="BPLMA7_1D"/>
    <n v="124.8492373921967"/>
    <n v="29.339570787166224"/>
    <n v="2.1883804675135612"/>
    <m/>
    <n v="10.835046422619049"/>
    <n v="1.5868473326126482"/>
    <n v="168.79908240210818"/>
    <m/>
    <s v="LPfC LA"/>
    <x v="4"/>
  </r>
  <r>
    <s v="LPC_MA__GFC_2014_V7_7"/>
    <n v="2014"/>
    <n v="2015"/>
    <x v="77"/>
    <s v="BPLMA8_3A"/>
    <n v="195.16028608656734"/>
    <n v="45.86266723034332"/>
    <n v="3.501408748021698"/>
    <n v="3.1238023255813956"/>
    <n v="0"/>
    <n v="0"/>
    <n v="244.52436206493238"/>
    <m/>
    <s v="LPfC LA"/>
    <x v="4"/>
  </r>
  <r>
    <s v="LPC_MA__GFC_2014_V7_7"/>
    <n v="2014"/>
    <n v="2015"/>
    <x v="77"/>
    <s v="BPLMA8_3B"/>
    <n v="102.43490141137484"/>
    <n v="24.072201831673084"/>
    <n v="2.1883804675135612"/>
    <m/>
    <n v="5.0257432633996162"/>
    <n v="10.311700993230657"/>
    <n v="144.03292796719177"/>
    <m/>
    <s v="LPfC LA"/>
    <x v="4"/>
  </r>
  <r>
    <s v="LPC_MA__GFC_2014_V7_7"/>
    <n v="2014"/>
    <n v="2015"/>
    <x v="77"/>
    <s v="BPLMA8_3C"/>
    <n v="172.56167663665903"/>
    <n v="40.551994009614873"/>
    <n v="1.750704374010849"/>
    <m/>
    <n v="0"/>
    <n v="5.766498342167603"/>
    <n v="220.63087336245235"/>
    <m/>
    <s v="LPfC LA"/>
    <x v="4"/>
  </r>
  <r>
    <s v="LPC_MA__GFC_2014_V7_7"/>
    <n v="2014"/>
    <n v="2015"/>
    <x v="77"/>
    <s v="BPLMA8_3D"/>
    <n v="50.446133113194662"/>
    <n v="10.341457288204905"/>
    <n v="6.127465309037972"/>
    <m/>
    <n v="0"/>
    <n v="1.3726867867134103"/>
    <n v="68.287742497150958"/>
    <n v="31.991023842917254"/>
    <s v="LPfC LA"/>
    <x v="4"/>
  </r>
  <r>
    <s v="LPC_MA__GFC_2014_V7_7"/>
    <n v="2014"/>
    <n v="2015"/>
    <x v="78"/>
    <s v="BPLMA9_1A"/>
    <n v="61.727517826969731"/>
    <n v="12.654141154528794"/>
    <n v="7.4404935895461088"/>
    <n v="1.999665178571429"/>
    <n v="0"/>
    <n v="0.37404258554441"/>
    <n v="82.196195156589056"/>
    <m/>
    <s v="MPfC LA"/>
    <x v="0"/>
  </r>
  <r>
    <s v="LPC_MA__GFC_2014_V7_7"/>
    <n v="2014"/>
    <n v="2015"/>
    <x v="78"/>
    <s v="BPLMA9_1B"/>
    <n v="137.19810277994804"/>
    <n v="32.241554153287787"/>
    <n v="2.1883804675135612"/>
    <m/>
    <n v="2.1573540276624463"/>
    <n v="0"/>
    <n v="173.78539142841183"/>
    <m/>
    <s v="MPfC LA"/>
    <x v="0"/>
  </r>
  <r>
    <s v="LPC_MA__GFC_2014_V7_7"/>
    <n v="2014"/>
    <n v="2015"/>
    <x v="78"/>
    <s v="BPLMA9_1C"/>
    <n v="167.87574061112187"/>
    <n v="39.450799043613635"/>
    <n v="7.4404935895461088"/>
    <m/>
    <n v="0"/>
    <n v="3.3256711517451962"/>
    <n v="218.09270439602682"/>
    <m/>
    <s v="MPfC LA"/>
    <x v="0"/>
  </r>
  <r>
    <s v="LPC_MA__GFC_2014_V7_7"/>
    <n v="2014"/>
    <n v="2015"/>
    <x v="78"/>
    <s v="BPLMA9_1D"/>
    <n v="73.987609688959026"/>
    <n v="17.38708827690537"/>
    <n v="6.127465309037972"/>
    <m/>
    <n v="1.1965937499999999"/>
    <n v="0"/>
    <n v="98.698757024902378"/>
    <m/>
    <s v="MPfC LA"/>
    <x v="0"/>
  </r>
  <r>
    <s v="MPC_LA_v7.12"/>
    <n v="2014"/>
    <n v="2015"/>
    <x v="79"/>
    <s v="BPMLA11_2A"/>
    <n v="295.22850810398972"/>
    <n v="69.378699404437583"/>
    <n v="2.1883804675135612"/>
    <n v="3.950150109170306"/>
    <n v="0"/>
    <n v="37.389795882891754"/>
    <n v="404.18538385883267"/>
    <m/>
    <s v="MPfC LA"/>
    <x v="0"/>
  </r>
  <r>
    <s v="MPC_LA_v7.12"/>
    <n v="2014"/>
    <n v="2015"/>
    <x v="79"/>
    <s v="BPMLA11_2B"/>
    <n v="245.22545285650605"/>
    <n v="57.627981421278918"/>
    <n v="2.6260565610162736"/>
    <m/>
    <n v="4.7765259259259256"/>
    <n v="6.8701699385707959"/>
    <n v="317.12618670329795"/>
    <m/>
    <s v="MPfC LA"/>
    <x v="0"/>
  </r>
  <r>
    <s v="MPC_LA_v7.12"/>
    <n v="2014"/>
    <n v="2015"/>
    <x v="79"/>
    <s v="BPMLA11_2C"/>
    <n v="243.81769951584104"/>
    <n v="57.297159386222638"/>
    <n v="4.8144370285298344"/>
    <m/>
    <n v="0"/>
    <n v="0"/>
    <n v="305.92929593059353"/>
    <m/>
    <s v="MPfC LA"/>
    <x v="0"/>
  </r>
  <r>
    <s v="MPC_LA_v7.12"/>
    <n v="2014"/>
    <n v="2015"/>
    <x v="79"/>
    <s v="BPMLA11_2D"/>
    <n v="281.20942533304009"/>
    <n v="66.084214953264421"/>
    <n v="3.063732654518986"/>
    <m/>
    <n v="4.2350343750000006"/>
    <n v="4.4141947559435426"/>
    <n v="359.00660207176696"/>
    <n v="24.432538569424963"/>
    <s v="MPfC LA"/>
    <x v="0"/>
  </r>
  <r>
    <s v="MPC_LA_v7.12"/>
    <n v="2014"/>
    <m/>
    <x v="80"/>
    <s v="BPMLA12_2A"/>
    <m/>
    <m/>
    <m/>
    <m/>
    <m/>
    <m/>
    <m/>
    <m/>
    <s v="MPfC LA"/>
    <x v="7"/>
  </r>
  <r>
    <s v="MPC_LA_v7.12"/>
    <n v="2014"/>
    <m/>
    <x v="80"/>
    <s v="BPMLA12_2B"/>
    <m/>
    <m/>
    <m/>
    <m/>
    <m/>
    <m/>
    <m/>
    <m/>
    <s v=" "/>
    <x v="7"/>
  </r>
  <r>
    <s v="MPC_LA_v7.12"/>
    <n v="2014"/>
    <m/>
    <x v="80"/>
    <s v="BPMLA12_2C"/>
    <m/>
    <m/>
    <m/>
    <m/>
    <m/>
    <m/>
    <m/>
    <m/>
    <s v="MPfC LA"/>
    <x v="7"/>
  </r>
  <r>
    <s v="MPC_LA_v7.12"/>
    <n v="2014"/>
    <m/>
    <x v="80"/>
    <s v="BPMLA12_2D"/>
    <m/>
    <m/>
    <m/>
    <m/>
    <m/>
    <m/>
    <m/>
    <m/>
    <s v="MPfC LA"/>
    <x v="7"/>
  </r>
  <r>
    <s v="MPC_LA_v7.12"/>
    <n v="2014"/>
    <n v="2014"/>
    <x v="81"/>
    <s v="BPMLA14_2A"/>
    <n v="286.57662831283636"/>
    <n v="67.345507653516535"/>
    <n v="3.501408748021698"/>
    <n v="2.3937466397849461"/>
    <n v="0"/>
    <n v="3.0552248687968206"/>
    <n v="360.47876958317141"/>
    <m/>
    <s v="MPfC LA"/>
    <x v="0"/>
  </r>
  <r>
    <s v="MPC_LA_v7.12"/>
    <n v="2014"/>
    <n v="2014"/>
    <x v="81"/>
    <s v="BPMLA14_2B"/>
    <n v="301.21840430448265"/>
    <n v="70.786325011553416"/>
    <n v="2.1883804675135612"/>
    <m/>
    <n v="5.8137750000000006"/>
    <n v="2.076318025879174"/>
    <n v="382.08320280942883"/>
    <m/>
    <s v="MPfC LA"/>
    <x v="0"/>
  </r>
  <r>
    <s v="MPC_LA_v7.12"/>
    <n v="2014"/>
    <n v="2014"/>
    <x v="81"/>
    <s v="BPMLA14_2C"/>
    <n v="350.1022489546736"/>
    <n v="82.274028504348294"/>
    <n v="2.6260565610162736"/>
    <m/>
    <n v="0"/>
    <n v="0"/>
    <n v="435.00233402003818"/>
    <m/>
    <s v="MPfC LA"/>
    <x v="0"/>
  </r>
  <r>
    <s v="MPC_LA_v7.12"/>
    <n v="2014"/>
    <n v="2014"/>
    <x v="81"/>
    <s v="BPMLA14_2D"/>
    <n v="419.09796021321023"/>
    <n v="98.488020650104403"/>
    <n v="0.8753521870054245"/>
    <m/>
    <n v="7.8318981481481496"/>
    <n v="0"/>
    <n v="526.29323119846822"/>
    <n v="90.302945301542792"/>
    <s v="MPfC LA"/>
    <x v="0"/>
  </r>
  <r>
    <s v="MPC_LA_v7.12"/>
    <n v="2014"/>
    <n v="2014"/>
    <x v="82"/>
    <s v="BPMLA15_3A"/>
    <n v="131.1261674573158"/>
    <n v="30.81464935246921"/>
    <n v="3.501408748021698"/>
    <n v="3.7329171428571426"/>
    <n v="0"/>
    <n v="0"/>
    <n v="165.44222555780672"/>
    <m/>
    <s v="HPfC LA"/>
    <x v="2"/>
  </r>
  <r>
    <s v="MPC_LA_v7.12"/>
    <n v="2014"/>
    <n v="2014"/>
    <x v="82"/>
    <s v="BPMLA15_3B"/>
    <n v="136.89710359371117"/>
    <n v="32.170819344522123"/>
    <n v="2.6260565610162736"/>
    <m/>
    <n v="0"/>
    <n v="0"/>
    <n v="171.69397949924956"/>
    <m/>
    <s v="HPfC LA"/>
    <x v="2"/>
  </r>
  <r>
    <s v="MPC_LA_v7.12"/>
    <n v="2014"/>
    <n v="2014"/>
    <x v="82"/>
    <s v="BPMLA15_3C"/>
    <n v="157.00979924646788"/>
    <n v="36.897302822919947"/>
    <n v="2.6260565610162736"/>
    <m/>
    <n v="0"/>
    <n v="0"/>
    <n v="196.5331586304041"/>
    <m/>
    <s v="HPfC LA"/>
    <x v="2"/>
  </r>
  <r>
    <s v="MPC_LA_v7.12"/>
    <n v="2014"/>
    <n v="2014"/>
    <x v="82"/>
    <s v="BPMLA15_3D"/>
    <n v="256.79950161009606"/>
    <n v="60.347882878372573"/>
    <n v="3.063732654518986"/>
    <m/>
    <n v="0"/>
    <n v="0"/>
    <n v="320.21111714298758"/>
    <n v="29.251051893408135"/>
    <s v="HPfC LA"/>
    <x v="2"/>
  </r>
  <r>
    <s v="MPC_LA_v7.12"/>
    <n v="2014"/>
    <n v="2014"/>
    <x v="83"/>
    <s v="BPMLA16_3A"/>
    <n v="207.92751303359256"/>
    <n v="48.862965562894246"/>
    <n v="4.8144370285298344"/>
    <n v="2.5027637987012992"/>
    <n v="2.9803125000000001"/>
    <n v="0.25522241815969526"/>
    <n v="264.84045054317636"/>
    <m/>
    <s v="LPfC LA"/>
    <x v="1"/>
  </r>
  <r>
    <s v="MPC_LA_v7.12"/>
    <n v="2014"/>
    <n v="2014"/>
    <x v="83"/>
    <s v="BPMLA16_3B"/>
    <n v="294.81828286762652"/>
    <n v="69.282296473892231"/>
    <n v="3.063732654518986"/>
    <m/>
    <n v="7.8442171296296301"/>
    <n v="3.4489412770142525"/>
    <n v="378.45747040268157"/>
    <m/>
    <s v="MPfC LA"/>
    <x v="1"/>
  </r>
  <r>
    <s v="MPC_LA_v7.12"/>
    <n v="2014"/>
    <n v="2014"/>
    <x v="83"/>
    <s v="BPMLA16_3C"/>
    <n v="212.27818626413989"/>
    <n v="49.885373772072874"/>
    <n v="2.1883804675135612"/>
    <m/>
    <n v="0"/>
    <n v="4.2275802759277434"/>
    <n v="268.57952077965405"/>
    <m/>
    <s v="MPfC LA"/>
    <x v="1"/>
  </r>
  <r>
    <s v="MPC_LA_v7.12"/>
    <n v="2014"/>
    <n v="2014"/>
    <x v="83"/>
    <s v="BPMLA16_3D"/>
    <n v="150.47535612326948"/>
    <n v="35.361708688968328"/>
    <n v="2.1883804675135612"/>
    <m/>
    <n v="0"/>
    <n v="0.93039773728629271"/>
    <n v="188.95584301703764"/>
    <m/>
    <s v="MPfC LA"/>
    <x v="1"/>
  </r>
  <r>
    <s v="MPC_LA_v7.12"/>
    <n v="2014"/>
    <n v="2014"/>
    <x v="84"/>
    <s v="BPMLA19_3A"/>
    <n v="121.90564589731426"/>
    <n v="28.647826785868848"/>
    <n v="4.3767609350271224"/>
    <n v="5.5377012448132783"/>
    <n v="3.2845312499999997"/>
    <n v="0"/>
    <n v="158.21476486821024"/>
    <m/>
    <s v="MPfC LA"/>
    <x v="0"/>
  </r>
  <r>
    <s v="MPC_LA_v7.12"/>
    <n v="2014"/>
    <n v="2014"/>
    <x v="84"/>
    <s v="BPMLA19_3B"/>
    <n v="169.0089875188163"/>
    <n v="39.717112066921828"/>
    <n v="1.750704374010849"/>
    <m/>
    <n v="1.111267361111111"/>
    <n v="1.0271667410378733"/>
    <n v="212.61523806189794"/>
    <m/>
    <s v="MPfC LA"/>
    <x v="0"/>
  </r>
  <r>
    <s v="MPC_LA_v7.12"/>
    <n v="2014"/>
    <n v="2014"/>
    <x v="84"/>
    <s v="BPMLA19_3C"/>
    <n v="174.11879836951516"/>
    <n v="40.917917616836064"/>
    <n v="2.1883804675135612"/>
    <m/>
    <n v="0"/>
    <n v="0"/>
    <n v="217.22509645386478"/>
    <m/>
    <s v="MPfC LA"/>
    <x v="0"/>
  </r>
  <r>
    <s v="MPC_LA_v7.12"/>
    <n v="2014"/>
    <n v="2014"/>
    <x v="84"/>
    <s v="BPMLA19_3D"/>
    <n v="205.97598161257497"/>
    <n v="48.404355678955113"/>
    <n v="3.063732654518986"/>
    <m/>
    <n v="6.5811688657407421"/>
    <n v="0"/>
    <n v="264.02523881178979"/>
    <n v="100.93232819074333"/>
    <s v="MPfC LA"/>
    <x v="0"/>
  </r>
  <r>
    <s v="MPC_LA_v7.12 "/>
    <n v="2014"/>
    <n v="2013"/>
    <x v="85"/>
    <s v="BPMLA2_2A"/>
    <n v="250.43713647345288"/>
    <n v="58.852727071261427"/>
    <n v="0.8753521870054245"/>
    <n v="2.5684633649932165"/>
    <n v="0"/>
    <n v="5.2383850634194369"/>
    <n v="315.4036007951392"/>
    <m/>
    <s v="HPfC LA"/>
    <x v="2"/>
  </r>
  <r>
    <s v="MPC_LA_v7.12 "/>
    <n v="2014"/>
    <n v="2013"/>
    <x v="85"/>
    <s v="BPMLA2_2B"/>
    <n v="230.29186772806503"/>
    <n v="54.118588916095277"/>
    <n v="1.750704374010849"/>
    <m/>
    <n v="0"/>
    <n v="5.2383850634194369"/>
    <n v="291.39954608159064"/>
    <m/>
    <s v="HPfC LA"/>
    <x v="2"/>
  </r>
  <r>
    <s v="MPC_LA_v7.12 "/>
    <n v="2014"/>
    <n v="2013"/>
    <x v="85"/>
    <s v="BPMLA2_2C"/>
    <n v="186.36333265857451"/>
    <n v="43.795383174765007"/>
    <n v="2.1883804675135612"/>
    <m/>
    <n v="4.7585185185185184"/>
    <n v="13.246085509991914"/>
    <n v="250.3517003293635"/>
    <m/>
    <s v="HPfC LA"/>
    <x v="2"/>
  </r>
  <r>
    <s v="MPC_LA_v7.12"/>
    <n v="2014"/>
    <n v="2013"/>
    <x v="85"/>
    <s v="BPMLA2_2D"/>
    <n v="316.19182386131638"/>
    <n v="74.305078607409342"/>
    <n v="4.3767609350271224"/>
    <m/>
    <n v="0"/>
    <n v="6.6122648385648288"/>
    <n v="401.48592824231764"/>
    <n v="43.969565217391313"/>
    <s v="HPfC LA"/>
    <x v="2"/>
  </r>
  <r>
    <s v="MPC_LA_v7.12"/>
    <n v="2014"/>
    <n v="2014"/>
    <x v="86"/>
    <s v="BPMLA26_3A"/>
    <n v="186.32134742460494"/>
    <n v="43.785516644782156"/>
    <n v="1.750704374010849"/>
    <n v="2.4327999521988533"/>
    <n v="0"/>
    <n v="0.83859376139873487"/>
    <n v="232.69616220479665"/>
    <m/>
    <s v="MPfC MA"/>
    <x v="5"/>
  </r>
  <r>
    <s v="MPC_LA_v7.12"/>
    <n v="2014"/>
    <n v="2014"/>
    <x v="86"/>
    <s v="BPMLA26_3B"/>
    <n v="169.95323749620766"/>
    <n v="39.939010811608796"/>
    <n v="0.8753521870054245"/>
    <m/>
    <n v="1.5443674957482987"/>
    <n v="5.2759173184059547"/>
    <n v="217.58788530897615"/>
    <m/>
    <s v="MPfC MA"/>
    <x v="5"/>
  </r>
  <r>
    <s v="MPC_LA_v7.12"/>
    <n v="2014"/>
    <n v="2014"/>
    <x v="86"/>
    <s v="BPMLA26_3C"/>
    <n v="113.30348533825277"/>
    <n v="26.6263190544894"/>
    <n v="0.43767609350271225"/>
    <m/>
    <n v="0"/>
    <n v="0"/>
    <n v="140.36748048624489"/>
    <m/>
    <s v="MPfC MA"/>
    <x v="5"/>
  </r>
  <r>
    <s v="MPC_LA_v7.12"/>
    <n v="2014"/>
    <n v="2014"/>
    <x v="86"/>
    <s v="BPMLA26_3D"/>
    <n v="240.90145686735849"/>
    <n v="56.61184236382924"/>
    <n v="2.6260565610162736"/>
    <m/>
    <n v="4.5979485544217678"/>
    <n v="0.29146175496967008"/>
    <n v="305.02876610159541"/>
    <m/>
    <s v="MPfC MA"/>
    <x v="5"/>
  </r>
  <r>
    <s v="MPC_LA_v7.12"/>
    <n v="2014"/>
    <n v="2014"/>
    <x v="87"/>
    <s v="BPMLA3_2A"/>
    <n v="262.13105082391337"/>
    <n v="61.600796943619642"/>
    <n v="4.8144370285298344"/>
    <n v="3.4525928917609043"/>
    <n v="0.37730000000000019"/>
    <n v="3.1457013828924318"/>
    <n v="332.06928617895522"/>
    <m/>
    <s v="MPfC LA"/>
    <x v="0"/>
  </r>
  <r>
    <s v="MPC_LA_v7.12"/>
    <n v="2014"/>
    <n v="2014"/>
    <x v="87"/>
    <s v="BPMLA3_2B"/>
    <n v="343.68494953742874"/>
    <n v="80.765963141295742"/>
    <n v="3.063732654518986"/>
    <m/>
    <n v="10.300702372685183"/>
    <n v="8.1640294286332544"/>
    <n v="445.97937713456184"/>
    <m/>
    <s v="MPfC LA"/>
    <x v="0"/>
  </r>
  <r>
    <s v="MPC_LA_v7.12"/>
    <n v="2014"/>
    <n v="2014"/>
    <x v="87"/>
    <s v="BPMLA3_2C"/>
    <n v="194.91479413578435"/>
    <n v="45.804976621909319"/>
    <n v="3.501408748021698"/>
    <m/>
    <n v="6.8180352465986385"/>
    <n v="11.186703725265007"/>
    <n v="262.225918477579"/>
    <m/>
    <s v="MPfC LA"/>
    <x v="0"/>
  </r>
  <r>
    <s v="MPC_LA_v7.12"/>
    <n v="2014"/>
    <n v="2014"/>
    <x v="87"/>
    <s v="BPMLA3_2D"/>
    <n v="337.70981632697783"/>
    <n v="79.36180683683979"/>
    <n v="3.063732654518986"/>
    <m/>
    <n v="0"/>
    <n v="1.5675991366294242"/>
    <n v="421.702954954966"/>
    <n v="54.691725105189349"/>
    <s v="MPfC LA"/>
    <x v="0"/>
  </r>
  <r>
    <s v="MPC_LA_v7.12"/>
    <n v="2014"/>
    <n v="2014"/>
    <x v="88"/>
    <s v="BPMLA30_3A"/>
    <n v="342.87160452582128"/>
    <n v="80.574827063567994"/>
    <n v="4.3767609350271224"/>
    <n v="2.5794466216216221"/>
    <n v="0"/>
    <n v="0"/>
    <n v="427.82319252441636"/>
    <m/>
    <s v="MPfC LA"/>
    <x v="0"/>
  </r>
  <r>
    <s v="MPC_LA_v7.12"/>
    <n v="2014"/>
    <n v="2014"/>
    <x v="88"/>
    <s v="BPMLA30_3B"/>
    <n v="313.75800073181875"/>
    <n v="73.733130171977407"/>
    <n v="2.6260565610162736"/>
    <m/>
    <n v="0"/>
    <n v="1.3986308924324993"/>
    <n v="391.51581835724494"/>
    <m/>
    <s v="MPfC LA"/>
    <x v="0"/>
  </r>
  <r>
    <s v="MPC_LA_v7.12"/>
    <n v="2014"/>
    <n v="2014"/>
    <x v="88"/>
    <s v="BPMLA30_3C"/>
    <n v="321.94127379101013"/>
    <n v="75.656199340887383"/>
    <n v="4.3767609350271224"/>
    <m/>
    <n v="0"/>
    <n v="0"/>
    <n v="401.97423406692462"/>
    <m/>
    <s v="MPfC LA"/>
    <x v="0"/>
  </r>
  <r>
    <s v="MPC_LA_v7.12"/>
    <n v="2014"/>
    <n v="2014"/>
    <x v="88"/>
    <s v="BPMLA30_3D"/>
    <n v="367.52160460012732"/>
    <n v="86.367577081029921"/>
    <n v="4.8144370285298344"/>
    <m/>
    <n v="3.1923117187499996"/>
    <n v="0"/>
    <n v="461.89593042843705"/>
    <n v="39.954540673211781"/>
    <s v="MPfC LA"/>
    <x v="0"/>
  </r>
  <r>
    <s v="Carbon Stock Calculation MLA_2019_V7.2"/>
    <n v="2019"/>
    <n v="2019"/>
    <x v="89"/>
    <s v="BPMLA3_1A"/>
    <n v="240.92468382786535"/>
    <n v="56.617300699548352"/>
    <n v="2.6260565610162736"/>
    <n v="2.5250782710280375"/>
    <n v="0"/>
    <n v="4.3840165899363868"/>
    <n v="304.5520576783664"/>
    <m/>
    <s v="MPfC LA"/>
    <x v="0"/>
  </r>
  <r>
    <s v="Carbon Stock Calculation MLA_2019_V7.2"/>
    <n v="2019"/>
    <n v="2019"/>
    <x v="89"/>
    <s v="BPMLA3_1B"/>
    <n v="308.01456191823235"/>
    <n v="72.383422050784603"/>
    <n v="4.3767609350271224"/>
    <s v=""/>
    <n v="9.3576388888888876E-2"/>
    <n v="11.246044104876283"/>
    <n v="396.11436539780919"/>
    <m/>
    <s v="MPfC LA"/>
    <x v="0"/>
  </r>
  <r>
    <s v="Carbon Stock Calculation MLA_2019_V7.2"/>
    <n v="2019"/>
    <n v="2019"/>
    <x v="89"/>
    <s v="BPMLA3_1C"/>
    <n v="291.48230584716185"/>
    <n v="68.498341874083039"/>
    <n v="2.1883804675135612"/>
    <s v=""/>
    <n v="0"/>
    <n v="12.403625331069053"/>
    <n v="374.57265351982755"/>
    <m/>
    <s v="MPfC LA"/>
    <x v="0"/>
  </r>
  <r>
    <s v="Carbon Stock Calculation MLA_2019_V7.2"/>
    <n v="2019"/>
    <n v="2019"/>
    <x v="89"/>
    <s v="BPMLA3_1D"/>
    <n v="308.00987249615287"/>
    <n v="72.382320036595914"/>
    <n v="2.1883804675135612"/>
    <s v=""/>
    <n v="1.5405092592592593"/>
    <n v="0.98048351222072105"/>
    <n v="385.10156577174229"/>
    <n v="162.71739130434784"/>
    <s v="MPfC LA"/>
    <x v="0"/>
  </r>
  <r>
    <s v="Carbon Stock Calculation MLA_2019_V7.2"/>
    <n v="2019"/>
    <n v="2019"/>
    <x v="90"/>
    <s v="BPMLA4_2A"/>
    <n v="358.02496984273148"/>
    <n v="84.135867913041892"/>
    <n v="1.3130282805081368"/>
    <n v="3.2894741379310344"/>
    <n v="0"/>
    <n v="9.1737972908125585"/>
    <n v="452.64766332709411"/>
    <m/>
    <s v="MPfC LA"/>
    <x v="0"/>
  </r>
  <r>
    <s v="Carbon Stock Calculation MLA_2019_V7.2"/>
    <n v="2019"/>
    <n v="2019"/>
    <x v="90"/>
    <s v="BPMLA4_2B"/>
    <n v="159.7660399516154"/>
    <n v="37.545019388629619"/>
    <n v="1.750704374010849"/>
    <s v=""/>
    <n v="0"/>
    <n v="14.252387290475609"/>
    <n v="213.31415100473146"/>
    <m/>
    <s v="MPfC LA"/>
    <x v="0"/>
  </r>
  <r>
    <s v="Carbon Stock Calculation MLA_2019_V7.2"/>
    <n v="2019"/>
    <n v="2019"/>
    <x v="90"/>
    <s v="BPMLA4_2C"/>
    <n v="220.91821101094092"/>
    <n v="51.915779587571116"/>
    <n v="0.8753521870054245"/>
    <s v=""/>
    <n v="2.5879282407407409"/>
    <n v="0"/>
    <n v="276.29727102625822"/>
    <m/>
    <s v="MPfC LA"/>
    <x v="0"/>
  </r>
  <r>
    <s v="Carbon Stock Calculation MLA_2019_V7.2"/>
    <n v="2019"/>
    <n v="2019"/>
    <x v="90"/>
    <s v="BPMLA4_2D"/>
    <n v="175.21420159879841"/>
    <n v="41.175337375717625"/>
    <n v="1.750704374010849"/>
    <s v=""/>
    <n v="0"/>
    <n v="1.0298315342261679"/>
    <n v="219.17007488275303"/>
    <n v="32.213183730715286"/>
    <s v="MPfC LA"/>
    <x v="0"/>
  </r>
  <r>
    <s v="MPC_LA_v7.12"/>
    <n v="2014"/>
    <n v="2013"/>
    <x v="91"/>
    <s v="BPMLA4_3A"/>
    <n v="222.01844514313694"/>
    <n v="52.174334608637182"/>
    <n v="9.6288740570596687"/>
    <n v="3.4223104113110541"/>
    <n v="1.861979166666667"/>
    <n v="5.5200173092558975"/>
    <n v="291.20365028475635"/>
    <m/>
    <s v="LPfC LA"/>
    <x v="4"/>
  </r>
  <r>
    <s v="MPC_LA_v7.12"/>
    <n v="2014"/>
    <n v="2013"/>
    <x v="91"/>
    <s v="BPMLA4_3B"/>
    <n v="132.98675825381002"/>
    <n v="31.251888189645353"/>
    <n v="2.1883804675135612"/>
    <m/>
    <n v="15.516671571219334"/>
    <n v="28.633684568285219"/>
    <n v="210.57738305047349"/>
    <m/>
    <s v="LPfC LA"/>
    <x v="4"/>
  </r>
  <r>
    <s v="MPC_LA_v7.12"/>
    <n v="2014"/>
    <n v="2013"/>
    <x v="91"/>
    <s v="BPMLA4_3C"/>
    <n v="165.40975524331415"/>
    <n v="38.871292482178823"/>
    <n v="2.6260565610162736"/>
    <m/>
    <n v="0"/>
    <n v="0"/>
    <n v="206.90710428650925"/>
    <m/>
    <s v="LPfC LA"/>
    <x v="4"/>
  </r>
  <r>
    <s v="MPC_LA_v7.12"/>
    <n v="2014"/>
    <n v="2013"/>
    <x v="91"/>
    <s v="BPMLA4_3D"/>
    <n v="217.48485184297689"/>
    <n v="51.10894018309957"/>
    <n v="4.8144370285298344"/>
    <m/>
    <n v="0.91666666666666674"/>
    <n v="11.229636504409747"/>
    <n v="285.55453222568275"/>
    <m/>
    <s v="LPfC LA"/>
    <x v="4"/>
  </r>
  <r>
    <s v="MPC_LA_v7.12"/>
    <n v="2014"/>
    <n v="2014"/>
    <x v="92"/>
    <s v="BPMLA5_1A"/>
    <n v="223.59339889596146"/>
    <n v="52.544448740550941"/>
    <n v="14.005634992086792"/>
    <n v="2.7926666666666664"/>
    <n v="0"/>
    <n v="4.2275802759277434"/>
    <n v="294.37106290452692"/>
    <m/>
    <s v=" "/>
    <x v="1"/>
  </r>
  <r>
    <s v="MPC_LA_v7.12"/>
    <n v="2014"/>
    <n v="2014"/>
    <x v="92"/>
    <s v="BPMLA5_1B"/>
    <n v="224.66217560238957"/>
    <n v="52.795611266561544"/>
    <n v="5.6897892155352592"/>
    <m/>
    <n v="0"/>
    <n v="3.5835145667236556"/>
    <n v="286.73109065121002"/>
    <m/>
    <s v="HPfC LA"/>
    <x v="1"/>
  </r>
  <r>
    <s v="MPC_LA_v7.12"/>
    <n v="2014"/>
    <n v="2014"/>
    <x v="92"/>
    <s v="BPMLA5_1C"/>
    <n v="119.08895153250941"/>
    <n v="27.985903610139712"/>
    <n v="2.1883804675135612"/>
    <m/>
    <n v="0"/>
    <n v="6.2091747735674634"/>
    <n v="155.47241038373014"/>
    <m/>
    <s v="HPfC LA"/>
    <x v="1"/>
  </r>
  <r>
    <s v="MPC_LA_v7.12"/>
    <n v="2014"/>
    <n v="2014"/>
    <x v="92"/>
    <s v="BPMLA5_1D"/>
    <n v="256.82272730829732"/>
    <n v="60.353340917449863"/>
    <n v="4.3767609350271224"/>
    <m/>
    <n v="0"/>
    <n v="4.6420296387404898"/>
    <n v="326.1948587995148"/>
    <m/>
    <s v="HPfC LA"/>
    <x v="1"/>
  </r>
  <r>
    <s v="MPC_LA_v7.12"/>
    <n v="2014"/>
    <n v="2013"/>
    <x v="93"/>
    <s v="BPMLA7_1A"/>
    <n v="260.49303547879526"/>
    <n v="61.215863337516886"/>
    <n v="3.501408748021698"/>
    <n v="3.2063413573085846"/>
    <n v="2.4663945578231292"/>
    <n v="3.9538591348690328"/>
    <n v="331.63056125702605"/>
    <m/>
    <s v="HPfC MA"/>
    <x v="3"/>
  </r>
  <r>
    <s v="MPC_LA_v7.12"/>
    <n v="2014"/>
    <n v="2013"/>
    <x v="93"/>
    <s v="BPMLA7_1B"/>
    <n v="217.51820863617613"/>
    <n v="51.116779029501387"/>
    <n v="2.1883804675135612"/>
    <m/>
    <n v="7.9303059523809516"/>
    <n v="15.351677399374992"/>
    <n v="294.10535148494699"/>
    <m/>
    <s v="HPfC MA"/>
    <x v="3"/>
  </r>
  <r>
    <s v="MPC_LA_v7.12"/>
    <n v="2014"/>
    <n v="2013"/>
    <x v="93"/>
    <s v="BPMLA7_1C"/>
    <n v="261.41523209472223"/>
    <n v="61.432579542259717"/>
    <n v="7.002817496043396"/>
    <m/>
    <n v="2.5315125000000003"/>
    <n v="0.60818908035585406"/>
    <n v="332.99033071338118"/>
    <m/>
    <s v="HPfC MA"/>
    <x v="3"/>
  </r>
  <r>
    <s v="MPC_LA_v7.12"/>
    <n v="2014"/>
    <n v="2013"/>
    <x v="93"/>
    <s v="BPMLA7_1D"/>
    <n v="297.82994943893817"/>
    <n v="69.990038118150466"/>
    <n v="7.8781696830488199"/>
    <m/>
    <n v="2.5720500956632648"/>
    <n v="12.986085586451814"/>
    <n v="391.25629292225256"/>
    <n v="14.815813464235628"/>
    <s v="HPfC MA"/>
    <x v="3"/>
  </r>
  <r>
    <s v="MPC_LA_v7.12"/>
    <n v="2014"/>
    <n v="2014"/>
    <x v="94"/>
    <s v="BPMLA9_2A"/>
    <n v="183.04240952657827"/>
    <n v="43.014966238745892"/>
    <n v="2.6260565610162736"/>
    <n v="3.5136231884057971"/>
    <n v="0"/>
    <n v="0.94723528239455113"/>
    <n v="229.630667608735"/>
    <m/>
    <s v="MPfC LA"/>
    <x v="0"/>
  </r>
  <r>
    <s v="MPC_LA_v7.12"/>
    <n v="2014"/>
    <n v="2014"/>
    <x v="94"/>
    <s v="BPMLA9_2B"/>
    <n v="115.89662398891684"/>
    <n v="27.235706637395456"/>
    <n v="3.063732654518986"/>
    <m/>
    <n v="0"/>
    <n v="0.99137153642594789"/>
    <n v="147.18743481725724"/>
    <m/>
    <s v="MPfC LA"/>
    <x v="0"/>
  </r>
  <r>
    <s v="MPC_LA_v7.12"/>
    <n v="2014"/>
    <n v="2014"/>
    <x v="94"/>
    <s v="BPMLA9_2C"/>
    <n v="149.24103283610779"/>
    <n v="35.071642716485329"/>
    <n v="3.93908484152441"/>
    <m/>
    <n v="0"/>
    <n v="0"/>
    <n v="188.25176039411755"/>
    <m/>
    <s v="MPfC LA"/>
    <x v="0"/>
  </r>
  <r>
    <s v="MPC_LA_v7.12"/>
    <n v="2014"/>
    <n v="2014"/>
    <x v="94"/>
    <s v="BPMLA9_2D"/>
    <n v="191.0340857929223"/>
    <n v="44.89301016133674"/>
    <n v="3.501408748021698"/>
    <m/>
    <n v="10.700950127551021"/>
    <n v="1.3735220019858527"/>
    <n v="251.50297683181762"/>
    <n v="33.560238429172514"/>
    <s v="MPfC LA"/>
    <x v="0"/>
  </r>
  <r>
    <s v="MPC_MA_v7.13"/>
    <n v="2014"/>
    <n v="2013"/>
    <x v="95"/>
    <s v="BPMMA10_1A"/>
    <n v="311.62350324724963"/>
    <n v="73.231523263103654"/>
    <n v="4.3767609350271224"/>
    <n v="3.1486826697892276"/>
    <n v="9.1445349737811821"/>
    <n v="18.022817360149297"/>
    <n v="416.39913977931087"/>
    <m/>
    <s v="MPfC MA"/>
    <x v="5"/>
  </r>
  <r>
    <s v="MPC_MA_v7.13"/>
    <n v="2014"/>
    <n v="2013"/>
    <x v="95"/>
    <s v="BPMMA10_1B"/>
    <n v="216.52549529696466"/>
    <n v="50.883491394786695"/>
    <n v="5.2521131220325472"/>
    <m/>
    <n v="2.7963456845238102"/>
    <n v="7.3509461272102357"/>
    <n v="282.80839162551797"/>
    <m/>
    <s v="MPfC MA"/>
    <x v="5"/>
  </r>
  <r>
    <s v="MPC_MA_v7.13"/>
    <n v="2014"/>
    <n v="2013"/>
    <x v="95"/>
    <s v="BPMMA10_1C"/>
    <n v="273.67102428258733"/>
    <n v="64.31269070640802"/>
    <n v="1.3130282805081368"/>
    <m/>
    <n v="15.317017346938776"/>
    <n v="6.7262766580553874"/>
    <n v="361.34003727449766"/>
    <m/>
    <s v="MPfC MA"/>
    <x v="5"/>
  </r>
  <r>
    <s v="MPC_MA_v7.13"/>
    <n v="2014"/>
    <n v="2013"/>
    <x v="95"/>
    <s v="BPMMA10_1D"/>
    <n v="224.09953692562982"/>
    <n v="52.663391177523003"/>
    <n v="3.063732654518986"/>
    <m/>
    <n v="0"/>
    <n v="3.2881142227476761"/>
    <n v="283.11477498041944"/>
    <n v="30.462833099579246"/>
    <s v="MPfC MA"/>
    <x v="5"/>
  </r>
  <r>
    <s v="Carbon Stock Calculation MMA_2019_V7.2"/>
    <n v="2019"/>
    <n v="2018"/>
    <x v="96"/>
    <s v="BPMMA10_2A"/>
    <n v="70.567157462767909"/>
    <n v="16.583282003750458"/>
    <n v="2.6260565610162736"/>
    <n v="8.6540797546012271"/>
    <n v="1.2460937499999998"/>
    <n v="0"/>
    <n v="91.022589777534634"/>
    <m/>
    <s v="MPfC MA"/>
    <x v="5"/>
  </r>
  <r>
    <s v="Carbon Stock Calculation MMA_2019_V7.2"/>
    <n v="2019"/>
    <n v="2018"/>
    <x v="96"/>
    <s v="BPMMA10_2B"/>
    <n v="297.67339512467947"/>
    <n v="69.953247854299676"/>
    <n v="3.501408748021698"/>
    <s v=""/>
    <n v="0"/>
    <n v="0"/>
    <n v="371.12805172700081"/>
    <m/>
    <s v="MPfC MA"/>
    <x v="5"/>
  </r>
  <r>
    <s v="Carbon Stock Calculation MMA_2019_V7.2"/>
    <n v="2019"/>
    <n v="2018"/>
    <x v="96"/>
    <s v="BPMMA10_2C"/>
    <n v="191.03011119986115"/>
    <n v="44.892076131967372"/>
    <n v="3.93908484152441"/>
    <s v=""/>
    <n v="0"/>
    <n v="0"/>
    <n v="239.86127217335294"/>
    <m/>
    <s v="MPfC MA"/>
    <x v="5"/>
  </r>
  <r>
    <s v="Carbon Stock Calculation MMA_2019_V7.2"/>
    <n v="2019"/>
    <n v="2018"/>
    <x v="96"/>
    <s v="BPMMA10_2D"/>
    <n v="221.71482917525054"/>
    <n v="52.102984856183873"/>
    <n v="1.3130282805081368"/>
    <s v=""/>
    <n v="0"/>
    <n v="0"/>
    <n v="275.13084231194256"/>
    <n v="42.530154277699857"/>
    <s v="MPfC MA"/>
    <x v="5"/>
  </r>
  <r>
    <s v="MPC_MA_v7.13"/>
    <n v="2014"/>
    <n v="2013"/>
    <x v="97"/>
    <s v="BPMMA12_1A"/>
    <n v="171.30407845381552"/>
    <n v="40.256458436646646"/>
    <n v="8.7535218700542448"/>
    <n v="4.9965338134765629"/>
    <n v="5.4966209608843535"/>
    <n v="13.51134469897724"/>
    <n v="239.322024420378"/>
    <m/>
    <s v="HPfC MA"/>
    <x v="3"/>
  </r>
  <r>
    <s v="MPC_MA_v7.13"/>
    <n v="2014"/>
    <n v="2013"/>
    <x v="97"/>
    <s v="BPMMA12_1B"/>
    <n v="219.30200513252794"/>
    <n v="51.535971206144062"/>
    <n v="1.750704374010849"/>
    <m/>
    <n v="0"/>
    <n v="12.893518566773997"/>
    <n v="285.48219927945684"/>
    <m/>
    <s v="HPfC MA"/>
    <x v="3"/>
  </r>
  <r>
    <s v="MPC_MA_v7.13"/>
    <n v="2014"/>
    <n v="2013"/>
    <x v="97"/>
    <s v="BPMMA12_1C"/>
    <n v="216.48772207790788"/>
    <n v="50.874614688308348"/>
    <n v="3.501408748021698"/>
    <m/>
    <n v="0"/>
    <n v="8.9022560986259371"/>
    <n v="279.76600161286382"/>
    <m/>
    <s v="HPfC MA"/>
    <x v="3"/>
  </r>
  <r>
    <s v="MPC_MA_v7.13"/>
    <n v="2014"/>
    <n v="2013"/>
    <x v="97"/>
    <s v="BPMMA12_1D"/>
    <n v="102.982716832631"/>
    <n v="24.200938455668283"/>
    <n v="3.93908484152441"/>
    <m/>
    <n v="3.4252755625"/>
    <n v="41.635596682244454"/>
    <n v="176.18361237456813"/>
    <n v="11.408257363253856"/>
    <s v="HPfC MA"/>
    <x v="3"/>
  </r>
  <r>
    <s v="MPC_MA_v7.13"/>
    <n v="2014"/>
    <n v="2014"/>
    <x v="98"/>
    <s v="BPMMA13_1A"/>
    <n v="229.67930395964876"/>
    <n v="53.974636430517457"/>
    <n v="1.750704374010849"/>
    <n v="3.0750072590011617"/>
    <n v="5.5423849596088433"/>
    <n v="29.131830026970029"/>
    <n v="320.07885975075595"/>
    <m/>
    <s v="LPfC MA"/>
    <x v="1"/>
  </r>
  <r>
    <s v="MPC_MA_v7.13"/>
    <n v="2014"/>
    <n v="2014"/>
    <x v="98"/>
    <s v="BPMMA13_1B"/>
    <n v="294.09339301118609"/>
    <n v="69.111947357628722"/>
    <n v="0.8753521870054245"/>
    <m/>
    <n v="0"/>
    <n v="25.106823998224922"/>
    <n v="389.18751655404515"/>
    <m/>
    <s v="LPfC MA"/>
    <x v="1"/>
  </r>
  <r>
    <s v="MPC_MA_v7.13"/>
    <n v="2014"/>
    <n v="2014"/>
    <x v="98"/>
    <s v="BPMMA13_1C"/>
    <n v="187.49983365433548"/>
    <n v="44.062460908768834"/>
    <n v="3.93908484152441"/>
    <m/>
    <n v="0"/>
    <n v="0"/>
    <n v="235.50137940462872"/>
    <m/>
    <s v="LPfC MA"/>
    <x v="1"/>
  </r>
  <r>
    <s v="MPC_MA_v7.13"/>
    <n v="2014"/>
    <n v="2014"/>
    <x v="98"/>
    <s v="BPMMA13_1D"/>
    <n v="269.92945743685817"/>
    <n v="63.433422497661667"/>
    <n v="0.43767609350271225"/>
    <m/>
    <n v="0"/>
    <n v="32.66255207975226"/>
    <n v="366.46310810777481"/>
    <n v="35.291023842917255"/>
    <s v="MPfC MA"/>
    <x v="1"/>
  </r>
  <r>
    <s v="MPC_MA_v7.13"/>
    <n v="2014"/>
    <n v="2014"/>
    <x v="99"/>
    <s v="BPMMA15_3A"/>
    <n v="205.35126074571855"/>
    <n v="48.257546275243854"/>
    <n v="2.6260565610162736"/>
    <n v="4.3725500000000004"/>
    <n v="4.4859901147959169"/>
    <n v="1.5766100854476186"/>
    <n v="262.29746378222222"/>
    <m/>
    <s v="MPfC MA"/>
    <x v="5"/>
  </r>
  <r>
    <s v="MPC_MA_v7.13"/>
    <n v="2014"/>
    <n v="2014"/>
    <x v="99"/>
    <s v="BPMMA15_3B"/>
    <n v="186.17173074580728"/>
    <n v="43.750356725264709"/>
    <n v="3.063732654518986"/>
    <m/>
    <n v="0"/>
    <n v="6.2768592868495849"/>
    <n v="239.26267941244055"/>
    <m/>
    <s v="MPfC MA"/>
    <x v="5"/>
  </r>
  <r>
    <s v="MPC_MA_v7.13"/>
    <n v="2014"/>
    <n v="2014"/>
    <x v="99"/>
    <s v="BPMMA15_3C"/>
    <n v="251.7705111113213"/>
    <n v="59.166070111160501"/>
    <n v="2.1883804675135612"/>
    <m/>
    <n v="0.16219907407407408"/>
    <n v="0"/>
    <n v="313.28716076406943"/>
    <m/>
    <s v="MPfC MA"/>
    <x v="5"/>
  </r>
  <r>
    <s v="MPC_MA_v7.13"/>
    <n v="2014"/>
    <n v="2014"/>
    <x v="99"/>
    <s v="BPMMA15_3D"/>
    <n v="262.39991024675498"/>
    <n v="61.663978907987421"/>
    <n v="3.93908484152441"/>
    <m/>
    <n v="5.9422682823129254"/>
    <n v="3.7162274360034542"/>
    <n v="337.66146971458318"/>
    <m/>
    <s v="MPfC MA"/>
    <x v="5"/>
  </r>
  <r>
    <s v="MPC_MA_v7.13"/>
    <n v="2014"/>
    <m/>
    <x v="100"/>
    <s v="BPMMA16_1A"/>
    <m/>
    <m/>
    <m/>
    <m/>
    <m/>
    <m/>
    <m/>
    <m/>
    <s v="MPfC LA"/>
    <x v="7"/>
  </r>
  <r>
    <s v="MPC_MA_v7.13"/>
    <n v="2014"/>
    <m/>
    <x v="100"/>
    <s v="BPMMA16_1B"/>
    <m/>
    <m/>
    <m/>
    <m/>
    <m/>
    <m/>
    <m/>
    <m/>
    <s v="MPfC LA"/>
    <x v="7"/>
  </r>
  <r>
    <s v="MPC_MA_v7.13"/>
    <n v="2014"/>
    <m/>
    <x v="100"/>
    <s v="BPMMA16_1C"/>
    <m/>
    <m/>
    <m/>
    <m/>
    <m/>
    <m/>
    <m/>
    <m/>
    <s v="MPfC LA"/>
    <x v="7"/>
  </r>
  <r>
    <s v="MPC_MA_v7.13"/>
    <n v="2014"/>
    <m/>
    <x v="100"/>
    <s v="BPMMA16_1D"/>
    <m/>
    <m/>
    <m/>
    <m/>
    <m/>
    <m/>
    <m/>
    <m/>
    <s v="MPfC LA"/>
    <x v="7"/>
  </r>
  <r>
    <s v="MPC_MA_v7.13"/>
    <n v="2014"/>
    <n v="2013"/>
    <x v="101"/>
    <s v="BPMMA3_1A"/>
    <n v="306.55839730558176"/>
    <n v="72.041223366811707"/>
    <n v="7.8781696830488199"/>
    <n v="3.8197707286432161"/>
    <n v="2.118248299319728"/>
    <n v="7.6585261798674349"/>
    <n v="396.25456483462943"/>
    <m/>
    <s v="HPfC LA"/>
    <x v="2"/>
  </r>
  <r>
    <s v="MPC_MA_v7.13"/>
    <n v="2014"/>
    <n v="2013"/>
    <x v="101"/>
    <s v="BPMMA3_1B"/>
    <n v="271.44367953703733"/>
    <n v="63.789264691203769"/>
    <n v="2.6260565610162736"/>
    <m/>
    <n v="0"/>
    <n v="20.628219587109594"/>
    <n v="358.48722037636696"/>
    <m/>
    <s v="HPfC LA"/>
    <x v="2"/>
  </r>
  <r>
    <s v="MPC_MA_v7.13"/>
    <n v="2014"/>
    <n v="2013"/>
    <x v="101"/>
    <s v="BPMMA3_1C"/>
    <n v="266.81551764851793"/>
    <n v="62.701646647401709"/>
    <n v="2.1883804675135612"/>
    <m/>
    <n v="0"/>
    <n v="2.0522466775951922"/>
    <n v="333.75779144102842"/>
    <m/>
    <s v="HPfC LA"/>
    <x v="2"/>
  </r>
  <r>
    <s v="MPC_MA_v7.13"/>
    <n v="2014"/>
    <n v="2013"/>
    <x v="101"/>
    <s v="BPMMA3_1D"/>
    <n v="234.32127047379146"/>
    <n v="55.065498561340988"/>
    <n v="2.6260565610162736"/>
    <m/>
    <n v="0"/>
    <n v="0.44868146882764831"/>
    <n v="292.46150706497639"/>
    <n v="25.911079943899018"/>
    <s v="HPfC LA"/>
    <x v="2"/>
  </r>
  <r>
    <s v="MPC_MA_v7.13"/>
    <n v="2014"/>
    <n v="2013"/>
    <x v="102"/>
    <s v="BPMMA4_1A"/>
    <n v="270.32172027674562"/>
    <n v="63.52560426503522"/>
    <n v="3.501408748021698"/>
    <n v="3.5189441591784338"/>
    <n v="0.66814814814814816"/>
    <n v="22.660941719798327"/>
    <n v="360.67782315774895"/>
    <m/>
    <s v="MPfC MA"/>
    <x v="5"/>
  </r>
  <r>
    <s v="MPC_MA_v7.13"/>
    <n v="2014"/>
    <n v="2013"/>
    <x v="102"/>
    <s v="BPMMA4_1B"/>
    <n v="309.81345114432168"/>
    <n v="72.806161018915589"/>
    <n v="4.8144370285298344"/>
    <m/>
    <n v="5.9941406250000009"/>
    <n v="13.811545371793802"/>
    <n v="407.23973518856087"/>
    <m/>
    <s v="MPfC MA"/>
    <x v="5"/>
  </r>
  <r>
    <s v="MPC_MA_v7.13"/>
    <n v="2014"/>
    <n v="2013"/>
    <x v="102"/>
    <s v="BPMMA4_1C"/>
    <n v="190.32559145903377"/>
    <n v="44.726513992872931"/>
    <n v="5.6897892155352592"/>
    <m/>
    <n v="5.0743729591836733"/>
    <n v="10.660974572829982"/>
    <n v="256.47724219945559"/>
    <m/>
    <s v="MPfC MA"/>
    <x v="5"/>
  </r>
  <r>
    <s v="MPC_MA_v7.13"/>
    <n v="2014"/>
    <n v="2013"/>
    <x v="102"/>
    <s v="BPMMA4_1D"/>
    <n v="287.16926744873098"/>
    <n v="67.484777850451778"/>
    <n v="6.5651414025406831"/>
    <m/>
    <n v="0"/>
    <n v="2.7557014975822858"/>
    <n v="363.97488819930572"/>
    <n v="41.846844319775592"/>
    <s v="MPfC MA"/>
    <x v="5"/>
  </r>
  <r>
    <s v="MPC_MA_v7.13"/>
    <n v="2014"/>
    <n v="2014"/>
    <x v="103"/>
    <s v="BPMMA5_1A"/>
    <n v="158.69258135481931"/>
    <n v="37.292756618382533"/>
    <n v="4.8144370285298344"/>
    <n v="4.096570512820513"/>
    <n v="0"/>
    <n v="3.3100802610428497"/>
    <n v="204.10985526277452"/>
    <m/>
    <s v="MPfC LA"/>
    <x v="0"/>
  </r>
  <r>
    <s v="MPC_MA_v7.13"/>
    <n v="2014"/>
    <n v="2014"/>
    <x v="103"/>
    <s v="BPMMA5_1B"/>
    <n v="276.43018982034948"/>
    <n v="64.96109460778213"/>
    <n v="3.063732654518986"/>
    <m/>
    <n v="0"/>
    <n v="15.478066319634793"/>
    <n v="359.93308340228538"/>
    <m/>
    <s v="MPfC LA"/>
    <x v="0"/>
  </r>
  <r>
    <s v="MPC_MA_v7.13"/>
    <n v="2014"/>
    <n v="2014"/>
    <x v="103"/>
    <s v="BPMMA5_1C"/>
    <n v="124.32012752321272"/>
    <n v="29.215229967954986"/>
    <n v="0.43767609350271225"/>
    <m/>
    <n v="8.1149826388888879"/>
    <n v="18.681091598589298"/>
    <n v="180.76910782214858"/>
    <m/>
    <s v="MPfC LA"/>
    <x v="0"/>
  </r>
  <r>
    <s v="MPC_MA_v7.13"/>
    <n v="2014"/>
    <n v="2014"/>
    <x v="103"/>
    <s v="BPMMA5_1D"/>
    <n v="343.60534951518514"/>
    <n v="80.747257136068498"/>
    <n v="4.8144370285298344"/>
    <m/>
    <n v="0.59606759259259257"/>
    <n v="15.775674370745243"/>
    <n v="445.53878564312129"/>
    <n v="10.149018232819076"/>
    <s v="MPfC LA"/>
    <x v="0"/>
  </r>
  <r>
    <s v="Carbon Stock Calculation MMA_2019_V7.2"/>
    <n v="2019"/>
    <n v="2019"/>
    <x v="104"/>
    <s v="BPMMA2019_5_1A"/>
    <n v="164.52630960420717"/>
    <n v="38.663682756988685"/>
    <n v="0.43767609350271225"/>
    <n v="4.1691682692307683"/>
    <n v="33.467326340467451"/>
    <n v="35.464754835320548"/>
    <n v="272.55974963048658"/>
    <m/>
    <s v="MPfC LA"/>
    <x v="0"/>
  </r>
  <r>
    <s v="Carbon Stock Calculation MMA_2019_V7.2"/>
    <n v="2019"/>
    <n v="2019"/>
    <x v="104"/>
    <s v="BPMMA2019_5_1B"/>
    <n v="265.65054924885271"/>
    <n v="62.427879073480383"/>
    <n v="2.1883804675135612"/>
    <s v=""/>
    <n v="0"/>
    <n v="17.954491322581102"/>
    <n v="348.22130011242774"/>
    <m/>
    <s v="MPfC LA"/>
    <x v="0"/>
  </r>
  <r>
    <s v="Carbon Stock Calculation MMA_2019_V7.2"/>
    <n v="2019"/>
    <n v="2019"/>
    <x v="104"/>
    <s v="BPMMA2019_5_1C"/>
    <n v="183.81003895352001"/>
    <n v="43.195359154077202"/>
    <n v="3.501408748021698"/>
    <s v=""/>
    <n v="1.946326530612245"/>
    <n v="21.640544293679053"/>
    <n v="254.09367767991023"/>
    <m/>
    <s v="MPfC LA"/>
    <x v="0"/>
  </r>
  <r>
    <s v="Carbon Stock Calculation MMA_2019_V7.2"/>
    <n v="2019"/>
    <n v="2019"/>
    <x v="104"/>
    <s v="BPMMA2019_5_1D"/>
    <n v="268.73415268191178"/>
    <n v="63.152525880249264"/>
    <n v="4.3767609350271224"/>
    <s v=""/>
    <n v="0"/>
    <n v="5.8299259717014786"/>
    <n v="342.0933654688896"/>
    <n v="36.942286115007022"/>
    <s v="MPfC LA"/>
    <x v="0"/>
  </r>
  <r>
    <s v="MPC_MA_v7.13"/>
    <n v="2014"/>
    <n v="2014"/>
    <x v="105"/>
    <s v="BPMMA6_3A"/>
    <n v="232.11203525540012"/>
    <n v="54.546328285019023"/>
    <n v="3.93908484152441"/>
    <n v="3.0205792619542615"/>
    <n v="1.6296296296296295"/>
    <n v="1.8782147094902333"/>
    <n v="294.10529272106339"/>
    <m/>
    <s v="HPfC MA"/>
    <x v="3"/>
  </r>
  <r>
    <s v="MPC_MA_v7.13"/>
    <n v="2014"/>
    <n v="2014"/>
    <x v="105"/>
    <s v="BPMMA6_3B"/>
    <n v="131.77861347955462"/>
    <n v="30.967974167695335"/>
    <n v="0.43767609350271225"/>
    <m/>
    <n v="3.6483562500000009"/>
    <n v="1.7929561318714229"/>
    <n v="168.6255761226241"/>
    <m/>
    <s v="HPfC MA"/>
    <x v="3"/>
  </r>
  <r>
    <s v="MPC_MA_v7.13"/>
    <n v="2014"/>
    <n v="2014"/>
    <x v="105"/>
    <s v="BPMMA6_3C"/>
    <n v="59.745436924542929"/>
    <n v="12.2478145695313"/>
    <n v="0.8753521870054245"/>
    <m/>
    <n v="0"/>
    <n v="2.823860368725934"/>
    <n v="75.692464049805579"/>
    <m/>
    <s v="HPfC MA"/>
    <x v="3"/>
  </r>
  <r>
    <s v="MPC_MA_v7.13"/>
    <n v="2014"/>
    <n v="2014"/>
    <x v="105"/>
    <s v="BPMMA6_3D"/>
    <n v="128.06195869429615"/>
    <n v="30.094560293159596"/>
    <n v="0.8753521870054245"/>
    <m/>
    <n v="0"/>
    <n v="6.570596602483981"/>
    <n v="165.60246777694516"/>
    <m/>
    <s v="HPfC MA"/>
    <x v="3"/>
  </r>
  <r>
    <s v="Carbon Stock Calculation MMA_2019_V7.2"/>
    <n v="2019"/>
    <n v="2019"/>
    <x v="106"/>
    <s v="BPMMA6_2A"/>
    <n v="246.1604831184917"/>
    <n v="57.847713532845546"/>
    <n v="4.3767609350271224"/>
    <n v="3.9154059999999999"/>
    <n v="24.096279553458199"/>
    <n v="3.5992541183422926"/>
    <n v="336.08049125816484"/>
    <m/>
    <s v="MPfC MA"/>
    <x v="5"/>
  </r>
  <r>
    <s v="Carbon Stock Calculation MMA_2019_V7.2"/>
    <n v="2019"/>
    <n v="2019"/>
    <x v="106"/>
    <s v="BPMMA6_2B"/>
    <n v="252.92585783386329"/>
    <n v="59.437576590957867"/>
    <n v="6.127465309037972"/>
    <s v=""/>
    <n v="0"/>
    <n v="0"/>
    <n v="318.49089973385912"/>
    <m/>
    <s v="MPfC MA"/>
    <x v="5"/>
  </r>
  <r>
    <s v="Carbon Stock Calculation MMA_2019_V7.2"/>
    <n v="2019"/>
    <n v="2019"/>
    <x v="106"/>
    <s v="BPMMA6_2C"/>
    <n v="121.0752076086149"/>
    <n v="28.452673788024502"/>
    <n v="2.1883804675135612"/>
    <s v=""/>
    <n v="0"/>
    <n v="33.981365013992047"/>
    <n v="185.697626878145"/>
    <m/>
    <s v="MPfC MA"/>
    <x v="5"/>
  </r>
  <r>
    <s v="Carbon Stock Calculation MMA_2019_V7.2"/>
    <n v="2019"/>
    <n v="2019"/>
    <x v="106"/>
    <s v="BPMMA6_2D"/>
    <n v="449.46785058063239"/>
    <n v="105.6249448864486"/>
    <n v="1.750704374010849"/>
    <s v=""/>
    <n v="14.181538896467041"/>
    <n v="7.6241922935571464"/>
    <n v="578.64923103111607"/>
    <n v="502.35063113604485"/>
    <s v="MPfC MA"/>
    <x v="5"/>
  </r>
  <r>
    <s v="MPC_MA_v7.13"/>
    <n v="2014"/>
    <n v="2013"/>
    <x v="107"/>
    <s v="BPMMA7_1A"/>
    <n v="127.69499375469699"/>
    <n v="30.008323532353792"/>
    <n v="3.93908484152441"/>
    <n v="1.712481398809524"/>
    <n v="0.73076105442176875"/>
    <n v="58.224694855764547"/>
    <n v="220.59785803876153"/>
    <m/>
    <s v="MPfC MA"/>
    <x v="5"/>
  </r>
  <r>
    <s v="MPC_MA_v7.13"/>
    <n v="2014"/>
    <n v="2013"/>
    <x v="107"/>
    <s v="BPMMA7_1B"/>
    <n v="338.31472690008241"/>
    <n v="79.503960821519357"/>
    <n v="1.750704374010849"/>
    <m/>
    <n v="2.5649479166666667"/>
    <n v="0.71172184737355626"/>
    <n v="422.84606185965282"/>
    <m/>
    <s v="MPfC MA"/>
    <x v="5"/>
  </r>
  <r>
    <s v="MPC_MA_v7.13"/>
    <n v="2014"/>
    <n v="2013"/>
    <x v="107"/>
    <s v="BPMMA7_1C"/>
    <n v="134.18711861713857"/>
    <n v="31.533972875027562"/>
    <n v="2.6260565610162736"/>
    <m/>
    <n v="3.3949930909863948"/>
    <n v="11.858607270532646"/>
    <n v="183.60074841470143"/>
    <m/>
    <s v="MPfC MA"/>
    <x v="5"/>
  </r>
  <r>
    <s v="MPC_MA_v7.13"/>
    <n v="2014"/>
    <n v="2013"/>
    <x v="107"/>
    <s v="BPMMA7_1D"/>
    <n v="192.80714089678324"/>
    <n v="45.309678110744059"/>
    <n v="3.93908484152441"/>
    <m/>
    <n v="4.0210965348639451"/>
    <n v="4.4156178295281237"/>
    <n v="250.49261821344376"/>
    <n v="47.479417952314158"/>
    <s v="MPfC MA"/>
    <x v="5"/>
  </r>
  <r>
    <s v="Carbon Stock Calculation MMA_2019_V7.2"/>
    <n v="2019"/>
    <n v="2019"/>
    <x v="108"/>
    <s v="BPMMA7_2A"/>
    <n v="279.46879902690944"/>
    <n v="65.675167771323714"/>
    <n v="5.2521131220325472"/>
    <n v="3.5518954545454546"/>
    <n v="0"/>
    <n v="3.3738008944573838"/>
    <n v="353.76988081472302"/>
    <m/>
    <s v="MPfC MA"/>
    <x v="5"/>
  </r>
  <r>
    <s v="Carbon Stock Calculation MMA_2019_V7.2"/>
    <n v="2019"/>
    <n v="2019"/>
    <x v="108"/>
    <s v="BPMMA7_2B"/>
    <n v="353.91208492725355"/>
    <n v="83.169339957904583"/>
    <n v="9.6288740570596687"/>
    <s v=""/>
    <n v="3.4393672067577263"/>
    <n v="0"/>
    <n v="450.14966614897548"/>
    <m/>
    <s v="MPfC MA"/>
    <x v="5"/>
  </r>
  <r>
    <s v="Carbon Stock Calculation MMA_2019_V7.2"/>
    <n v="2019"/>
    <n v="2019"/>
    <x v="108"/>
    <s v="BPMMA7_2C"/>
    <n v="229.66104235384577"/>
    <n v="53.970344953153756"/>
    <n v="6.5651414025406831"/>
    <s v=""/>
    <n v="0"/>
    <n v="4.9650963344035475"/>
    <n v="295.16162504394373"/>
    <m/>
    <s v="MPfC MA"/>
    <x v="5"/>
  </r>
  <r>
    <s v="Carbon Stock Calculation MMA_2019_V7.2"/>
    <n v="2019"/>
    <n v="2019"/>
    <x v="108"/>
    <s v="BPMMA7_2D"/>
    <n v="206.5354973694663"/>
    <n v="48.535841881824581"/>
    <n v="4.3767609350271224"/>
    <s v=""/>
    <n v="0"/>
    <n v="2.3253990827002915"/>
    <n v="261.77349926901832"/>
    <n v="69.270336605890606"/>
    <s v="MPfC MA"/>
    <x v="5"/>
  </r>
  <r>
    <s v="MPC_MA_v7.13"/>
    <n v="2014"/>
    <n v="2013"/>
    <x v="109"/>
    <s v="BPMMA8_1A"/>
    <n v="268.6531409789448"/>
    <n v="63.133488130052022"/>
    <n v="4.8144370285298344"/>
    <n v="3.4869644779332618"/>
    <n v="0"/>
    <n v="2.1430821985508928"/>
    <n v="338.7441483360775"/>
    <m/>
    <s v="MPfC MA"/>
    <x v="5"/>
  </r>
  <r>
    <s v="MPC_MA_v7.13"/>
    <n v="2014"/>
    <n v="2013"/>
    <x v="109"/>
    <s v="BPMMA8_1B"/>
    <n v="114.69385455805975"/>
    <n v="26.953055821144041"/>
    <n v="4.8144370285298344"/>
    <m/>
    <n v="1.5650962962962964"/>
    <n v="17.163750954971327"/>
    <n v="165.19019465900126"/>
    <m/>
    <s v="MPfC MA"/>
    <x v="5"/>
  </r>
  <r>
    <s v="MPC_MA_v7.13"/>
    <n v="2014"/>
    <n v="2013"/>
    <x v="109"/>
    <s v="BPMMA8_1C"/>
    <n v="293.54766568085137"/>
    <n v="68.983701435000071"/>
    <n v="2.6260565610162736"/>
    <m/>
    <n v="3.0171064814814805"/>
    <n v="9.1046804511917294"/>
    <n v="377.27921060954094"/>
    <m/>
    <s v="MPfC MA"/>
    <x v="5"/>
  </r>
  <r>
    <s v="MPC_MA_v7.13"/>
    <n v="2014"/>
    <n v="2013"/>
    <x v="109"/>
    <s v="BPMMA8_1D"/>
    <n v="211.80917546316505"/>
    <n v="49.775156233843781"/>
    <n v="4.3767609350271224"/>
    <m/>
    <n v="2.6949999999999994"/>
    <n v="7.5831384403502646"/>
    <n v="276.23923107238619"/>
    <n v="52.209256661991589"/>
    <s v="MPfC MA"/>
    <x v="5"/>
  </r>
  <r>
    <s v="Carbon Stock Calculation MMA_2019_V7.2"/>
    <n v="2019"/>
    <n v="2018"/>
    <x v="110"/>
    <s v="BPMMA8_3A"/>
    <n v="234.98107135718487"/>
    <n v="55.220551768938442"/>
    <n v="3.501408748021698"/>
    <n v="4.4630645161290321"/>
    <n v="19.063657213989913"/>
    <n v="14.27454763660743"/>
    <n v="327.04123672474236"/>
    <m/>
    <s v="MPfC MA"/>
    <x v="5"/>
  </r>
  <r>
    <s v="Carbon Stock Calculation MMA_2019_V7.2"/>
    <n v="2019"/>
    <n v="2018"/>
    <x v="110"/>
    <s v="BPMMA8_3B"/>
    <n v="61.458990657170141"/>
    <n v="12.599093084719877"/>
    <n v="0.43767609350271225"/>
    <s v=""/>
    <n v="1.4210624999999999"/>
    <n v="12.256922914400983"/>
    <n v="88.173745249793726"/>
    <m/>
    <s v="MPfC MA"/>
    <x v="5"/>
  </r>
  <r>
    <s v="Carbon Stock Calculation MMA_2019_V7.2"/>
    <n v="2019"/>
    <n v="2018"/>
    <x v="110"/>
    <s v="BPMMA8_3C"/>
    <n v="183.3666925717821"/>
    <n v="43.091172754368792"/>
    <n v="3.93908484152441"/>
    <s v=""/>
    <n v="0.60822704081632661"/>
    <n v="30.472650328473421"/>
    <n v="261.47782753696504"/>
    <m/>
    <s v="MPfC MA"/>
    <x v="5"/>
  </r>
  <r>
    <s v="Carbon Stock Calculation MMA_2019_V7.2"/>
    <n v="2019"/>
    <n v="2018"/>
    <x v="110"/>
    <s v="BPMMA8_3D"/>
    <n v="95.833324544311409"/>
    <n v="22.520831267913181"/>
    <n v="0.43767609350271225"/>
    <s v=""/>
    <n v="0"/>
    <n v="7.7929477244091734"/>
    <n v="126.58477963013648"/>
    <m/>
    <s v="MPfC MA"/>
    <x v="5"/>
  </r>
  <r>
    <s v="MPC_MA_v7.13"/>
    <n v="2014"/>
    <n v="2014"/>
    <x v="111"/>
    <s v="BPMMA9_2A"/>
    <n v="424.80710527204121"/>
    <n v="99.829669738929681"/>
    <n v="3.501408748021698"/>
    <n v="3.2401344086021506"/>
    <n v="0"/>
    <n v="2.59393004554458"/>
    <n v="530.73211380453722"/>
    <m/>
    <s v="MPfC MA"/>
    <x v="5"/>
  </r>
  <r>
    <s v="MPC_MA_v7.13"/>
    <n v="2014"/>
    <n v="2014"/>
    <x v="111"/>
    <s v="BPMMA9_2B"/>
    <n v="231.3692876724358"/>
    <n v="54.37178260302241"/>
    <n v="3.93908484152441"/>
    <m/>
    <n v="3.1965736926020405"/>
    <n v="9.5597728449281618"/>
    <n v="302.43650165451282"/>
    <m/>
    <s v="MPfC MA"/>
    <x v="5"/>
  </r>
  <r>
    <s v="MPC_MA_v7.13"/>
    <n v="2014"/>
    <n v="2014"/>
    <x v="111"/>
    <s v="BPMMA9_2C"/>
    <n v="186.56030050448311"/>
    <n v="43.841670618553529"/>
    <n v="3.93908484152441"/>
    <m/>
    <n v="2.152447916666667"/>
    <n v="0"/>
    <n v="236.49350388122772"/>
    <m/>
    <s v="MPfC MA"/>
    <x v="5"/>
  </r>
  <r>
    <s v="MPC_MA_v7.13"/>
    <n v="2014"/>
    <n v="2014"/>
    <x v="111"/>
    <s v="BPMMA9_2D"/>
    <n v="234.1111766312309"/>
    <n v="55.016126508339262"/>
    <n v="2.1883804675135612"/>
    <m/>
    <n v="1.3016604791666664"/>
    <n v="7.0043145173390258"/>
    <n v="299.62165860358948"/>
    <m/>
    <s v="MPfC MA"/>
    <x v="5"/>
  </r>
  <r>
    <s v="Carbon Stock Calculation MMA_2019_V7.2"/>
    <n v="2019"/>
    <n v="2018"/>
    <x v="112"/>
    <s v="BPMMA9_1A"/>
    <n v="210.40754137806613"/>
    <n v="49.445772223845537"/>
    <n v="3.501408748021698"/>
    <n v="2.5681724137931039"/>
    <n v="0"/>
    <n v="3.8491457164248497"/>
    <n v="267.20386806635821"/>
    <m/>
    <s v="MPfC MA"/>
    <x v="5"/>
  </r>
  <r>
    <s v="Carbon Stock Calculation MMA_2019_V7.2"/>
    <n v="2019"/>
    <n v="2018"/>
    <x v="112"/>
    <s v="BPMMA9_1B"/>
    <n v="172.28035984974019"/>
    <n v="40.485884564688945"/>
    <n v="0.8753521870054245"/>
    <s v=""/>
    <n v="0"/>
    <n v="2.5246886021681876"/>
    <n v="216.16628520360277"/>
    <m/>
    <s v="MPfC MA"/>
    <x v="5"/>
  </r>
  <r>
    <s v="Carbon Stock Calculation MMA_2019_V7.2"/>
    <n v="2019"/>
    <n v="2018"/>
    <x v="112"/>
    <s v="BPMMA9_1C"/>
    <n v="98.143771697739552"/>
    <n v="23.063786348968794"/>
    <n v="3.93908484152441"/>
    <s v=""/>
    <n v="0.38512731481481483"/>
    <n v="0"/>
    <n v="125.53177020304756"/>
    <m/>
    <s v="MPfC MA"/>
    <x v="5"/>
  </r>
  <r>
    <s v="Carbon Stock Calculation MMA_2019_V7.2"/>
    <n v="2019"/>
    <n v="2018"/>
    <x v="112"/>
    <s v="BPMMA9_1D"/>
    <n v="169.97798704788906"/>
    <n v="39.944826956253927"/>
    <n v="1.3130282805081368"/>
    <s v=""/>
    <n v="2.4962797619047619"/>
    <n v="13.641841225218721"/>
    <n v="227.37396327177461"/>
    <n v="116.39831697054699"/>
    <s v="MPfC MA"/>
    <x v="5"/>
  </r>
  <r>
    <s v="Carbon Stock Calculation SAV_2019_V7.2"/>
    <n v="2019"/>
    <n v="2019"/>
    <x v="113"/>
    <s v="BPSAV10_3A"/>
    <n v="209.46107855020986"/>
    <n v="49.223353459299318"/>
    <n v="4.3767609350271224"/>
    <n v="3.5666005434782604"/>
    <n v="3.234"/>
    <n v="3.4786302807532787"/>
    <n v="269.77382322528956"/>
    <m/>
    <s v="LPfC LA"/>
    <x v="4"/>
  </r>
  <r>
    <s v="Carbon Stock Calculation SAV_2019_V7.2"/>
    <n v="2019"/>
    <n v="2019"/>
    <x v="113"/>
    <s v="BPSAV10_3B"/>
    <n v="94.151602175324399"/>
    <n v="22.125626511201233"/>
    <n v="0"/>
    <s v=""/>
    <n v="0"/>
    <n v="3.1143413317582458"/>
    <n v="119.39157001828387"/>
    <m/>
    <s v="LPfC LA"/>
    <x v="4"/>
  </r>
  <r>
    <s v="Carbon Stock Calculation SAV_2019_V7.2"/>
    <n v="2019"/>
    <n v="2019"/>
    <x v="113"/>
    <s v="BPSAV10_3C"/>
    <n v="139.19560019266797"/>
    <n v="32.710966045276969"/>
    <n v="3.93908484152441"/>
    <s v=""/>
    <n v="0"/>
    <n v="2.2152820558465116"/>
    <n v="178.06093313531585"/>
    <m/>
    <s v="LPfC LA"/>
    <x v="4"/>
  </r>
  <r>
    <s v="Carbon Stock Calculation SAV_2019_V7.2"/>
    <n v="2019"/>
    <n v="2019"/>
    <x v="113"/>
    <s v="BPSAV10_3D"/>
    <n v="193.2197571331624"/>
    <n v="45.406642926293159"/>
    <n v="3.063732654518986"/>
    <s v=""/>
    <n v="4.2060425000000006"/>
    <n v="2.2152820558465116"/>
    <n v="248.11145726982105"/>
    <m/>
    <s v="LPfC LA"/>
    <x v="4"/>
  </r>
  <r>
    <s v="Carbon Stock Calculation SAV_2019_V7.2"/>
    <n v="2019"/>
    <n v="2019"/>
    <x v="114"/>
    <s v="BPSAV11_2A"/>
    <n v="80.979986992332456"/>
    <n v="19.030296943198127"/>
    <n v="0.8753521870054245"/>
    <n v="3.4849448529411768"/>
    <n v="2.2448979591836733"/>
    <n v="2.653242666893477"/>
    <n v="105.78377674861315"/>
    <m/>
    <s v="LPfC LA"/>
    <x v="4"/>
  </r>
  <r>
    <s v="Carbon Stock Calculation SAV_2019_V7.2"/>
    <n v="2019"/>
    <n v="2019"/>
    <x v="114"/>
    <s v="BPSAV11_2B"/>
    <n v="204.54499273936153"/>
    <n v="48.068073293749954"/>
    <n v="1.750704374010849"/>
    <s v=""/>
    <n v="1.7345625000000002"/>
    <n v="0"/>
    <n v="256.09833290712231"/>
    <m/>
    <s v="LPfC LA"/>
    <x v="4"/>
  </r>
  <r>
    <s v="Carbon Stock Calculation SAV_2019_V7.2"/>
    <n v="2019"/>
    <n v="2019"/>
    <x v="114"/>
    <s v="BPSAV11_2C"/>
    <n v="156.25089987592591"/>
    <n v="36.718961470842586"/>
    <n v="1.750704374010849"/>
    <s v=""/>
    <n v="14.614286047195842"/>
    <n v="1.3664343923253199"/>
    <n v="210.70128616030047"/>
    <m/>
    <s v="LPfC LA"/>
    <x v="4"/>
  </r>
  <r>
    <s v="Carbon Stock Calculation SAV_2019_V7.2"/>
    <n v="2019"/>
    <n v="2019"/>
    <x v="114"/>
    <s v="BPSAV11_2D"/>
    <n v="46.625624222562315"/>
    <n v="9.5582529656252735"/>
    <n v="2.1883804675135612"/>
    <s v=""/>
    <n v="10.279323043016987"/>
    <n v="0"/>
    <n v="68.651580698718135"/>
    <m/>
    <s v="LPfC LA"/>
    <x v="4"/>
  </r>
  <r>
    <s v="Carbon Stock Calculation SAV_2019_V7.2"/>
    <n v="2019"/>
    <n v="2018"/>
    <x v="115"/>
    <s v="BPSAV16_2A"/>
    <n v="250.35504241594609"/>
    <n v="58.83343496774733"/>
    <n v="10.066550150562382"/>
    <n v="2.5664303571428571"/>
    <n v="10.440579294195468"/>
    <n v="1.6397459448013869"/>
    <n v="331.33535277325262"/>
    <m/>
    <s v="LPfC LA"/>
    <x v="4"/>
  </r>
  <r>
    <s v="Carbon Stock Calculation SAV_2019_V7.2"/>
    <n v="2019"/>
    <n v="2018"/>
    <x v="115"/>
    <s v="BPSAV16_2B"/>
    <n v="152.73061334576474"/>
    <n v="35.891694136254713"/>
    <n v="3.501408748021698"/>
    <s v=""/>
    <n v="9.1984953703703701E-2"/>
    <n v="1.3033306091858556"/>
    <n v="193.51903179293069"/>
    <m/>
    <s v="LPfC LA"/>
    <x v="4"/>
  </r>
  <r>
    <s v="Carbon Stock Calculation SAV_2019_V7.2"/>
    <n v="2019"/>
    <n v="2018"/>
    <x v="115"/>
    <s v="BPSAV16_2C"/>
    <n v="182.18255398661566"/>
    <n v="42.812900186854677"/>
    <n v="3.063732654518986"/>
    <s v=""/>
    <n v="0"/>
    <n v="1.8260742062895534"/>
    <n v="229.88526103427887"/>
    <m/>
    <s v="LPfC LA"/>
    <x v="4"/>
  </r>
  <r>
    <s v="Carbon Stock Calculation SAV_2019_V7.2"/>
    <n v="2019"/>
    <n v="2018"/>
    <x v="115"/>
    <s v="BPSAV16_2D"/>
    <n v="180.3648869100399"/>
    <n v="42.385748423859376"/>
    <n v="6.127465309037972"/>
    <s v=""/>
    <n v="1.8794531250000002"/>
    <n v="8.3448337959081869"/>
    <n v="239.10238756384544"/>
    <n v="140.44670406732121"/>
    <s v="LPfC LA"/>
    <x v="4"/>
  </r>
  <r>
    <s v="Carbon Stock Calculation SAV_2019_V7.2"/>
    <n v="2019"/>
    <n v="2018"/>
    <x v="116"/>
    <s v="BPSAV2_1A"/>
    <n v="58.390036177369176"/>
    <n v="11.96995741636068"/>
    <n v="1.3130282805081368"/>
    <n v="1.7754545454545458"/>
    <n v="19.503477618480705"/>
    <n v="0"/>
    <n v="91.17649949271869"/>
    <m/>
    <s v="MPfC MA"/>
    <x v="5"/>
  </r>
  <r>
    <s v="Carbon Stock Calculation SAV_2019_V7.2"/>
    <n v="2019"/>
    <n v="2018"/>
    <x v="116"/>
    <s v="BPSAV2_1B"/>
    <n v="108.93075594523162"/>
    <n v="25.598727647129429"/>
    <n v="2.1883804675135612"/>
    <s v=""/>
    <n v="2.0286453967693236"/>
    <n v="0"/>
    <n v="138.74650945664393"/>
    <m/>
    <s v="MPfC MA"/>
    <x v="5"/>
  </r>
  <r>
    <s v="Carbon Stock Calculation SAV_2019_V7.2"/>
    <n v="2019"/>
    <n v="2018"/>
    <x v="116"/>
    <s v="BPSAV2_1C"/>
    <n v="168.98491506771788"/>
    <n v="39.711455040913698"/>
    <n v="0.43767609350271225"/>
    <s v=""/>
    <n v="0"/>
    <n v="1.1111169792232647"/>
    <n v="210.24516318135755"/>
    <m/>
    <s v="MPfC MA"/>
    <x v="5"/>
  </r>
  <r>
    <s v="Carbon Stock Calculation SAV_2019_V7.2"/>
    <n v="2019"/>
    <n v="2018"/>
    <x v="116"/>
    <s v="BPSAV2_1D"/>
    <n v="40.221800570078294"/>
    <n v="8.2454691168660492"/>
    <n v="0"/>
    <s v=""/>
    <n v="1.7036292401073623"/>
    <n v="2.1521751884556717"/>
    <n v="52.323074115507374"/>
    <m/>
    <s v="MPfC MA"/>
    <x v="5"/>
  </r>
  <r>
    <s v="Carbon Stock Calculation SAV_2019_V7.2"/>
    <n v="2019"/>
    <n v="2019"/>
    <x v="117"/>
    <s v="BPSAV3_1A"/>
    <n v="416.86655173934849"/>
    <n v="97.963639658746885"/>
    <n v="2.1883804675135612"/>
    <n v="3.7414313858695656"/>
    <n v="0"/>
    <n v="9.5656686998572606"/>
    <n v="526.58424056546619"/>
    <m/>
    <s v="LPfC LA"/>
    <x v="4"/>
  </r>
  <r>
    <s v="Carbon Stock Calculation SAV_2019_V7.2"/>
    <n v="2019"/>
    <n v="2019"/>
    <x v="117"/>
    <s v="BPSAV3_1B"/>
    <n v="281.1685455354903"/>
    <n v="66.074608200840217"/>
    <n v="3.93908484152441"/>
    <s v=""/>
    <n v="0"/>
    <n v="11.787348726756779"/>
    <n v="362.96958730461165"/>
    <m/>
    <s v="LPfC LA"/>
    <x v="4"/>
  </r>
  <r>
    <s v="Carbon Stock Calculation SAV_2019_V7.2"/>
    <n v="2019"/>
    <n v="2019"/>
    <x v="117"/>
    <s v="BPSAV3_1C"/>
    <n v="157.34296921184759"/>
    <n v="36.975597764784183"/>
    <n v="3.501408748021698"/>
    <s v=""/>
    <n v="2.3527154195011337"/>
    <n v="0"/>
    <n v="200.17269114415458"/>
    <m/>
    <s v="LPfC LA"/>
    <x v="4"/>
  </r>
  <r>
    <s v="Carbon Stock Calculation SAV_2019_V7.2"/>
    <n v="2019"/>
    <n v="2019"/>
    <x v="117"/>
    <s v="BPSAV3_1D"/>
    <n v="290.87040004490387"/>
    <n v="68.354544010552402"/>
    <n v="4.8144370285298344"/>
    <s v=""/>
    <n v="0"/>
    <n v="0"/>
    <n v="364.03938108398609"/>
    <m/>
    <s v="LPfC LA"/>
    <x v="4"/>
  </r>
  <r>
    <s v="Carbon Stock Calculation SAV_2019_V7.2"/>
    <n v="2019"/>
    <n v="2018"/>
    <x v="118"/>
    <s v="BPSAV4_1A"/>
    <n v="121.17299379196173"/>
    <n v="28.475653541111004"/>
    <n v="1.750704374010849"/>
    <n v="1.9706821428571428"/>
    <n v="6.6787251157407415"/>
    <n v="1.1995585042614263"/>
    <n v="159.27763532708576"/>
    <m/>
    <s v="MPfC LA"/>
    <x v="0"/>
  </r>
  <r>
    <s v="Carbon Stock Calculation SAV_2019_V7.2"/>
    <n v="2019"/>
    <n v="2018"/>
    <x v="118"/>
    <s v="BPSAV4_1B"/>
    <n v="129.67346075860439"/>
    <n v="30.473263278272029"/>
    <n v="0.43767609350271225"/>
    <s v=""/>
    <n v="0"/>
    <n v="4.2605848498952623"/>
    <n v="164.8449849802744"/>
    <m/>
    <s v="MPfC LA"/>
    <x v="0"/>
  </r>
  <r>
    <s v="Carbon Stock Calculation SAV_2019_V7.2"/>
    <n v="2019"/>
    <n v="2018"/>
    <x v="118"/>
    <s v="BPSAV4_1C"/>
    <n v="58.869305029092061"/>
    <n v="12.068207530963871"/>
    <n v="0.43767609350271225"/>
    <s v=""/>
    <n v="0"/>
    <n v="3.2455645076237549"/>
    <n v="74.620753161182407"/>
    <m/>
    <s v="MPfC LA"/>
    <x v="0"/>
  </r>
  <r>
    <s v="Carbon Stock Calculation SAV_2019_V7.2"/>
    <n v="2019"/>
    <n v="2018"/>
    <x v="118"/>
    <s v="BPSAV4_1D"/>
    <n v="141.66170721148222"/>
    <n v="33.290501194698322"/>
    <n v="1.750704374010849"/>
    <s v=""/>
    <n v="13.626574864354488"/>
    <n v="1.3426060830497153"/>
    <n v="191.67209372759558"/>
    <m/>
    <s v="MPfC LA"/>
    <x v="0"/>
  </r>
  <r>
    <s v="Carbon Stock Calculation SAV_2019_V7.2"/>
    <n v="2019"/>
    <n v="2019"/>
    <x v="119"/>
    <s v="BPSAV7_3A"/>
    <n v="258.80706967835499"/>
    <n v="60.819661374413421"/>
    <n v="0.8753521870054245"/>
    <n v="3.7023396226415093"/>
    <n v="3.63"/>
    <n v="3.5947042307133907"/>
    <n v="327.72678747048724"/>
    <m/>
    <s v="LPfC LA"/>
    <x v="4"/>
  </r>
  <r>
    <s v="Carbon Stock Calculation SAV_2019_V7.2"/>
    <n v="2019"/>
    <n v="2019"/>
    <x v="119"/>
    <s v="BPSAV7_3B"/>
    <n v="201.21674571182723"/>
    <n v="47.285935242279393"/>
    <n v="2.6260565610162736"/>
    <s v=""/>
    <n v="10.217471832482993"/>
    <n v="0"/>
    <n v="261.34620934760585"/>
    <m/>
    <s v="LPfC LA"/>
    <x v="4"/>
  </r>
  <r>
    <s v="Carbon Stock Calculation SAV_2019_V7.2"/>
    <n v="2019"/>
    <n v="2019"/>
    <x v="119"/>
    <s v="BPSAV7_3C"/>
    <n v="195.69511791419325"/>
    <n v="45.988352709835411"/>
    <n v="4.3767609350271224"/>
    <s v=""/>
    <n v="0.86475340136054424"/>
    <n v="0"/>
    <n v="246.92498496041631"/>
    <m/>
    <s v="LPfC LA"/>
    <x v="4"/>
  </r>
  <r>
    <s v="Carbon Stock Calculation SAV_2019_V7.2"/>
    <n v="2019"/>
    <n v="2019"/>
    <x v="119"/>
    <s v="BPSAV7_3D"/>
    <n v="239.93291614334103"/>
    <n v="56.384235293685137"/>
    <n v="3.063732654518986"/>
    <s v=""/>
    <n v="0.60507638888888893"/>
    <n v="1.2726238024929659"/>
    <n v="301.25858428292696"/>
    <m/>
    <s v="LPfC LA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x v="0"/>
    <n v="389.26898382078843"/>
    <n v="91.478211197885273"/>
    <n v="3.93908484152441"/>
    <m/>
    <n v="1.1608281153246294"/>
    <n v="11.683717880545343"/>
    <n v="497.53082585606802"/>
    <m/>
    <s v="MPfC LA"/>
    <x v="0"/>
  </r>
  <r>
    <x v="1"/>
    <n v="230.0912751276133"/>
    <n v="54.071449654989124"/>
    <n v="5.2521131220325472"/>
    <m/>
    <n v="0"/>
    <n v="9.4787964419188739"/>
    <n v="298.89363434655382"/>
    <m/>
    <s v="MPfC LA"/>
    <x v="0"/>
  </r>
  <r>
    <x v="2"/>
    <n v="306.04859118199875"/>
    <n v="71.921418927769707"/>
    <n v="1.750704374010849"/>
    <m/>
    <n v="7.4688895089285712"/>
    <n v="6.2626433554103649"/>
    <n v="393.45224734811825"/>
    <m/>
    <s v="MPfC LA"/>
    <x v="0"/>
  </r>
  <r>
    <x v="3"/>
    <n v="359.10812524802708"/>
    <n v="84.390409433286365"/>
    <n v="7.002817496043396"/>
    <m/>
    <n v="0"/>
    <n v="7.2234006126846833"/>
    <n v="457.72475279004152"/>
    <n v="65.606591865357643"/>
    <s v="MPfC LA"/>
    <x v="0"/>
  </r>
  <r>
    <x v="4"/>
    <n v="184.16927270043126"/>
    <n v="43.279779084601344"/>
    <n v="7.4404935895461088"/>
    <m/>
    <n v="2.2215136054421767"/>
    <n v="1.0229542705094337"/>
    <n v="238.13401325053036"/>
    <m/>
    <s v="HPfC LA"/>
    <x v="1"/>
  </r>
  <r>
    <x v="5"/>
    <n v="232.55945480996203"/>
    <n v="54.651471880341077"/>
    <n v="6.5651414025406831"/>
    <m/>
    <n v="5.4942999208711258"/>
    <n v="4.3179241672142163"/>
    <n v="303.58829218092916"/>
    <m/>
    <s v="HPfC MA"/>
    <x v="1"/>
  </r>
  <r>
    <x v="6"/>
    <n v="199.20310538360718"/>
    <n v="46.812729765147687"/>
    <n v="5.6897892155352592"/>
    <m/>
    <n v="0"/>
    <n v="13.390283514543205"/>
    <n v="265.09590787883332"/>
    <m/>
    <s v="HPfC MA"/>
    <x v="1"/>
  </r>
  <r>
    <x v="7"/>
    <n v="168.18349641976701"/>
    <n v="39.523121658645245"/>
    <n v="5.2521131220325472"/>
    <m/>
    <n v="1.325892857142857"/>
    <n v="6.2730588723048886"/>
    <n v="220.55768292989254"/>
    <n v="13.12762973352034"/>
    <s v="HPfC LA"/>
    <x v="1"/>
  </r>
  <r>
    <x v="8"/>
    <n v="181.39832080844366"/>
    <n v="42.628605389984259"/>
    <n v="3.063732654518986"/>
    <m/>
    <n v="1.6969609268707488"/>
    <n v="9.3153767659461852"/>
    <n v="238.10299654576386"/>
    <m/>
    <s v="HPfC LA"/>
    <x v="2"/>
  </r>
  <r>
    <x v="9"/>
    <n v="279.87549987984579"/>
    <n v="65.770742471763754"/>
    <n v="2.6260565610162736"/>
    <m/>
    <n v="0"/>
    <n v="4.9496355991092411"/>
    <n v="353.22193451173507"/>
    <m/>
    <s v="HPfC LA"/>
    <x v="2"/>
  </r>
  <r>
    <x v="10"/>
    <n v="235.13814264737141"/>
    <n v="55.257463522132277"/>
    <n v="3.501408748021698"/>
    <m/>
    <n v="2.8119595083359576"/>
    <n v="2.8119595083359576"/>
    <n v="299.52093393419733"/>
    <m/>
    <s v="HPfC LA"/>
    <x v="2"/>
  </r>
  <r>
    <x v="11"/>
    <n v="314.03430582418383"/>
    <n v="73.798061868683192"/>
    <n v="3.063732654518986"/>
    <m/>
    <n v="1.956067568897218"/>
    <n v="4.2113885730574827"/>
    <n v="397.06355648934067"/>
    <m/>
    <s v="HPfC LA"/>
    <x v="2"/>
  </r>
  <r>
    <x v="12"/>
    <n v="363.24224748676193"/>
    <n v="85.361928159389052"/>
    <n v="5.2521131220325472"/>
    <m/>
    <n v="6.8884537981859415"/>
    <n v="24.373845490372517"/>
    <n v="485.11858805674194"/>
    <m/>
    <s v="HPfC LA"/>
    <x v="2"/>
  </r>
  <r>
    <x v="13"/>
    <n v="321.08403122348562"/>
    <n v="75.454747337519123"/>
    <n v="1.750704374010849"/>
    <m/>
    <n v="0"/>
    <n v="11.475265667091584"/>
    <n v="409.7647486021072"/>
    <m/>
    <s v="HPfC LA"/>
    <x v="2"/>
  </r>
  <r>
    <x v="14"/>
    <n v="393.46070449745315"/>
    <n v="92.46326555690149"/>
    <n v="1.750704374010849"/>
    <m/>
    <n v="0"/>
    <n v="2.7204077922439902"/>
    <n v="490.39508222060948"/>
    <m/>
    <s v="HPfC LA"/>
    <x v="2"/>
  </r>
  <r>
    <x v="15"/>
    <n v="337.17817589820783"/>
    <n v="79.236871336078835"/>
    <n v="4.3767609350271224"/>
    <m/>
    <n v="0"/>
    <n v="6.754263771885503"/>
    <n v="427.54607194119927"/>
    <n v="36.01577840112202"/>
    <s v="HPfC LA"/>
    <x v="2"/>
  </r>
  <r>
    <x v="16"/>
    <n v="325.96402242369169"/>
    <n v="76.601545269567538"/>
    <n v="3.93908484152441"/>
    <m/>
    <n v="3.3706568209405252"/>
    <n v="24.422542118487492"/>
    <n v="434.29785147421171"/>
    <m/>
    <s v="HPfC LA"/>
    <x v="2"/>
  </r>
  <r>
    <x v="17"/>
    <n v="294.97868273279698"/>
    <n v="69.319990442207285"/>
    <n v="7.8781696830488199"/>
    <m/>
    <n v="13.844535337376008"/>
    <n v="21.844256012768916"/>
    <n v="407.86563420819806"/>
    <m/>
    <s v="HPfC LA"/>
    <x v="2"/>
  </r>
  <r>
    <x v="18"/>
    <n v="346.25845591691223"/>
    <n v="81.370737140474375"/>
    <n v="9.1911979635569576"/>
    <m/>
    <n v="7.2837202371996783"/>
    <n v="4.7815587035597904"/>
    <n v="448.885669961703"/>
    <m/>
    <s v="HPfC LA"/>
    <x v="2"/>
  </r>
  <r>
    <x v="19"/>
    <n v="410.58483758692751"/>
    <n v="96.487436832927955"/>
    <n v="8.3158457765515319"/>
    <m/>
    <n v="1.7001414566147131"/>
    <n v="0.33161870787660247"/>
    <n v="517.41988036089833"/>
    <n v="142.71774193548387"/>
    <s v="HPfC LA"/>
    <x v="2"/>
  </r>
  <r>
    <x v="20"/>
    <n v="244.29745240302225"/>
    <n v="57.409901314710226"/>
    <n v="4.3767609350271224"/>
    <m/>
    <n v="0"/>
    <n v="10.854198603543132"/>
    <n v="316.93831325630271"/>
    <m/>
    <s v="HPfC MA"/>
    <x v="3"/>
  </r>
  <r>
    <x v="21"/>
    <n v="299.67993693667052"/>
    <n v="70.424785180117567"/>
    <n v="3.93908484152441"/>
    <m/>
    <n v="0"/>
    <n v="2.7387381150179135"/>
    <n v="376.78254507333037"/>
    <m/>
    <s v="HPfC MA"/>
    <x v="3"/>
  </r>
  <r>
    <x v="22"/>
    <n v="281.28390606472072"/>
    <n v="66.101717925209371"/>
    <n v="4.3767609350271224"/>
    <m/>
    <n v="5.2095596749811044"/>
    <n v="14.783376942056417"/>
    <n v="371.7553215419947"/>
    <m/>
    <s v="HPfC MA"/>
    <x v="3"/>
  </r>
  <r>
    <x v="23"/>
    <n v="524.52451952282911"/>
    <n v="123.26326208786483"/>
    <n v="5.2521131220325472"/>
    <m/>
    <n v="0"/>
    <n v="6.4531378236563404"/>
    <n v="659.4930325563829"/>
    <n v="37.883941093969156"/>
    <s v="HPfC MA"/>
    <x v="3"/>
  </r>
  <r>
    <x v="24"/>
    <n v="274.13538351725327"/>
    <n v="64.42181512655452"/>
    <n v="4.8144370285298344"/>
    <m/>
    <n v="1.3242091836734695"/>
    <n v="14.933615761351451"/>
    <n v="359.62946061736255"/>
    <m/>
    <s v="HPfC LA"/>
    <x v="2"/>
  </r>
  <r>
    <x v="25"/>
    <n v="373.1589831952457"/>
    <n v="87.692361050882738"/>
    <n v="2.6260565610162736"/>
    <m/>
    <n v="0"/>
    <n v="10.449375189272825"/>
    <n v="473.92677599641752"/>
    <m/>
    <s v="HPfC LA"/>
    <x v="2"/>
  </r>
  <r>
    <x v="26"/>
    <n v="278.8497940456802"/>
    <n v="65.529701600734839"/>
    <n v="3.063732654518986"/>
    <m/>
    <n v="0"/>
    <n v="22.076875803149559"/>
    <n v="369.52010410408354"/>
    <m/>
    <s v="HPfC LA"/>
    <x v="2"/>
  </r>
  <r>
    <x v="27"/>
    <n v="129.99424673910659"/>
    <n v="30.548647983690046"/>
    <n v="3.501408748021698"/>
    <m/>
    <n v="0"/>
    <n v="0.41970492715632496"/>
    <n v="164.46400839797465"/>
    <n v="35.913218793828889"/>
    <s v="HPfC LA"/>
    <x v="2"/>
  </r>
  <r>
    <x v="28"/>
    <n v="248.39295866860303"/>
    <n v="58.372345287121711"/>
    <n v="5.2521131220325472"/>
    <m/>
    <n v="1.3114788754434787"/>
    <n v="18.047385889754981"/>
    <n v="331.37628184295573"/>
    <m/>
    <s v="HPfC LA"/>
    <x v="2"/>
  </r>
  <r>
    <x v="29"/>
    <n v="278.17188953046821"/>
    <n v="65.370394039660027"/>
    <n v="5.6897892155352592"/>
    <m/>
    <n v="5.7932612650448849"/>
    <n v="2.5225105038469224"/>
    <n v="357.5478445545553"/>
    <m/>
    <s v="HPfC LA"/>
    <x v="2"/>
  </r>
  <r>
    <x v="30"/>
    <n v="388.29532865904531"/>
    <n v="91.249402234875646"/>
    <n v="0.43767609350271225"/>
    <m/>
    <n v="0"/>
    <n v="0.48916226812899133"/>
    <n v="480.47156925555265"/>
    <m/>
    <s v="HPfC LA"/>
    <x v="2"/>
  </r>
  <r>
    <x v="31"/>
    <n v="250.22626939647117"/>
    <n v="58.80317330817072"/>
    <n v="7.002817496043396"/>
    <m/>
    <n v="4.1198594721864819"/>
    <n v="26.354557892118887"/>
    <n v="346.50667756499064"/>
    <n v="117.79880785413745"/>
    <s v="HPfC LA"/>
    <x v="2"/>
  </r>
  <r>
    <x v="32"/>
    <n v="132.12202915057478"/>
    <n v="31.048676850385071"/>
    <n v="8.3158457765515319"/>
    <m/>
    <n v="2.6891071428571429"/>
    <n v="0.48854541785392325"/>
    <n v="174.66420433822245"/>
    <m/>
    <s v="HPfC MA"/>
    <x v="3"/>
  </r>
  <r>
    <x v="33"/>
    <n v="152.56479110757363"/>
    <n v="35.852725910279801"/>
    <n v="1.750704374010849"/>
    <m/>
    <n v="0"/>
    <n v="3.6692598392094946"/>
    <n v="193.83748123107375"/>
    <m/>
    <s v="HPfC MA"/>
    <x v="3"/>
  </r>
  <r>
    <x v="34"/>
    <n v="212.71094094003413"/>
    <n v="49.98707112090802"/>
    <n v="0.8753521870054245"/>
    <m/>
    <n v="0"/>
    <n v="0"/>
    <n v="263.57336424794761"/>
    <m/>
    <s v="HPfC MA"/>
    <x v="3"/>
  </r>
  <r>
    <x v="35"/>
    <n v="80.870052718908298"/>
    <n v="19.004462388943448"/>
    <n v="0"/>
    <m/>
    <n v="0"/>
    <n v="1.09087195319553"/>
    <n v="100.96538706104728"/>
    <n v="32.273772791023845"/>
    <s v="HPfC MA"/>
    <x v="3"/>
  </r>
  <r>
    <x v="36"/>
    <n v="211.73662503689511"/>
    <n v="49.758106883670344"/>
    <n v="0.43767609350271225"/>
    <m/>
    <n v="0"/>
    <n v="1.7257774358148579"/>
    <n v="263.65818544988304"/>
    <m/>
    <s v="HPfC LA"/>
    <x v="2"/>
  </r>
  <r>
    <x v="37"/>
    <n v="276.42433316730342"/>
    <n v="64.959718294316303"/>
    <n v="0.8753521870054245"/>
    <m/>
    <n v="0"/>
    <n v="0.91417210765090196"/>
    <n v="343.17357575627608"/>
    <m/>
    <s v="HPfC LA"/>
    <x v="2"/>
  </r>
  <r>
    <x v="38"/>
    <n v="88.120398133931047"/>
    <n v="20.708293561473795"/>
    <n v="8.7535218700542448"/>
    <m/>
    <n v="5.0585034013605448"/>
    <n v="6.3695188340686615"/>
    <n v="129.0102358008883"/>
    <m/>
    <s v="HPfC LA"/>
    <x v="2"/>
  </r>
  <r>
    <x v="39"/>
    <n v="139.39670826303851"/>
    <n v="32.758226441814045"/>
    <n v="2.6260565610162736"/>
    <m/>
    <n v="0"/>
    <n v="11.236788266498886"/>
    <n v="186.01777953236771"/>
    <n v="51.176928471248253"/>
    <s v="HPfC LA"/>
    <x v="2"/>
  </r>
  <r>
    <x v="40"/>
    <n v="301.67142645398053"/>
    <n v="70.892785216685425"/>
    <n v="3.063732654518986"/>
    <m/>
    <n v="0"/>
    <n v="4.9904914433778265"/>
    <n v="380.61843576856273"/>
    <m/>
    <s v="HPfC MA"/>
    <x v="3"/>
  </r>
  <r>
    <x v="41"/>
    <n v="222.99988540236785"/>
    <n v="52.404973069556441"/>
    <n v="4.3767609350271224"/>
    <m/>
    <n v="0"/>
    <n v="13.401530545608521"/>
    <n v="293.18314995255992"/>
    <m/>
    <s v="HPfC MA"/>
    <x v="3"/>
  </r>
  <r>
    <x v="42"/>
    <n v="316.91196159125593"/>
    <n v="74.474310973945137"/>
    <n v="4.8144370285298344"/>
    <m/>
    <n v="5.7222"/>
    <n v="10.941724722773092"/>
    <n v="412.86463431650395"/>
    <m/>
    <s v="HPfC MA"/>
    <x v="3"/>
  </r>
  <r>
    <x v="43"/>
    <n v="365.38768467347921"/>
    <n v="85.866105898267605"/>
    <n v="6.5651414025406831"/>
    <m/>
    <n v="4.2635026041666668"/>
    <n v="23.474116315062062"/>
    <n v="485.55655089351626"/>
    <n v="20.377279102384289"/>
    <s v="HPfC MA"/>
    <x v="3"/>
  </r>
  <r>
    <x v="44"/>
    <n v="130.06227011087083"/>
    <n v="30.564633476054642"/>
    <n v="3.063732654518986"/>
    <n v="3.0020452586206892"/>
    <n v="4.0565364583333334"/>
    <n v="13.644481344396009"/>
    <n v="181.39165404417381"/>
    <m/>
    <s v="HPfC LA"/>
    <x v="2"/>
  </r>
  <r>
    <x v="45"/>
    <n v="181.46705161031318"/>
    <n v="42.644757128423592"/>
    <n v="2.6260565610162736"/>
    <m/>
    <n v="0"/>
    <n v="6.0187777676649477"/>
    <n v="232.756643067418"/>
    <m/>
    <s v="HPfC LA"/>
    <x v="2"/>
  </r>
  <r>
    <x v="46"/>
    <n v="42.625543605859754"/>
    <n v="8.7382364392012484"/>
    <n v="2.1883804675135612"/>
    <m/>
    <n v="0"/>
    <n v="1.642055432231242"/>
    <n v="55.194215944805805"/>
    <m/>
    <s v="HPfC LA"/>
    <x v="2"/>
  </r>
  <r>
    <x v="47"/>
    <n v="143.04725685923569"/>
    <n v="33.616105361920383"/>
    <n v="0"/>
    <m/>
    <n v="0"/>
    <n v="3.3037205347068985"/>
    <n v="179.96708275586298"/>
    <m/>
    <s v="HPfC LA"/>
    <x v="2"/>
  </r>
  <r>
    <x v="48"/>
    <n v="305.32846943883249"/>
    <n v="71.752190318125628"/>
    <n v="2.1883804675135612"/>
    <m/>
    <n v="2.7948148148148149"/>
    <n v="0"/>
    <n v="382.06385503928647"/>
    <m/>
    <s v="HPfC MA"/>
    <x v="3"/>
  </r>
  <r>
    <x v="49"/>
    <n v="221.44592122901517"/>
    <n v="52.039791488818565"/>
    <n v="3.93908484152441"/>
    <m/>
    <n v="2.8072916666666665"/>
    <n v="9.8015010464704666"/>
    <n v="290.0335902724953"/>
    <m/>
    <s v="HPfC MA"/>
    <x v="3"/>
  </r>
  <r>
    <x v="50"/>
    <n v="382.97017080463854"/>
    <n v="89.997990139090049"/>
    <n v="3.063732654518986"/>
    <m/>
    <n v="3.5200000000000005"/>
    <n v="2.0530232920915026"/>
    <n v="481.60491689033904"/>
    <m/>
    <s v="HPfC MA"/>
    <x v="3"/>
  </r>
  <r>
    <x v="51"/>
    <n v="210.07357054525056"/>
    <n v="49.367289078133879"/>
    <n v="7.002817496043396"/>
    <m/>
    <n v="1.0408463541666668"/>
    <n v="3.927997687086803"/>
    <n v="271.41252116068131"/>
    <n v="46.201051893408135"/>
    <s v="HPfC MA"/>
    <x v="3"/>
  </r>
  <r>
    <x v="52"/>
    <n v="226.92939229068588"/>
    <n v="53.328407188311182"/>
    <n v="1.750704374010849"/>
    <n v="3.5630046296296296"/>
    <n v="24.561555376563167"/>
    <n v="6.1674972847324883"/>
    <n v="312.73755651430355"/>
    <m/>
    <s v="HPfC LA"/>
    <x v="2"/>
  </r>
  <r>
    <x v="53"/>
    <n v="173.95090745720276"/>
    <n v="40.878463252442643"/>
    <n v="3.063732654518986"/>
    <m/>
    <n v="3.666666666666667"/>
    <n v="3.9138162992629884"/>
    <n v="225.47358633009401"/>
    <m/>
    <s v="HPfC LA"/>
    <x v="2"/>
  </r>
  <r>
    <x v="54"/>
    <n v="188.45020749644408"/>
    <n v="44.285798761664353"/>
    <n v="3.93908484152441"/>
    <m/>
    <n v="0"/>
    <n v="3.3010063934965985"/>
    <n v="239.97609749312946"/>
    <m/>
    <s v="HPfC LA"/>
    <x v="2"/>
  </r>
  <r>
    <x v="55"/>
    <n v="168.69369007854962"/>
    <n v="39.64301716845916"/>
    <n v="1.3130282805081368"/>
    <m/>
    <n v="20.255252901792932"/>
    <n v="0.95754901899368949"/>
    <n v="230.86253744830356"/>
    <m/>
    <s v="HPfC LA"/>
    <x v="2"/>
  </r>
  <r>
    <x v="56"/>
    <n v="242.04607777490173"/>
    <n v="56.880828277101905"/>
    <n v="5.2521131220325472"/>
    <m/>
    <n v="0"/>
    <n v="10.025597199750226"/>
    <n v="314.20461637378639"/>
    <m/>
    <s v="HPfC LA"/>
    <x v="2"/>
  </r>
  <r>
    <x v="57"/>
    <n v="192.63268213987385"/>
    <n v="45.268680302870351"/>
    <n v="3.501408748021698"/>
    <m/>
    <n v="0"/>
    <n v="3.70319030543989"/>
    <n v="245.10596149620579"/>
    <m/>
    <s v="HPfC LA"/>
    <x v="2"/>
  </r>
  <r>
    <x v="58"/>
    <n v="126.86754883142441"/>
    <n v="29.813873975384737"/>
    <n v="3.063732654518986"/>
    <m/>
    <n v="2.0793469110299534"/>
    <n v="2.6683900422480491"/>
    <n v="164.49289241460616"/>
    <m/>
    <s v="HPfC LA"/>
    <x v="2"/>
  </r>
  <r>
    <x v="59"/>
    <n v="226.62763175100906"/>
    <n v="53.25749346148713"/>
    <n v="5.6897892155352592"/>
    <m/>
    <n v="1.5938372031249142"/>
    <n v="5.5540267323215025"/>
    <n v="292.72277836347786"/>
    <n v="43.262272089761574"/>
    <s v="HPfC LA"/>
    <x v="2"/>
  </r>
  <r>
    <x v="60"/>
    <n v="369.79803948830653"/>
    <n v="86.902539279752034"/>
    <n v="7.4404935895461088"/>
    <m/>
    <n v="0"/>
    <n v="16.547349130053217"/>
    <n v="480.68842148765788"/>
    <m/>
    <s v="MPfC LA"/>
    <x v="0"/>
  </r>
  <r>
    <x v="61"/>
    <n v="313.7507466994893"/>
    <n v="73.731425474379975"/>
    <n v="4.3767609350271224"/>
    <m/>
    <n v="3.2461556510044622"/>
    <n v="47.012742831890733"/>
    <n v="442.11783159179163"/>
    <m/>
    <s v="MPfC LA"/>
    <x v="0"/>
  </r>
  <r>
    <x v="62"/>
    <n v="303.82002588374826"/>
    <n v="71.397706082680841"/>
    <n v="4.8144370285298344"/>
    <m/>
    <n v="0"/>
    <n v="14.617956820641682"/>
    <n v="394.65012581560057"/>
    <m/>
    <s v="MPfC LA"/>
    <x v="0"/>
  </r>
  <r>
    <x v="63"/>
    <n v="342.86121985085856"/>
    <n v="80.57238666495175"/>
    <n v="3.501408748021698"/>
    <m/>
    <n v="0"/>
    <n v="0"/>
    <n v="426.93501526383199"/>
    <n v="53.700210378681632"/>
    <s v="MPfC LA"/>
    <x v="0"/>
  </r>
  <r>
    <x v="64"/>
    <n v="197.19344174193213"/>
    <n v="46.340458809354047"/>
    <n v="1.750704374010849"/>
    <m/>
    <n v="2.778221991921769"/>
    <n v="6.1188463035378691"/>
    <n v="254.18167322075669"/>
    <m/>
    <s v="HPfC LA"/>
    <x v="2"/>
  </r>
  <r>
    <x v="65"/>
    <n v="290.50085159336373"/>
    <n v="68.267700124440481"/>
    <n v="3.501408748021698"/>
    <m/>
    <n v="0"/>
    <n v="15.79605510383349"/>
    <n v="378.06601556965938"/>
    <m/>
    <s v="HPfC LA"/>
    <x v="2"/>
  </r>
  <r>
    <x v="66"/>
    <n v="186.5505514477251"/>
    <n v="43.839379590215394"/>
    <n v="3.93908484152441"/>
    <m/>
    <n v="0"/>
    <n v="11.679661473136496"/>
    <n v="246.00867735260141"/>
    <m/>
    <s v="HPfC LA"/>
    <x v="2"/>
  </r>
  <r>
    <x v="67"/>
    <n v="100.07372586698679"/>
    <n v="23.517325578741893"/>
    <n v="2.1883804675135612"/>
    <m/>
    <n v="0.7003029336734693"/>
    <n v="3.2322337563292582"/>
    <n v="129.71196860324497"/>
    <n v="90.580645161290334"/>
    <s v="HPfC LA"/>
    <x v="2"/>
  </r>
  <r>
    <x v="68"/>
    <n v="166.96818655578872"/>
    <n v="39.237523840610343"/>
    <n v="2.1883804675135612"/>
    <m/>
    <n v="7.510651432713443"/>
    <n v="8.5538473431122597"/>
    <n v="224.45858963973834"/>
    <m/>
    <s v="HPfC LA"/>
    <x v="2"/>
  </r>
  <r>
    <x v="69"/>
    <n v="355.80052791957564"/>
    <n v="83.613124061100265"/>
    <n v="2.6260565610162736"/>
    <m/>
    <n v="5.3002230951621856"/>
    <n v="10.594706347779416"/>
    <n v="457.93463798463387"/>
    <m/>
    <s v="HPfC LA"/>
    <x v="2"/>
  </r>
  <r>
    <x v="70"/>
    <n v="350.91226514453064"/>
    <n v="82.464382308964701"/>
    <n v="1.750704374010849"/>
    <m/>
    <n v="1.9792517006802726"/>
    <n v="1.9792517006802726"/>
    <n v="439.08585522886676"/>
    <m/>
    <s v="HPfC LA"/>
    <x v="2"/>
  </r>
  <r>
    <x v="71"/>
    <n v="295.66455795196521"/>
    <n v="69.481171118711814"/>
    <n v="3.063732654518986"/>
    <m/>
    <n v="0"/>
    <n v="5.4614017287178278"/>
    <n v="373.6708634539138"/>
    <n v="38.616666666666674"/>
    <s v="HPfC LA"/>
    <x v="2"/>
  </r>
  <r>
    <x v="72"/>
    <n v="254.53206662343396"/>
    <n v="59.815035656506979"/>
    <n v="2.6260565610162736"/>
    <m/>
    <n v="2.3299346938775507"/>
    <n v="22.062433487659398"/>
    <n v="341.36552702249418"/>
    <m/>
    <s v="HPfC MA"/>
    <x v="3"/>
  </r>
  <r>
    <x v="73"/>
    <n v="179.61646903665439"/>
    <n v="42.209870223613777"/>
    <n v="4.8144370285298344"/>
    <m/>
    <n v="0"/>
    <n v="2.9066725181538247"/>
    <n v="229.54744880695182"/>
    <m/>
    <s v="HPfC MA"/>
    <x v="3"/>
  </r>
  <r>
    <x v="74"/>
    <n v="151.87521072948201"/>
    <n v="35.690674521428271"/>
    <n v="3.063732654518986"/>
    <m/>
    <n v="14.579683912037037"/>
    <n v="0.96228642910621243"/>
    <n v="206.1715882465725"/>
    <m/>
    <s v="HPfC MA"/>
    <x v="3"/>
  </r>
  <r>
    <x v="75"/>
    <n v="267.99872363077895"/>
    <n v="62.979700053233053"/>
    <n v="3.063732654518986"/>
    <m/>
    <n v="11.033229166666665"/>
    <n v="65.431143189189825"/>
    <n v="410.50652869438744"/>
    <n v="31.90308555399719"/>
    <s v="HPfC MA"/>
    <x v="3"/>
  </r>
  <r>
    <x v="76"/>
    <n v="296.41214500586557"/>
    <n v="69.656854076378409"/>
    <n v="3.93908484152441"/>
    <m/>
    <n v="2.9093597500000001"/>
    <n v="31.617200592605379"/>
    <n v="404.53464426637379"/>
    <m/>
    <s v="HPfC MA"/>
    <x v="3"/>
  </r>
  <r>
    <x v="77"/>
    <n v="189.30455395050441"/>
    <n v="44.486570178368538"/>
    <n v="4.3767609350271224"/>
    <m/>
    <n v="0"/>
    <n v="5.2213291533138042"/>
    <n v="243.38921421721389"/>
    <m/>
    <s v="HPfC MA"/>
    <x v="3"/>
  </r>
  <r>
    <x v="78"/>
    <n v="290.83181249463297"/>
    <n v="68.345475936238742"/>
    <n v="0"/>
    <m/>
    <n v="2.9808777777777777"/>
    <n v="18.220912040634385"/>
    <n v="380.37907824928391"/>
    <m/>
    <s v="HPfC MA"/>
    <x v="3"/>
  </r>
  <r>
    <x v="79"/>
    <n v="197.26510036784012"/>
    <n v="46.357298586442425"/>
    <n v="4.3767609350271224"/>
    <m/>
    <n v="0"/>
    <n v="0"/>
    <n v="247.99915988930968"/>
    <n v="45.769985974754562"/>
    <s v="HPfC MA"/>
    <x v="3"/>
  </r>
  <r>
    <x v="80"/>
    <n v="208.01482743318763"/>
    <n v="48.883484446799088"/>
    <n v="7.8781696830488199"/>
    <m/>
    <n v="0"/>
    <n v="14.30130351728851"/>
    <n v="279.07778508032408"/>
    <m/>
    <s v="HPfC MA"/>
    <x v="3"/>
  </r>
  <r>
    <x v="81"/>
    <n v="110.70719690123428"/>
    <n v="26.016191271790056"/>
    <n v="3.501408748021698"/>
    <m/>
    <n v="0"/>
    <n v="10.648377873362817"/>
    <n v="150.87317479440887"/>
    <m/>
    <s v="HPfC MA"/>
    <x v="3"/>
  </r>
  <r>
    <x v="82"/>
    <n v="154.70859690817673"/>
    <n v="36.35652027342153"/>
    <n v="1.3130282805081368"/>
    <m/>
    <n v="1.6462585034013608"/>
    <n v="17.687873212439801"/>
    <n v="211.71227717794756"/>
    <m/>
    <s v="HPfC MA"/>
    <x v="3"/>
  </r>
  <r>
    <x v="83"/>
    <n v="161.16940349198748"/>
    <n v="37.874809820617052"/>
    <n v="0"/>
    <m/>
    <n v="5.2360980615161736"/>
    <n v="16.793600077812322"/>
    <n v="221.07391145193304"/>
    <m/>
    <s v="HPfC MA"/>
    <x v="3"/>
  </r>
  <r>
    <x v="84"/>
    <n v="254.0068714236815"/>
    <n v="59.691614784565147"/>
    <n v="5.6897892155352592"/>
    <m/>
    <n v="0"/>
    <n v="1.8801596384075225"/>
    <n v="321.26843506218944"/>
    <m/>
    <s v="MPfC MA"/>
    <x v="1"/>
  </r>
  <r>
    <x v="85"/>
    <n v="225.02469073126358"/>
    <n v="52.880802321846936"/>
    <n v="4.8144370285298344"/>
    <m/>
    <n v="0"/>
    <n v="11.720673997374945"/>
    <n v="294.44060407901526"/>
    <m/>
    <s v="HPfC MA"/>
    <x v="1"/>
  </r>
  <r>
    <x v="86"/>
    <n v="285.79331131836983"/>
    <n v="67.161428159816907"/>
    <n v="2.1883804675135612"/>
    <m/>
    <n v="6.9798294855442169"/>
    <n v="10.348881643560384"/>
    <n v="372.47183107480492"/>
    <m/>
    <s v="HPfC MA"/>
    <x v="1"/>
  </r>
  <r>
    <x v="87"/>
    <n v="258.74233798541053"/>
    <n v="60.804449426571473"/>
    <n v="2.6260565610162736"/>
    <m/>
    <n v="0"/>
    <n v="4.4952963795586687"/>
    <n v="326.66814035255697"/>
    <n v="17.045722300140255"/>
    <s v="MPfC MA"/>
    <x v="1"/>
  </r>
  <r>
    <x v="88"/>
    <n v="130.51823433958083"/>
    <n v="30.671785069801494"/>
    <n v="2.6260565610162736"/>
    <m/>
    <n v="1.4946057321025239"/>
    <n v="9.1444352177193178"/>
    <n v="174.45511692022043"/>
    <m/>
    <s v="HPfC MA"/>
    <x v="3"/>
  </r>
  <r>
    <x v="89"/>
    <n v="171.8257734288089"/>
    <n v="40.379056755770087"/>
    <n v="7.4404935895461088"/>
    <m/>
    <n v="0"/>
    <n v="1.4573087748483504"/>
    <n v="221.10263254897345"/>
    <m/>
    <s v="HPfC MA"/>
    <x v="3"/>
  </r>
  <r>
    <x v="90"/>
    <n v="269.76643149925133"/>
    <n v="63.395111402324055"/>
    <n v="0.8753521870054245"/>
    <m/>
    <n v="0.31250317313441622"/>
    <n v="10.81622283320884"/>
    <n v="345.16562109492406"/>
    <m/>
    <s v="HPfC MA"/>
    <x v="3"/>
  </r>
  <r>
    <x v="91"/>
    <n v="192.05480703537373"/>
    <n v="45.132879653312827"/>
    <n v="6.5651414025406831"/>
    <m/>
    <n v="0"/>
    <n v="3.3422644241445276"/>
    <n v="247.09509251537176"/>
    <n v="20.827110799438991"/>
    <s v="HPfC MA"/>
    <x v="3"/>
  </r>
  <r>
    <x v="92"/>
    <n v="232.46809169641821"/>
    <n v="54.630001548658278"/>
    <n v="3.501408748021698"/>
    <m/>
    <n v="3.6011261692176868"/>
    <n v="5.6394302697549525"/>
    <n v="299.8400584320708"/>
    <m/>
    <s v="HPfC MA"/>
    <x v="3"/>
  </r>
  <r>
    <x v="93"/>
    <n v="124.39528055626748"/>
    <n v="29.232890930722856"/>
    <n v="9.1911979635569576"/>
    <m/>
    <n v="0.71614583333333337"/>
    <n v="19.652155807109736"/>
    <n v="183.18767109099036"/>
    <m/>
    <s v="HPfC MA"/>
    <x v="3"/>
  </r>
  <r>
    <x v="94"/>
    <n v="174.17379247885302"/>
    <n v="40.930841232530454"/>
    <n v="7.4404935895461088"/>
    <m/>
    <n v="0.18486111111111106"/>
    <n v="15.025670795300959"/>
    <n v="237.75565920734167"/>
    <m/>
    <s v="HPfC MA"/>
    <x v="3"/>
  </r>
  <r>
    <x v="95"/>
    <n v="161.02484727292497"/>
    <n v="37.840839109137363"/>
    <n v="5.6897892155352592"/>
    <m/>
    <n v="0.84218749999999987"/>
    <n v="29.035605085161055"/>
    <n v="234.43326818275864"/>
    <n v="20.09873772791024"/>
    <s v="HPfC MA"/>
    <x v="3"/>
  </r>
  <r>
    <x v="96"/>
    <n v="182.12935514676369"/>
    <n v="42.800398459489465"/>
    <n v="1.750704374010849"/>
    <m/>
    <n v="0.20052083333333329"/>
    <n v="3.1887303906800817"/>
    <n v="230.06970920427742"/>
    <m/>
    <s v="HPfC MA"/>
    <x v="1"/>
  </r>
  <r>
    <x v="97"/>
    <n v="143.41684878251448"/>
    <n v="33.702959463890899"/>
    <n v="4.3767609350271224"/>
    <m/>
    <n v="0.32999999999999996"/>
    <n v="5.4823185046951108"/>
    <n v="187.30888768612763"/>
    <m/>
    <s v="HPfC MA"/>
    <x v="1"/>
  </r>
  <r>
    <x v="98"/>
    <n v="253.9529254251288"/>
    <n v="59.678937474905261"/>
    <n v="4.8144370285298344"/>
    <m/>
    <n v="0"/>
    <n v="6.0713488323576268"/>
    <n v="324.51764876092147"/>
    <m/>
    <s v="HPfC MA"/>
    <x v="1"/>
  </r>
  <r>
    <x v="99"/>
    <n v="169.05337220371143"/>
    <n v="39.727542467872183"/>
    <n v="5.6897892155352592"/>
    <m/>
    <n v="0"/>
    <n v="4.1449100020631207"/>
    <n v="218.61561388918199"/>
    <n v="41.550841514726514"/>
    <s v="MPfC MA"/>
    <x v="1"/>
  </r>
  <r>
    <x v="100"/>
    <n v="175.83822342815208"/>
    <n v="41.321982505615736"/>
    <n v="2.1883804675135612"/>
    <m/>
    <n v="0.67782407407407419"/>
    <n v="1.4559517042432009"/>
    <n v="221.48236217959865"/>
    <m/>
    <s v="HPfC MA"/>
    <x v="3"/>
  </r>
  <r>
    <x v="101"/>
    <n v="162.35470727132699"/>
    <n v="38.153356208761842"/>
    <n v="3.93908484152441"/>
    <m/>
    <n v="0"/>
    <n v="0.66395357892255902"/>
    <n v="205.1111019005358"/>
    <m/>
    <s v="HPfC MA"/>
    <x v="3"/>
  </r>
  <r>
    <x v="102"/>
    <n v="105.87600263042641"/>
    <n v="24.880860618150205"/>
    <n v="4.8144370285298344"/>
    <m/>
    <n v="1.9675929069513298"/>
    <n v="1.9399626557250986"/>
    <n v="139.47885583978288"/>
    <m/>
    <s v="HPfC MA"/>
    <x v="3"/>
  </r>
  <r>
    <x v="103"/>
    <n v="188.32542988907045"/>
    <n v="44.256476023931555"/>
    <n v="3.93908484152441"/>
    <m/>
    <n v="0"/>
    <n v="33.851876421100023"/>
    <n v="270.37286717562642"/>
    <n v="28.592145862552602"/>
    <s v="HPfC MA"/>
    <x v="3"/>
  </r>
  <r>
    <x v="104"/>
    <n v="266.52936588582656"/>
    <n v="62.634400983169236"/>
    <n v="2.6260565610162736"/>
    <m/>
    <n v="1.0999999999999999"/>
    <n v="4.2624354007204666"/>
    <n v="337.15225883073259"/>
    <m/>
    <s v="HPfC MA"/>
    <x v="3"/>
  </r>
  <r>
    <x v="105"/>
    <n v="233.96056064276604"/>
    <n v="54.980731751050016"/>
    <n v="3.93908484152441"/>
    <m/>
    <n v="0.10357824074074078"/>
    <n v="11.705020187944543"/>
    <n v="304.68897566402575"/>
    <m/>
    <s v="HPfC MA"/>
    <x v="3"/>
  </r>
  <r>
    <x v="106"/>
    <n v="278.50932827763449"/>
    <n v="65.4496921452441"/>
    <n v="1.750704374010849"/>
    <m/>
    <n v="0"/>
    <n v="6.7491284933455606"/>
    <n v="352.45885329023503"/>
    <m/>
    <s v="HPfC MA"/>
    <x v="3"/>
  </r>
  <r>
    <x v="107"/>
    <n v="217.9544871665282"/>
    <n v="51.219304484134121"/>
    <n v="4.8144370285298344"/>
    <m/>
    <n v="0.32274305555555555"/>
    <n v="8.941310740091323"/>
    <n v="283.25228247483903"/>
    <n v="66.673211781206177"/>
    <s v="HPfC MA"/>
    <x v="3"/>
  </r>
  <r>
    <x v="108"/>
    <n v="129.96698481879008"/>
    <n v="30.542241432415668"/>
    <n v="4.3767609350271224"/>
    <m/>
    <n v="0.86893431063799353"/>
    <n v="8.8243978737571194"/>
    <n v="174.57931937062799"/>
    <m/>
    <s v="HPfC MA"/>
    <x v="3"/>
  </r>
  <r>
    <x v="109"/>
    <n v="249.03993706254289"/>
    <n v="58.524385209697577"/>
    <n v="8.7535218700542448"/>
    <m/>
    <n v="0"/>
    <n v="9.5815815864031944"/>
    <n v="325.89942572869796"/>
    <m/>
    <s v="HPfC MA"/>
    <x v="3"/>
  </r>
  <r>
    <x v="110"/>
    <n v="251.05299555664251"/>
    <n v="58.99745395581099"/>
    <n v="3.501408748021698"/>
    <m/>
    <n v="0"/>
    <n v="11.348009455345037"/>
    <n v="324.89986771582022"/>
    <m/>
    <s v="HPfC MA"/>
    <x v="3"/>
  </r>
  <r>
    <x v="111"/>
    <n v="187.18586089446126"/>
    <n v="43.988677310198391"/>
    <n v="3.063732654518986"/>
    <m/>
    <n v="0.33681898148148148"/>
    <n v="9.7897222904680419"/>
    <n v="244.36481213112816"/>
    <m/>
    <s v="HPfC MA"/>
    <x v="3"/>
  </r>
  <r>
    <x v="112"/>
    <n v="213.74899425376358"/>
    <n v="50.231013649634441"/>
    <n v="6.127465309037972"/>
    <m/>
    <n v="0"/>
    <n v="7.0356714842218375"/>
    <n v="277.14314469665783"/>
    <m/>
    <s v="HPfC MA"/>
    <x v="3"/>
  </r>
  <r>
    <x v="113"/>
    <n v="95.768524497341645"/>
    <n v="22.505603256875286"/>
    <n v="3.501408748021698"/>
    <m/>
    <n v="0.59092261904761922"/>
    <n v="11.042545199131322"/>
    <n v="133.40900432041758"/>
    <m/>
    <s v="HPfC MA"/>
    <x v="3"/>
  </r>
  <r>
    <x v="114"/>
    <n v="142.98961415551298"/>
    <n v="33.602559326545546"/>
    <n v="5.2521131220325472"/>
    <m/>
    <n v="0"/>
    <n v="3.2637548053852377"/>
    <n v="185.1080414094763"/>
    <m/>
    <s v="HPfC MA"/>
    <x v="3"/>
  </r>
  <r>
    <x v="115"/>
    <n v="141.67247126386175"/>
    <n v="33.293030747007506"/>
    <n v="4.3767609350271224"/>
    <m/>
    <n v="0"/>
    <n v="24.070366875194239"/>
    <n v="203.41262982109066"/>
    <n v="138.9677419354839"/>
    <s v="HPfC MA"/>
    <x v="3"/>
  </r>
  <r>
    <x v="116"/>
    <n v="111.67570680760325"/>
    <n v="26.243791099786762"/>
    <n v="4.3767609350271224"/>
    <m/>
    <n v="1.8699999999999997"/>
    <n v="8.353321655693124"/>
    <n v="152.51958049811026"/>
    <m/>
    <s v="HPfC MA"/>
    <x v="3"/>
  </r>
  <r>
    <x v="117"/>
    <n v="141.40419355299636"/>
    <n v="33.229985484954142"/>
    <n v="3.93908484152441"/>
    <m/>
    <n v="3.2934991496598642"/>
    <n v="7.0417776850947362"/>
    <n v="188.9085407142295"/>
    <m/>
    <s v="HPfC MA"/>
    <x v="3"/>
  </r>
  <r>
    <x v="118"/>
    <n v="108.11852339521523"/>
    <n v="25.40785299787558"/>
    <n v="4.8144370285298344"/>
    <m/>
    <n v="7.4675595238095251"/>
    <n v="4.2550331974196496"/>
    <n v="150.06340614284977"/>
    <m/>
    <s v="HPfC MA"/>
    <x v="3"/>
  </r>
  <r>
    <x v="119"/>
    <n v="141.94046673040975"/>
    <n v="33.356009681646292"/>
    <n v="3.93908484152441"/>
    <m/>
    <n v="5.302662037037037E-2"/>
    <n v="2.9108239205050324"/>
    <n v="182.19941179445587"/>
    <n v="27.27769985974755"/>
    <s v="HPfC MA"/>
    <x v="3"/>
  </r>
  <r>
    <x v="120"/>
    <n v="285.27360562349554"/>
    <n v="67.039297321521445"/>
    <n v="4.3767609350271224"/>
    <m/>
    <n v="0.71896225916924128"/>
    <n v="15.50871699295265"/>
    <n v="372.91734313216597"/>
    <m/>
    <s v="HPfC MA"/>
    <x v="3"/>
  </r>
  <r>
    <x v="121"/>
    <n v="224.94925444298309"/>
    <n v="52.863074794101024"/>
    <n v="5.6897892155352592"/>
    <m/>
    <n v="2.7322737244897959"/>
    <n v="1.113646065351044"/>
    <n v="287.34803824246018"/>
    <m/>
    <s v="HPfC MA"/>
    <x v="3"/>
  </r>
  <r>
    <x v="122"/>
    <n v="332.87482425620601"/>
    <n v="78.225583700208404"/>
    <n v="3.93908484152441"/>
    <m/>
    <n v="2.4339076813140958"/>
    <n v="12.473479306768587"/>
    <n v="429.9468797860215"/>
    <m/>
    <s v="HPfC MA"/>
    <x v="3"/>
  </r>
  <r>
    <x v="123"/>
    <n v="292.26032716508547"/>
    <n v="68.681176883795075"/>
    <n v="2.6260565610162736"/>
    <m/>
    <n v="1.2925952111387404"/>
    <n v="17.632431326566955"/>
    <n v="382.49258714760259"/>
    <m/>
    <s v="HPfC MA"/>
    <x v="3"/>
  </r>
  <r>
    <x v="124"/>
    <n v="229.65163571529155"/>
    <n v="53.968134393093507"/>
    <n v="8.3158457765515319"/>
    <m/>
    <n v="0"/>
    <n v="17.761315406189407"/>
    <n v="309.69693129112602"/>
    <m/>
    <s v="HPfC MA"/>
    <x v="3"/>
  </r>
  <r>
    <x v="125"/>
    <n v="230.60975153122257"/>
    <n v="54.193291609837303"/>
    <n v="0.8753521870054245"/>
    <m/>
    <n v="0"/>
    <n v="14.584632101381406"/>
    <n v="300.26302742944677"/>
    <m/>
    <s v="HPfC MA"/>
    <x v="3"/>
  </r>
  <r>
    <x v="126"/>
    <n v="264.15355626679616"/>
    <n v="62.076085722697094"/>
    <n v="3.501408748021698"/>
    <m/>
    <n v="0"/>
    <n v="10.662627114716887"/>
    <n v="340.3936778522318"/>
    <m/>
    <s v="HPfC MA"/>
    <x v="3"/>
  </r>
  <r>
    <x v="127"/>
    <n v="205.75440367853525"/>
    <n v="48.352284864455783"/>
    <n v="3.93908484152441"/>
    <m/>
    <n v="18.99177573999107"/>
    <n v="20.405564396072389"/>
    <n v="297.44311352057889"/>
    <n v="26.654978962131842"/>
    <s v="HPfC MA"/>
    <x v="3"/>
  </r>
  <r>
    <x v="128"/>
    <n v="177.08598079099477"/>
    <n v="41.61520548588377"/>
    <n v="7.002817496043396"/>
    <m/>
    <n v="0"/>
    <n v="7.3439109498230852"/>
    <n v="233.04791472274502"/>
    <m/>
    <s v="HPfC MA"/>
    <x v="3"/>
  </r>
  <r>
    <x v="129"/>
    <n v="261.02537921066948"/>
    <n v="61.340964114507322"/>
    <n v="6.127465309037972"/>
    <m/>
    <n v="6.4371279761904772"/>
    <n v="26.650689203670819"/>
    <n v="361.58162581407606"/>
    <m/>
    <s v="HPfC MA"/>
    <x v="3"/>
  </r>
  <r>
    <x v="130"/>
    <n v="289.3734857843346"/>
    <n v="68.002769159318632"/>
    <n v="6.127465309037972"/>
    <m/>
    <n v="9.7898246173469374"/>
    <n v="15.356179172682438"/>
    <n v="388.64972404272061"/>
    <m/>
    <s v="HPfC MA"/>
    <x v="3"/>
  </r>
  <r>
    <x v="131"/>
    <n v="229.13117456774467"/>
    <n v="53.845826023419995"/>
    <n v="4.8144370285298344"/>
    <m/>
    <n v="1.564658333333333"/>
    <n v="24.940838841958222"/>
    <n v="314.29693479498604"/>
    <n v="38.504347826086956"/>
    <s v="HPfC MA"/>
    <x v="3"/>
  </r>
  <r>
    <x v="132"/>
    <n v="283.69188136897935"/>
    <n v="66.667592121710143"/>
    <n v="1.750704374010849"/>
    <m/>
    <n v="0"/>
    <n v="5.275705121911332"/>
    <n v="357.3858829866117"/>
    <m/>
    <s v="HPfC MA"/>
    <x v="3"/>
  </r>
  <r>
    <x v="133"/>
    <n v="148.83620325313152"/>
    <n v="34.976507764485902"/>
    <n v="5.6897892155352592"/>
    <m/>
    <n v="1.2128135779687967"/>
    <n v="2.6281214394413288"/>
    <n v="193.34343525056278"/>
    <m/>
    <s v="HPfC MA"/>
    <x v="3"/>
  </r>
  <r>
    <x v="134"/>
    <n v="223.930162823149"/>
    <n v="52.623588263440013"/>
    <n v="3.501408748021698"/>
    <m/>
    <n v="3.6142819867168878"/>
    <n v="6.0645320199678485"/>
    <n v="289.73397384129544"/>
    <m/>
    <s v="HPfC MA"/>
    <x v="3"/>
  </r>
  <r>
    <x v="135"/>
    <n v="238.25638496724588"/>
    <n v="55.990250467302779"/>
    <n v="5.2521131220325472"/>
    <m/>
    <n v="1.8189958536202955"/>
    <n v="9.7318395280567511"/>
    <n v="311.04958393825825"/>
    <n v="34.747194950911641"/>
    <s v="HPfC MA"/>
    <x v="3"/>
  </r>
  <r>
    <x v="136"/>
    <n v="166.4015607906135"/>
    <n v="39.10436678579417"/>
    <n v="6.127465309037972"/>
    <m/>
    <n v="0"/>
    <n v="23.303729932082753"/>
    <n v="234.93712281752838"/>
    <m/>
    <s v="HPfC MA"/>
    <x v="3"/>
  </r>
  <r>
    <x v="137"/>
    <n v="180.75040782650677"/>
    <n v="42.47634583922909"/>
    <n v="5.6897892155352592"/>
    <m/>
    <n v="0"/>
    <n v="7.7974747885778966"/>
    <n v="236.714017669849"/>
    <m/>
    <s v="HPfC MA"/>
    <x v="3"/>
  </r>
  <r>
    <x v="138"/>
    <n v="234.06812321632319"/>
    <n v="55.006008955835945"/>
    <n v="7.4404935895461088"/>
    <m/>
    <n v="0"/>
    <n v="5.6802972173284889"/>
    <n v="302.19492297903372"/>
    <m/>
    <s v="HPfC MA"/>
    <x v="3"/>
  </r>
  <r>
    <x v="139"/>
    <n v="186.20262602252023"/>
    <n v="43.757617115292256"/>
    <n v="4.3767609350271224"/>
    <m/>
    <n v="0"/>
    <n v="11.621232181381496"/>
    <n v="245.95823625422111"/>
    <n v="100.13856942496497"/>
    <s v="HPfC MA"/>
    <x v="3"/>
  </r>
  <r>
    <x v="140"/>
    <n v="283.7816446927427"/>
    <n v="66.688686502794525"/>
    <n v="6.5651414025406831"/>
    <m/>
    <n v="0"/>
    <n v="8.1171728648888077"/>
    <n v="365.15264546296675"/>
    <m/>
    <s v="HPfC MA"/>
    <x v="3"/>
  </r>
  <r>
    <x v="141"/>
    <n v="92.684525494307877"/>
    <n v="21.78086349116235"/>
    <n v="7.8781696830488199"/>
    <m/>
    <n v="0"/>
    <n v="1.2770355156602529"/>
    <n v="123.62059418417931"/>
    <m/>
    <s v="HPfC MA"/>
    <x v="3"/>
  </r>
  <r>
    <x v="142"/>
    <n v="112.70361997971338"/>
    <n v="26.485350695232643"/>
    <n v="7.4404935895461088"/>
    <m/>
    <n v="2.0625000000000004"/>
    <n v="1.5933372143566396"/>
    <n v="150.28530147884879"/>
    <m/>
    <s v="HPfC MA"/>
    <x v="3"/>
  </r>
  <r>
    <x v="143"/>
    <n v="123.86068953887688"/>
    <n v="29.107262041636066"/>
    <n v="5.6897892155352592"/>
    <m/>
    <n v="0"/>
    <n v="9.6665570297457446"/>
    <n v="168.32429782579396"/>
    <n v="25.757082748948111"/>
    <s v="HPfC MA"/>
    <x v="3"/>
  </r>
  <r>
    <x v="144"/>
    <n v="224.85629674281947"/>
    <n v="52.841229734562575"/>
    <n v="2.1883804675135612"/>
    <m/>
    <n v="0.71029974489795922"/>
    <n v="6.4545448591337715"/>
    <n v="287.05075154892734"/>
    <m/>
    <s v="HPfC MA"/>
    <x v="3"/>
  </r>
  <r>
    <x v="145"/>
    <n v="173.24255197520279"/>
    <n v="40.711999714172656"/>
    <n v="1.750704374010849"/>
    <m/>
    <n v="1.1359651360544221"/>
    <n v="3.6181414569146026"/>
    <n v="220.4593626563553"/>
    <m/>
    <s v="HPfC MA"/>
    <x v="3"/>
  </r>
  <r>
    <x v="146"/>
    <n v="129.1371307416567"/>
    <n v="30.347225724289324"/>
    <n v="3.501408748021698"/>
    <m/>
    <n v="9.0727715846218118"/>
    <n v="18.575129675188382"/>
    <n v="190.63366647377794"/>
    <m/>
    <s v="HPfC MA"/>
    <x v="3"/>
  </r>
  <r>
    <x v="147"/>
    <n v="98.808445713169846"/>
    <n v="23.219984742594914"/>
    <n v="9.1911979635569576"/>
    <m/>
    <n v="0"/>
    <n v="0.13742745593214359"/>
    <n v="131.35705587525385"/>
    <n v="33.887272089761566"/>
    <s v="HPfC MA"/>
    <x v="3"/>
  </r>
  <r>
    <x v="148"/>
    <n v="229.1614873908681"/>
    <n v="53.852949536853998"/>
    <n v="1.3130282805081368"/>
    <m/>
    <n v="3.5647207057823129"/>
    <n v="3.3052688288973195"/>
    <n v="291.19745474290988"/>
    <m/>
    <s v="HPfC MA"/>
    <x v="3"/>
  </r>
  <r>
    <x v="149"/>
    <n v="128.35291358532783"/>
    <n v="30.162934692552039"/>
    <n v="12.254930618075944"/>
    <m/>
    <n v="5.47123724489796"/>
    <n v="16.894608076654169"/>
    <n v="193.13662421750794"/>
    <m/>
    <s v="HPfC MA"/>
    <x v="3"/>
  </r>
  <r>
    <x v="150"/>
    <n v="147.80965358630039"/>
    <n v="34.735268592780585"/>
    <n v="5.2521131220325472"/>
    <m/>
    <n v="10.694249574829932"/>
    <n v="15.50425716546391"/>
    <n v="213.99554204140736"/>
    <m/>
    <s v="HPfC MA"/>
    <x v="3"/>
  </r>
  <r>
    <x v="151"/>
    <n v="255.14117207111872"/>
    <n v="59.958175436712892"/>
    <n v="4.3767609350271224"/>
    <m/>
    <n v="0"/>
    <n v="8.7666902968239508"/>
    <n v="328.24279873968266"/>
    <n v="26.829593267882188"/>
    <s v="HPfC MA"/>
    <x v="3"/>
  </r>
  <r>
    <x v="152"/>
    <n v="206.2549387010184"/>
    <n v="48.469910594739325"/>
    <n v="0.8753521870054245"/>
    <m/>
    <n v="0"/>
    <n v="24.775097341550175"/>
    <n v="280.37529882431335"/>
    <m/>
    <s v="HPfC MA"/>
    <x v="3"/>
  </r>
  <r>
    <x v="153"/>
    <n v="53.361172064318879"/>
    <n v="10.93904027318537"/>
    <n v="1.3130282805081368"/>
    <m/>
    <n v="0"/>
    <n v="2.4052349295509781"/>
    <n v="68.018475547563355"/>
    <m/>
    <s v="HPfC MA"/>
    <x v="3"/>
  </r>
  <r>
    <x v="154"/>
    <n v="171.35197068493622"/>
    <n v="40.26771311096001"/>
    <n v="8.3158457765515319"/>
    <m/>
    <n v="4.1017134188397577"/>
    <n v="5.8291117293383881"/>
    <n v="229.86635472062591"/>
    <m/>
    <s v="HPfC MA"/>
    <x v="3"/>
  </r>
  <r>
    <x v="155"/>
    <n v="194.34224016677757"/>
    <n v="45.670426439192724"/>
    <n v="1.3130282805081368"/>
    <m/>
    <n v="7.8114676020408149"/>
    <n v="4.2629288809405219"/>
    <n v="253.4000913694598"/>
    <n v="68.208976157082745"/>
    <s v="HPfC MA"/>
    <x v="3"/>
  </r>
  <r>
    <x v="156"/>
    <n v="336.73037439772219"/>
    <n v="79.131637983464714"/>
    <n v="2.6260565610162736"/>
    <m/>
    <n v="0"/>
    <n v="19.299024445890133"/>
    <n v="437.78709338809335"/>
    <m/>
    <s v="HPfC MA"/>
    <x v="3"/>
  </r>
  <r>
    <x v="157"/>
    <n v="375.76556578394252"/>
    <n v="88.304907959226483"/>
    <n v="3.93908484152441"/>
    <m/>
    <n v="0"/>
    <n v="44.017621386495456"/>
    <n v="512.02717997118884"/>
    <m/>
    <s v="HPfC MA"/>
    <x v="3"/>
  </r>
  <r>
    <x v="158"/>
    <n v="235.46706212209247"/>
    <n v="55.334759598691726"/>
    <n v="7.002817496043396"/>
    <m/>
    <n v="1.3079276913036941"/>
    <n v="48.510490460221732"/>
    <n v="347.62305736835299"/>
    <m/>
    <s v="HPfC MA"/>
    <x v="3"/>
  </r>
  <r>
    <x v="159"/>
    <n v="319.92010670821776"/>
    <n v="75.181225076431176"/>
    <n v="0.43767609350271225"/>
    <m/>
    <n v="0"/>
    <n v="2.8337330573783985"/>
    <n v="398.37274093553009"/>
    <n v="24.55960729312763"/>
    <s v="HPfC MA"/>
    <x v="3"/>
  </r>
  <r>
    <x v="160"/>
    <n v="227.53812708156394"/>
    <n v="53.471459864167521"/>
    <n v="0"/>
    <m/>
    <n v="0"/>
    <n v="6.9211957933244284"/>
    <n v="287.93078273905593"/>
    <m/>
    <s v="HPfC MA"/>
    <x v="3"/>
  </r>
  <r>
    <x v="161"/>
    <n v="217.5392449621985"/>
    <n v="51.121722566116645"/>
    <n v="2.6260565610162736"/>
    <m/>
    <n v="4.2176210148938829"/>
    <n v="8.8820271107053532"/>
    <n v="284.38667221493068"/>
    <m/>
    <s v="HPfC MA"/>
    <x v="3"/>
  </r>
  <r>
    <x v="162"/>
    <n v="150.11348201006837"/>
    <n v="35.276668272366067"/>
    <n v="3.501408748021698"/>
    <m/>
    <n v="6.0689413620351766"/>
    <n v="20.052402192339034"/>
    <n v="215.01290258483036"/>
    <m/>
    <s v="HPfC MA"/>
    <x v="3"/>
  </r>
  <r>
    <x v="163"/>
    <n v="107.67417805204796"/>
    <n v="25.303431842231269"/>
    <n v="4.8144370285298344"/>
    <m/>
    <n v="2.6766666666666667"/>
    <n v="2.3070200287546374"/>
    <n v="142.77573361823036"/>
    <n v="72.674474053295938"/>
    <s v="HPfC MA"/>
    <x v="3"/>
  </r>
  <r>
    <x v="164"/>
    <n v="159.07558946071242"/>
    <n v="37.382763523267414"/>
    <n v="7.002817496043396"/>
    <m/>
    <n v="3.5535633680555563"/>
    <n v="10.254723150172891"/>
    <n v="217.26945699825168"/>
    <m/>
    <s v="HPfC MA"/>
    <x v="3"/>
  </r>
  <r>
    <x v="165"/>
    <n v="198.68334089729822"/>
    <n v="46.690585110865079"/>
    <n v="4.3767609350271224"/>
    <m/>
    <n v="0.81449263038548758"/>
    <n v="0.45306110578063163"/>
    <n v="251.01824067935655"/>
    <m/>
    <s v="HPfC MA"/>
    <x v="3"/>
  </r>
  <r>
    <x v="166"/>
    <n v="86.396771889438526"/>
    <n v="20.303241394018052"/>
    <n v="7.002817496043396"/>
    <m/>
    <n v="0"/>
    <n v="0"/>
    <n v="113.70283077949996"/>
    <m/>
    <s v="HPfC MA"/>
    <x v="3"/>
  </r>
  <r>
    <x v="167"/>
    <n v="94.817712067825525"/>
    <n v="22.282162335938999"/>
    <n v="6.5651414025406831"/>
    <m/>
    <n v="0.78908449074074083"/>
    <n v="0.79308193125393656"/>
    <n v="125.24718222829988"/>
    <n v="35.820757363253854"/>
    <s v="HPfC MA"/>
    <x v="3"/>
  </r>
  <r>
    <x v="168"/>
    <n v="74.465097393044758"/>
    <n v="17.499297887365518"/>
    <n v="3.063732654518986"/>
    <m/>
    <n v="2.8137576880631041"/>
    <n v="12.100798109781252"/>
    <n v="109.94268373277362"/>
    <m/>
    <s v="HPfC MA"/>
    <x v="3"/>
  </r>
  <r>
    <x v="169"/>
    <n v="202.60544262526159"/>
    <n v="47.612279016936469"/>
    <n v="1.750704374010849"/>
    <m/>
    <n v="1.7520727040816326"/>
    <n v="28.668363273899274"/>
    <n v="282.38886199418982"/>
    <m/>
    <s v="HPfC MA"/>
    <x v="3"/>
  </r>
  <r>
    <x v="170"/>
    <n v="95.843568636217952"/>
    <n v="22.523238629511219"/>
    <n v="3.93908484152441"/>
    <m/>
    <n v="0"/>
    <n v="5.4384450288808948"/>
    <n v="127.74433713613446"/>
    <m/>
    <s v="HPfC MA"/>
    <x v="3"/>
  </r>
  <r>
    <x v="171"/>
    <n v="134.11259906432028"/>
    <n v="31.516460780115263"/>
    <n v="4.8144370285298344"/>
    <m/>
    <n v="1.5796483434261215"/>
    <n v="8.431109559630583"/>
    <n v="180.45425477602208"/>
    <n v="47.650561009817679"/>
    <s v="HPfC MA"/>
    <x v="3"/>
  </r>
  <r>
    <x v="172"/>
    <n v="209.05427755942512"/>
    <n v="49.127755226464899"/>
    <n v="2.1883804675135612"/>
    <m/>
    <n v="4.8411458333333313"/>
    <n v="11.333251312514033"/>
    <n v="276.54481039925093"/>
    <m/>
    <s v="HPfC MA"/>
    <x v="3"/>
  </r>
  <r>
    <x v="173"/>
    <n v="175.06025513194783"/>
    <n v="41.139159956007738"/>
    <n v="0"/>
    <m/>
    <n v="0.15596064814814817"/>
    <n v="4.0865097022710488"/>
    <n v="220.44188543837478"/>
    <m/>
    <s v="HPfC MA"/>
    <x v="3"/>
  </r>
  <r>
    <x v="174"/>
    <n v="105.24519183120657"/>
    <n v="24.732620080333543"/>
    <n v="0.43767609350271225"/>
    <m/>
    <n v="0.22916666666666666"/>
    <n v="4.7888862679773236"/>
    <n v="135.43354093968679"/>
    <m/>
    <s v="HPfC MA"/>
    <x v="3"/>
  </r>
  <r>
    <x v="175"/>
    <n v="88.388988926722035"/>
    <n v="20.771412397779677"/>
    <n v="0.8753521870054245"/>
    <m/>
    <n v="0"/>
    <n v="6.5355903493738658"/>
    <n v="116.571343860881"/>
    <n v="33.462938288920064"/>
    <s v="HPfC MA"/>
    <x v="3"/>
  </r>
  <r>
    <x v="176"/>
    <n v="202.45047247365005"/>
    <n v="47.57586103130776"/>
    <n v="4.3767609350271224"/>
    <n v="2.3023695054945055"/>
    <n v="0"/>
    <n v="8.4932720292502957"/>
    <n v="262.89636646923526"/>
    <m/>
    <s v="LPfC LA"/>
    <x v="4"/>
  </r>
  <r>
    <x v="177"/>
    <n v="210.6971777065323"/>
    <n v="49.513836761035087"/>
    <n v="2.6260565610162736"/>
    <m/>
    <n v="4.5007573341836729"/>
    <n v="12.475210805490704"/>
    <n v="279.81303916825806"/>
    <m/>
    <s v="LPfC LA"/>
    <x v="4"/>
  </r>
  <r>
    <x v="178"/>
    <n v="163.22072352658719"/>
    <n v="38.356870028747991"/>
    <n v="0"/>
    <m/>
    <n v="6.6812349212384419"/>
    <n v="18.648660695377597"/>
    <n v="226.90748917195123"/>
    <m/>
    <s v="LPfC LA"/>
    <x v="4"/>
  </r>
  <r>
    <x v="179"/>
    <n v="204.51412343758426"/>
    <n v="48.060819007832301"/>
    <n v="6.127465309037972"/>
    <m/>
    <n v="2.8411989795918369"/>
    <n v="4.4458990095312183"/>
    <n v="265.98950574357752"/>
    <n v="28.765287517531561"/>
    <s v="LPfC LA"/>
    <x v="4"/>
  </r>
  <r>
    <x v="180"/>
    <n v="145.76339177548306"/>
    <n v="34.254397067238514"/>
    <n v="1.3130282805081368"/>
    <n v="4.6901867088607601"/>
    <n v="1.6837384259259263"/>
    <n v="21.932682733400473"/>
    <n v="204.94723828255613"/>
    <m/>
    <s v="MPfC LA"/>
    <x v="0"/>
  </r>
  <r>
    <x v="181"/>
    <n v="217.10634698943088"/>
    <n v="51.019991542516252"/>
    <n v="3.93908484152441"/>
    <m/>
    <n v="6.7540509259259238"/>
    <n v="5.0758061543716675"/>
    <n v="283.89528045376909"/>
    <m/>
    <s v="MPfC LA"/>
    <x v="0"/>
  </r>
  <r>
    <x v="182"/>
    <n v="192.14901243594744"/>
    <n v="45.155017922447648"/>
    <n v="3.063732654518986"/>
    <m/>
    <n v="0"/>
    <n v="2.3288688654975491"/>
    <n v="242.69663187841164"/>
    <m/>
    <s v="MPfC LA"/>
    <x v="0"/>
  </r>
  <r>
    <x v="183"/>
    <n v="230.69877954702224"/>
    <n v="54.214213193550222"/>
    <n v="5.2521131220325472"/>
    <m/>
    <n v="1.870748299319728"/>
    <n v="5.6694338671342646"/>
    <n v="297.70528802905898"/>
    <n v="39.108555399719492"/>
    <s v="MPfC LA"/>
    <x v="0"/>
  </r>
  <r>
    <x v="184"/>
    <n v="162.56348964274761"/>
    <n v="38.20242006604569"/>
    <n v="5.2521131220325472"/>
    <n v="4.2304798850574716"/>
    <n v="0"/>
    <n v="12.222776550574316"/>
    <n v="218.24079938140014"/>
    <m/>
    <s v="LPfC LA"/>
    <x v="4"/>
  </r>
  <r>
    <x v="185"/>
    <n v="143.37492719610731"/>
    <n v="33.693107891085212"/>
    <n v="3.063732654518986"/>
    <m/>
    <n v="0.17095833333333335"/>
    <n v="6.9585830884963054"/>
    <n v="187.26130916354117"/>
    <m/>
    <s v="LPfC LA"/>
    <x v="4"/>
  </r>
  <r>
    <x v="186"/>
    <n v="161.94061357550726"/>
    <n v="38.056044190244201"/>
    <n v="3.93908484152441"/>
    <m/>
    <n v="7.3409722222222223E-2"/>
    <n v="18.413683303245637"/>
    <n v="222.42283563274373"/>
    <m/>
    <s v="LPfC LA"/>
    <x v="4"/>
  </r>
  <r>
    <x v="187"/>
    <n v="161.12306705749808"/>
    <n v="37.863920758512045"/>
    <n v="3.063732654518986"/>
    <m/>
    <n v="0.25410930049706104"/>
    <n v="8.6655404224188342"/>
    <n v="210.97037019344501"/>
    <n v="65.665497896213182"/>
    <s v="LPfC LA"/>
    <x v="4"/>
  </r>
  <r>
    <x v="188"/>
    <n v="244.43354896707905"/>
    <n v="57.441884007263575"/>
    <n v="2.1883804675135612"/>
    <n v="2.7456633928571428"/>
    <n v="1.6883503401360547"/>
    <n v="6.6279568927122874"/>
    <n v="312.38012067470459"/>
    <m/>
    <s v="MPfC LA"/>
    <x v="0"/>
  </r>
  <r>
    <x v="189"/>
    <n v="254.11802700670745"/>
    <n v="59.717736346576245"/>
    <n v="5.6897892155352592"/>
    <m/>
    <n v="0"/>
    <n v="7.4112549617533672"/>
    <n v="326.93680753057231"/>
    <m/>
    <s v="MPfC LA"/>
    <x v="0"/>
  </r>
  <r>
    <x v="190"/>
    <n v="197.03142308982382"/>
    <n v="46.302384426108596"/>
    <n v="4.8144370285298344"/>
    <m/>
    <n v="0"/>
    <n v="23.055295951200183"/>
    <n v="271.20354049566242"/>
    <m/>
    <s v="MPfC LA"/>
    <x v="0"/>
  </r>
  <r>
    <x v="191"/>
    <n v="223.58090325286383"/>
    <n v="52.541512264422998"/>
    <n v="3.93908484152441"/>
    <m/>
    <n v="5.666298870051544"/>
    <n v="1.5218436506259736"/>
    <n v="287.2496428794887"/>
    <n v="50.774894810659191"/>
    <s v="MPfC LA"/>
    <x v="0"/>
  </r>
  <r>
    <x v="192"/>
    <n v="113.00023068554708"/>
    <n v="26.555054211103563"/>
    <n v="1.750704374010849"/>
    <n v="2.252546218487395"/>
    <n v="2.7647175925925924"/>
    <n v="7.4614209272235547E-3"/>
    <n v="144.07816828418132"/>
    <m/>
    <s v="LPfC LA"/>
    <x v="4"/>
  </r>
  <r>
    <x v="193"/>
    <n v="334.67904901086445"/>
    <n v="78.649576517553143"/>
    <n v="2.6260565610162736"/>
    <m/>
    <n v="0.97777777777777775"/>
    <n v="3.0534088615870205"/>
    <n v="419.98586872879866"/>
    <m/>
    <s v="LPfC LA"/>
    <x v="4"/>
  </r>
  <r>
    <x v="194"/>
    <n v="102.43857737423377"/>
    <n v="24.073065682944936"/>
    <n v="5.6897892155352592"/>
    <m/>
    <n v="13.129028486394557"/>
    <n v="0.94433608610173103"/>
    <n v="146.27479684521026"/>
    <m/>
    <s v="LPfC LA"/>
    <x v="4"/>
  </r>
  <r>
    <x v="195"/>
    <n v="170.60252917673225"/>
    <n v="40.091594356532077"/>
    <n v="1.750704374010849"/>
    <m/>
    <n v="0"/>
    <n v="1.0992271901713273"/>
    <n v="213.54405509744649"/>
    <n v="36.407082748948113"/>
    <s v="LPfC LA"/>
    <x v="4"/>
  </r>
  <r>
    <x v="196"/>
    <n v="201.14205689520205"/>
    <n v="47.268383370372476"/>
    <n v="5.2521131220325472"/>
    <n v="2.9024931818181816"/>
    <n v="0"/>
    <n v="0.94313692916699887"/>
    <n v="254.60569031677406"/>
    <m/>
    <s v="LPfC LA"/>
    <x v="4"/>
  </r>
  <r>
    <x v="197"/>
    <n v="195.43246565415953"/>
    <n v="45.926629428727487"/>
    <n v="3.501408748021698"/>
    <m/>
    <n v="0"/>
    <n v="8.4850142546179583"/>
    <n v="253.34551808552669"/>
    <m/>
    <s v="LPfC LA"/>
    <x v="4"/>
  </r>
  <r>
    <x v="198"/>
    <n v="223.28214705785254"/>
    <n v="52.471304558595342"/>
    <n v="4.3767609350271224"/>
    <m/>
    <n v="0"/>
    <n v="13.487662583216826"/>
    <n v="293.61787513469181"/>
    <m/>
    <s v="LPfC LA"/>
    <x v="4"/>
  </r>
  <r>
    <x v="199"/>
    <n v="134.9668796414868"/>
    <n v="31.717216715749394"/>
    <n v="2.6260565610162736"/>
    <m/>
    <n v="0.25462962962962965"/>
    <n v="0.2056554143065992"/>
    <n v="169.77043796218868"/>
    <n v="16.081767180925667"/>
    <s v="LPfC LA"/>
    <x v="4"/>
  </r>
  <r>
    <x v="200"/>
    <n v="168.87656852512191"/>
    <n v="39.685993603403645"/>
    <n v="1.3130282805081368"/>
    <n v="1.6353729338842975"/>
    <n v="0"/>
    <n v="0"/>
    <n v="209.87559040903369"/>
    <m/>
    <s v="LPfC LA"/>
    <x v="4"/>
  </r>
  <r>
    <x v="201"/>
    <n v="263.41348139000291"/>
    <n v="61.902168126650679"/>
    <n v="2.6260565610162736"/>
    <m/>
    <n v="0"/>
    <n v="1.546899491948964"/>
    <n v="329.48860556961887"/>
    <m/>
    <s v="LPfC LA"/>
    <x v="4"/>
  </r>
  <r>
    <x v="202"/>
    <n v="192.44881268290374"/>
    <n v="45.225470980482378"/>
    <n v="1.3130282805081368"/>
    <m/>
    <n v="3.22265625"/>
    <n v="0.82335632590400287"/>
    <n v="243.03332451979827"/>
    <m/>
    <s v="LPfC LA"/>
    <x v="4"/>
  </r>
  <r>
    <x v="203"/>
    <n v="283.20229804044538"/>
    <n v="66.552540039504663"/>
    <n v="0.43767609350271225"/>
    <m/>
    <n v="0"/>
    <n v="3.1486813865712855"/>
    <n v="353.34119556002406"/>
    <n v="41.243057503506321"/>
    <s v="LPfC LA"/>
    <x v="4"/>
  </r>
  <r>
    <x v="204"/>
    <n v="326.94129623190435"/>
    <n v="76.831204614497523"/>
    <n v="3.063732654518986"/>
    <n v="3.8828064516129039"/>
    <n v="0"/>
    <n v="7.1560670872090775"/>
    <n v="413.99230058812986"/>
    <m/>
    <s v="LPfC LA"/>
    <x v="4"/>
  </r>
  <r>
    <x v="205"/>
    <n v="262.38186653152195"/>
    <n v="61.659738634907654"/>
    <n v="1.750704374010849"/>
    <m/>
    <n v="10.293726147594626"/>
    <n v="2.8966986660562486"/>
    <n v="338.98273435409129"/>
    <m/>
    <s v="LPfC LA"/>
    <x v="4"/>
  </r>
  <r>
    <x v="206"/>
    <n v="234.23783528551408"/>
    <n v="55.045891292095803"/>
    <n v="1.750704374010849"/>
    <m/>
    <n v="13.683937234896748"/>
    <n v="0"/>
    <n v="304.71836818651747"/>
    <m/>
    <s v="LPfC LA"/>
    <x v="4"/>
  </r>
  <r>
    <x v="207"/>
    <n v="124.8301871197377"/>
    <n v="29.33509397313836"/>
    <n v="2.6260565610162736"/>
    <m/>
    <n v="0"/>
    <n v="11.334389401271535"/>
    <n v="168.12572705516385"/>
    <m/>
    <s v="LPfC LA"/>
    <x v="4"/>
  </r>
  <r>
    <x v="208"/>
    <n v="148.79882662026952"/>
    <n v="34.967724255763336"/>
    <n v="5.2521131220325472"/>
    <n v="2.7692150735294119"/>
    <n v="0"/>
    <n v="33.726249927780209"/>
    <n v="222.74491392584559"/>
    <m/>
    <s v="LPfC LA"/>
    <x v="4"/>
  </r>
  <r>
    <x v="209"/>
    <n v="269.64867083032465"/>
    <n v="63.367437645126287"/>
    <n v="0.43767609350271225"/>
    <m/>
    <n v="3.5514987244897958"/>
    <n v="4.6527504965211728"/>
    <n v="341.65803378996463"/>
    <m/>
    <s v="LPfC LA"/>
    <x v="4"/>
  </r>
  <r>
    <x v="210"/>
    <n v="171.75042652656867"/>
    <n v="40.361350233743636"/>
    <n v="3.063732654518986"/>
    <m/>
    <n v="34.407506444119704"/>
    <n v="2.3118931459276753"/>
    <n v="251.89490900487868"/>
    <m/>
    <s v="LPfC LA"/>
    <x v="4"/>
  </r>
  <r>
    <x v="211"/>
    <n v="254.45813543061476"/>
    <n v="59.797661826194464"/>
    <n v="2.6260565610162736"/>
    <m/>
    <n v="11.458333333333334"/>
    <n v="36.78685311412535"/>
    <n v="365.12704026528417"/>
    <n v="57.870967741935488"/>
    <s v="LPfC LA"/>
    <x v="4"/>
  </r>
  <r>
    <x v="212"/>
    <n v="117.02309727520328"/>
    <n v="27.500427859672769"/>
    <n v="1.3130282805081368"/>
    <n v="1.9374519230769234"/>
    <n v="0"/>
    <n v="11.755266960800764"/>
    <n v="157.59182037618496"/>
    <m/>
    <s v="LPfC LA"/>
    <x v="4"/>
  </r>
  <r>
    <x v="213"/>
    <n v="149.4269521842136"/>
    <n v="35.115333763290195"/>
    <n v="2.1883804675135612"/>
    <m/>
    <n v="0"/>
    <n v="25.148689626393789"/>
    <n v="211.87935604141114"/>
    <m/>
    <s v="LPfC LA"/>
    <x v="4"/>
  </r>
  <r>
    <x v="214"/>
    <n v="175.31402167157324"/>
    <n v="41.198795092819708"/>
    <n v="2.1883804675135612"/>
    <m/>
    <n v="2.1045918367346941"/>
    <n v="1.503572545478457"/>
    <n v="222.30936161411964"/>
    <m/>
    <s v="LPfC LA"/>
    <x v="4"/>
  </r>
  <r>
    <x v="215"/>
    <n v="122.21780011593941"/>
    <n v="28.721183027245761"/>
    <n v="2.1883804675135612"/>
    <m/>
    <n v="13.153698979591837"/>
    <n v="6.5252889497802293"/>
    <n v="172.80635154007078"/>
    <n v="42.971528751753155"/>
    <s v="LPfC LA"/>
    <x v="4"/>
  </r>
  <r>
    <x v="216"/>
    <n v="198.2771798230248"/>
    <n v="46.595137258410823"/>
    <n v="3.93908484152441"/>
    <n v="1.7008273437499999"/>
    <n v="1.312154549319728"/>
    <n v="20.254772262080621"/>
    <n v="270.37832873436037"/>
    <m/>
    <s v="LPfC LA"/>
    <x v="4"/>
  </r>
  <r>
    <x v="217"/>
    <n v="69.029060637684609"/>
    <n v="16.221829249855883"/>
    <n v="4.8144370285298344"/>
    <m/>
    <n v="1.3037037037037036"/>
    <n v="0"/>
    <n v="91.369030619774037"/>
    <m/>
    <s v="LPfC LA"/>
    <x v="4"/>
  </r>
  <r>
    <x v="218"/>
    <n v="120.42776410478545"/>
    <n v="28.300524564624581"/>
    <n v="3.063732654518986"/>
    <m/>
    <n v="0.79200000000000004"/>
    <n v="18.202523733934608"/>
    <n v="170.78654505786363"/>
    <m/>
    <s v="LPfC LA"/>
    <x v="4"/>
  </r>
  <r>
    <x v="219"/>
    <n v="94.913075062103488"/>
    <n v="22.304572639594319"/>
    <n v="3.93908484152441"/>
    <m/>
    <n v="0"/>
    <n v="7.8606186669852418"/>
    <n v="129.01735121020747"/>
    <n v="36.34165497896214"/>
    <s v="LPfC LA"/>
    <x v="4"/>
  </r>
  <r>
    <x v="220"/>
    <n v="166.85222348401908"/>
    <n v="39.210272518744482"/>
    <n v="1.750704374010849"/>
    <n v="3.0762499999999999"/>
    <n v="0"/>
    <n v="7.4096055041178364"/>
    <n v="215.22280588089225"/>
    <m/>
    <s v="MPfC MA"/>
    <x v="5"/>
  </r>
  <r>
    <x v="221"/>
    <n v="225.47512540291132"/>
    <n v="52.986654469684154"/>
    <n v="4.8144370285298344"/>
    <m/>
    <n v="1.7415497448979591"/>
    <n v="10.299653907358575"/>
    <n v="295.31742055338179"/>
    <m/>
    <s v="MPfC MA"/>
    <x v="5"/>
  </r>
  <r>
    <x v="222"/>
    <n v="234.78346462034656"/>
    <n v="55.174114185781441"/>
    <n v="3.93908484152441"/>
    <m/>
    <n v="0"/>
    <n v="6.868846794730775"/>
    <n v="300.76551044238317"/>
    <m/>
    <s v="MPfC MA"/>
    <x v="5"/>
  </r>
  <r>
    <x v="223"/>
    <n v="143.09286600189287"/>
    <n v="33.626823510444822"/>
    <n v="8.7535218700542448"/>
    <m/>
    <n v="0"/>
    <n v="22.202520185127355"/>
    <n v="207.67573156751931"/>
    <n v="18.812061711079949"/>
    <s v="MPfC MA"/>
    <x v="5"/>
  </r>
  <r>
    <x v="224"/>
    <n v="256.91104136370308"/>
    <n v="60.374094720470218"/>
    <n v="0.8753521870054245"/>
    <n v="2.2520136363636363"/>
    <n v="12.548194432320027"/>
    <n v="6.5682217289249678"/>
    <n v="337.27690443242375"/>
    <m/>
    <s v="LPfC MA"/>
    <x v="6"/>
  </r>
  <r>
    <x v="225"/>
    <n v="130.39730812998786"/>
    <n v="30.643367410547146"/>
    <n v="3.063732654518986"/>
    <m/>
    <n v="7.0494250637755105"/>
    <n v="21.402638096441066"/>
    <n v="192.55647135527056"/>
    <m/>
    <s v="LPfC MA"/>
    <x v="6"/>
  </r>
  <r>
    <x v="226"/>
    <n v="252.18562990616115"/>
    <n v="59.263623027947865"/>
    <n v="3.93908484152441"/>
    <m/>
    <n v="0"/>
    <n v="9.6807988688965203"/>
    <n v="325.06913664452998"/>
    <m/>
    <s v="LPfC MA"/>
    <x v="6"/>
  </r>
  <r>
    <x v="227"/>
    <n v="177.8844018529916"/>
    <n v="41.802834435453022"/>
    <n v="0"/>
    <m/>
    <n v="3.0046637499999997"/>
    <n v="15.687736195531537"/>
    <n v="238.37963623397616"/>
    <m/>
    <s v="LPfC MA"/>
    <x v="6"/>
  </r>
  <r>
    <x v="228"/>
    <n v="213.80500703833084"/>
    <n v="50.244176654007745"/>
    <n v="4.3767609350271224"/>
    <n v="4.30962551724138"/>
    <n v="0.9470663265306124"/>
    <n v="2.8941245498583896"/>
    <n v="272.26713550375473"/>
    <m/>
    <s v="MPfC MA"/>
    <x v="5"/>
  </r>
  <r>
    <x v="229"/>
    <n v="78.676869365809537"/>
    <n v="18.489064300965239"/>
    <n v="9.1911979635569576"/>
    <m/>
    <n v="0"/>
    <n v="37.029410362437346"/>
    <n v="143.38654199276908"/>
    <m/>
    <s v="MPfC MA"/>
    <x v="5"/>
  </r>
  <r>
    <x v="230"/>
    <n v="126.29439365416627"/>
    <n v="29.67918250872907"/>
    <n v="4.8144370285298344"/>
    <m/>
    <n v="0"/>
    <n v="25.988139575974316"/>
    <n v="186.77615276739948"/>
    <m/>
    <s v="MPfC MA"/>
    <x v="5"/>
  </r>
  <r>
    <x v="231"/>
    <n v="201.54596162593634"/>
    <n v="47.363300982095041"/>
    <n v="4.3767609350271224"/>
    <m/>
    <n v="0.35918367346938779"/>
    <n v="5.2527552074274233"/>
    <n v="258.89796242395533"/>
    <m/>
    <s v="MPfC MA"/>
    <x v="5"/>
  </r>
  <r>
    <x v="232"/>
    <n v="187.37923783340099"/>
    <n v="44.034120890849231"/>
    <n v="28.88662217117901"/>
    <n v="1.9437406716417909"/>
    <n v="1.1818452380952384"/>
    <n v="12.108462474448974"/>
    <n v="273.59028860797349"/>
    <m/>
    <s v="LPfC MA"/>
    <x v="6"/>
  </r>
  <r>
    <x v="233"/>
    <n v="214.65617615300599"/>
    <n v="50.444201395956405"/>
    <n v="13.567958898584079"/>
    <m/>
    <n v="0.24648148148148152"/>
    <n v="5.2813456008265529"/>
    <n v="284.19616352985457"/>
    <m/>
    <s v="LPfC MA"/>
    <x v="6"/>
  </r>
  <r>
    <x v="234"/>
    <n v="210.13964147059664"/>
    <n v="49.382815745590207"/>
    <n v="12.692606711578655"/>
    <m/>
    <n v="1.9247193877551019"/>
    <n v="0"/>
    <n v="274.13978331552062"/>
    <m/>
    <s v="LPfC MA"/>
    <x v="6"/>
  </r>
  <r>
    <x v="235"/>
    <n v="210.58151429908762"/>
    <n v="49.486655860285587"/>
    <n v="20.133100301124763"/>
    <m/>
    <n v="0"/>
    <n v="10.005003036466803"/>
    <n v="290.2062734969648"/>
    <m/>
    <s v="LPfC MA"/>
    <x v="6"/>
  </r>
  <r>
    <x v="236"/>
    <n v="114.562525805384"/>
    <n v="26.922193564265239"/>
    <n v="2.6260565610162736"/>
    <n v="3.1610710084033617"/>
    <n v="2.0461309523809521"/>
    <n v="2.7308547685025437"/>
    <n v="148.88776165154903"/>
    <m/>
    <s v="LPfC LA"/>
    <x v="4"/>
  </r>
  <r>
    <x v="237"/>
    <n v="126.95657774434193"/>
    <n v="29.834795769920351"/>
    <n v="2.6260565610162736"/>
    <m/>
    <n v="0.27499999999999997"/>
    <n v="16.141344447506153"/>
    <n v="175.83377452278472"/>
    <m/>
    <s v="LPfC LA"/>
    <x v="4"/>
  </r>
  <r>
    <x v="238"/>
    <n v="68.45191400610527"/>
    <n v="16.086199791434737"/>
    <n v="2.6260565610162736"/>
    <m/>
    <n v="0.92562962962962958"/>
    <n v="0.44334571394830924"/>
    <n v="88.533145702134206"/>
    <m/>
    <s v="LPfC LA"/>
    <x v="4"/>
  </r>
  <r>
    <x v="239"/>
    <n v="97.874440111401782"/>
    <n v="23.000493426179418"/>
    <n v="8.7535218700542448"/>
    <m/>
    <n v="0.67534013605442189"/>
    <n v="5.4282824205991469"/>
    <n v="135.732077964289"/>
    <n v="34.018232819074335"/>
    <s v="LPfC LA"/>
    <x v="4"/>
  </r>
  <r>
    <x v="240"/>
    <n v="300.43379181500649"/>
    <n v="70.601941076526515"/>
    <n v="0.8753521870054245"/>
    <n v="3.4551611111111105"/>
    <n v="0"/>
    <n v="0"/>
    <n v="371.91108507853846"/>
    <m/>
    <s v="MPfC LA"/>
    <x v="0"/>
  </r>
  <r>
    <x v="241"/>
    <n v="188.45620736676537"/>
    <n v="44.287208731189857"/>
    <n v="1.3130282805081368"/>
    <m/>
    <n v="0.34661458333333334"/>
    <n v="4.3540740607343054"/>
    <n v="238.75713302253098"/>
    <m/>
    <s v="MPfC LA"/>
    <x v="0"/>
  </r>
  <r>
    <x v="242"/>
    <n v="241.80055060918869"/>
    <n v="56.823129393159341"/>
    <n v="2.1883804675135612"/>
    <m/>
    <n v="0"/>
    <n v="6.0517712383275155"/>
    <n v="306.86383170818908"/>
    <m/>
    <s v="MPfC LA"/>
    <x v="0"/>
  </r>
  <r>
    <x v="243"/>
    <n v="195.57005316996214"/>
    <n v="45.958962494941098"/>
    <n v="0.8753521870054245"/>
    <m/>
    <n v="6.2002314814814818"/>
    <n v="11.256629255596453"/>
    <n v="259.86122858898659"/>
    <n v="56.660238429172502"/>
    <s v="MPfC LA"/>
    <x v="0"/>
  </r>
  <r>
    <x v="244"/>
    <n v="167.99290062691961"/>
    <n v="39.478331647326108"/>
    <n v="3.063732654518986"/>
    <n v="3.3392461928934014"/>
    <n v="0.84262696793546898"/>
    <n v="3.6518066775267184"/>
    <n v="215.02939857422689"/>
    <m/>
    <s v="LPfC LA"/>
    <x v="4"/>
  </r>
  <r>
    <x v="245"/>
    <n v="132.33986906123101"/>
    <n v="31.099869229389288"/>
    <n v="2.6260565610162736"/>
    <m/>
    <n v="0"/>
    <n v="7.3354909435684066"/>
    <n v="173.40128579520498"/>
    <m/>
    <s v="LPfC LA"/>
    <x v="4"/>
  </r>
  <r>
    <x v="246"/>
    <n v="319.88840688618774"/>
    <n v="75.173775618254112"/>
    <n v="0.8753521870054245"/>
    <m/>
    <n v="0"/>
    <n v="8.5508050375556213"/>
    <n v="404.48833972900292"/>
    <m/>
    <s v="LPfC LA"/>
    <x v="4"/>
  </r>
  <r>
    <x v="247"/>
    <n v="153.57292388111807"/>
    <n v="36.089637112062746"/>
    <n v="5.2521131220325472"/>
    <m/>
    <n v="0.51221088435374162"/>
    <n v="10.395873297515072"/>
    <n v="205.82275829708217"/>
    <n v="28.186535764375876"/>
    <s v="LPfC LA"/>
    <x v="4"/>
  </r>
  <r>
    <x v="248"/>
    <n v="134.88549460398704"/>
    <n v="31.698091231936953"/>
    <n v="0"/>
    <n v="6.2729782293178538"/>
    <n v="0.99124510833333324"/>
    <n v="42.56112685401019"/>
    <n v="210.13595779826753"/>
    <m/>
    <s v="MPfC LA"/>
    <x v="0"/>
  </r>
  <r>
    <x v="249"/>
    <n v="196.1657600439417"/>
    <n v="46.098953610326298"/>
    <n v="0"/>
    <m/>
    <n v="9.1363522181016155"/>
    <n v="52.663037068690187"/>
    <n v="304.06410294105979"/>
    <m/>
    <s v="MPfC LA"/>
    <x v="0"/>
  </r>
  <r>
    <x v="250"/>
    <n v="134.29418453355169"/>
    <n v="31.559133365384643"/>
    <n v="0.43767609350271225"/>
    <m/>
    <n v="8.9949492428124991"/>
    <n v="25.312759462556397"/>
    <n v="200.59870269780794"/>
    <m/>
    <s v="MPfC LA"/>
    <x v="0"/>
  </r>
  <r>
    <x v="251"/>
    <n v="179.58188895895552"/>
    <n v="42.201743905354547"/>
    <n v="3.93908484152441"/>
    <m/>
    <n v="6.951360790639173"/>
    <n v="48.691739576544975"/>
    <n v="281.3658180730186"/>
    <m/>
    <s v="MPfC LA"/>
    <x v="0"/>
  </r>
  <r>
    <x v="252"/>
    <n v="310.6716269970396"/>
    <n v="73.007832344304305"/>
    <n v="4.3767609350271224"/>
    <n v="3.8205192307692308"/>
    <n v="1.2212244897959184"/>
    <n v="12.990558367796334"/>
    <n v="402.26800313396325"/>
    <m/>
    <s v="LPfC MA"/>
    <x v="6"/>
  </r>
  <r>
    <x v="253"/>
    <n v="249.39251252325164"/>
    <n v="58.607240442964134"/>
    <n v="1.3130282805081368"/>
    <m/>
    <n v="0"/>
    <n v="8.6605778619559128"/>
    <n v="317.97335910867986"/>
    <m/>
    <s v="LPfC MA"/>
    <x v="6"/>
  </r>
  <r>
    <x v="254"/>
    <n v="198.49709382815448"/>
    <n v="46.646817049616303"/>
    <n v="3.063732654518986"/>
    <m/>
    <n v="0"/>
    <n v="4.2311802141330421"/>
    <n v="252.43882374642283"/>
    <m/>
    <s v="LPfC MA"/>
    <x v="6"/>
  </r>
  <r>
    <x v="255"/>
    <n v="214.39488081466573"/>
    <n v="50.38279699144644"/>
    <n v="1.3130282805081368"/>
    <m/>
    <n v="9.559687499999999"/>
    <n v="2.9373639035898367"/>
    <n v="278.58775749021009"/>
    <m/>
    <s v="LPfC MA"/>
    <x v="6"/>
  </r>
  <r>
    <x v="256"/>
    <n v="211.13852947093548"/>
    <n v="49.617554425669837"/>
    <n v="2.6260565610162736"/>
    <n v="2.1935234042553189"/>
    <n v="1.3445535714285715"/>
    <n v="1.2247562211476826"/>
    <n v="265.95145025019787"/>
    <m/>
    <s v="LPfC MA"/>
    <x v="6"/>
  </r>
  <r>
    <x v="257"/>
    <n v="219.14347447310473"/>
    <n v="51.498716501179608"/>
    <n v="2.6260565610162736"/>
    <m/>
    <n v="0"/>
    <n v="4.1618888058843684"/>
    <n v="277.430136341185"/>
    <m/>
    <s v="LPfC MA"/>
    <x v="6"/>
  </r>
  <r>
    <x v="258"/>
    <n v="371.65255148685151"/>
    <n v="87.338349599410094"/>
    <n v="1.750704374010849"/>
    <m/>
    <n v="6.4161166666666665"/>
    <n v="22.062967063147326"/>
    <n v="489.22068919008643"/>
    <m/>
    <s v="LPfC MA"/>
    <x v="6"/>
  </r>
  <r>
    <x v="259"/>
    <n v="195.66805527456617"/>
    <n v="45.98199298952305"/>
    <n v="6.127465309037972"/>
    <m/>
    <n v="7.7227734374999999"/>
    <n v="18.602893489218921"/>
    <n v="274.10318049984608"/>
    <n v="151.32959326788219"/>
    <s v="LPfC MA"/>
    <x v="6"/>
  </r>
  <r>
    <x v="260"/>
    <n v="121.32037739415513"/>
    <n v="28.510288687626453"/>
    <n v="2.6260565610162736"/>
    <n v="2.6755324519230772"/>
    <n v="0"/>
    <n v="4.2755588903225403"/>
    <n v="156.73228153312039"/>
    <m/>
    <s v="LPfC MA"/>
    <x v="1"/>
  </r>
  <r>
    <x v="261"/>
    <n v="189.10885554632719"/>
    <n v="44.440581053386886"/>
    <n v="3.501408748021698"/>
    <m/>
    <n v="6.0751251889644751"/>
    <n v="0"/>
    <n v="243.12597053670027"/>
    <m/>
    <s v="LPfC MA"/>
    <x v="1"/>
  </r>
  <r>
    <x v="262"/>
    <n v="194.57066533607073"/>
    <n v="45.724106353976616"/>
    <n v="3.063732654518986"/>
    <m/>
    <n v="2.6190476190476195"/>
    <n v="0"/>
    <n v="245.97755196361396"/>
    <m/>
    <s v=" "/>
    <x v="1"/>
  </r>
  <r>
    <x v="263"/>
    <n v="210.34962838268615"/>
    <n v="49.432162669931245"/>
    <n v="4.8144370285298344"/>
    <m/>
    <n v="0"/>
    <n v="4.106372281128241"/>
    <n v="268.70260036227546"/>
    <n v="88.18022440392707"/>
    <s v="LPfC MA"/>
    <x v="1"/>
  </r>
  <r>
    <x v="264"/>
    <n v="56.039951927397908"/>
    <n v="11.488190145116571"/>
    <n v="0"/>
    <n v="1.8934411764705881"/>
    <n v="0"/>
    <n v="5.5701431794582055"/>
    <n v="73.098285251972683"/>
    <m/>
    <s v="LPfC MA"/>
    <x v="6"/>
  </r>
  <r>
    <x v="265"/>
    <n v="177.00952489576551"/>
    <n v="41.597238350504895"/>
    <n v="6.127465309037972"/>
    <m/>
    <n v="0"/>
    <n v="15.045113915971106"/>
    <n v="239.77934247127951"/>
    <m/>
    <s v="LPfC MA"/>
    <x v="6"/>
  </r>
  <r>
    <x v="266"/>
    <n v="262.69896892255508"/>
    <n v="61.734257696800441"/>
    <n v="7.4404935895461088"/>
    <m/>
    <n v="2.1676594387755102"/>
    <n v="1.9492413175626726"/>
    <n v="335.99062096523983"/>
    <m/>
    <s v="LPfC MA"/>
    <x v="6"/>
  </r>
  <r>
    <x v="267"/>
    <n v="271.13375674516101"/>
    <n v="63.716432835112833"/>
    <n v="3.063732654518986"/>
    <m/>
    <n v="5.503273809523809"/>
    <n v="0"/>
    <n v="343.4171960443166"/>
    <n v="193.75876577840111"/>
    <s v="LPfC MA"/>
    <x v="6"/>
  </r>
  <r>
    <x v="268"/>
    <n v="161.67553019479124"/>
    <n v="37.993749595775938"/>
    <n v="1.750704374010849"/>
    <n v="4.242078124999999"/>
    <n v="2.5718229166666666"/>
    <n v="6.2854760683420103"/>
    <n v="210.27728314958668"/>
    <m/>
    <s v="LPfC MA"/>
    <x v="6"/>
  </r>
  <r>
    <x v="269"/>
    <n v="298.34824596706613"/>
    <n v="70.111837802260538"/>
    <n v="3.501408748021698"/>
    <m/>
    <n v="10.293726147594626"/>
    <n v="2.3525966281783179"/>
    <n v="384.60781529312129"/>
    <m/>
    <s v="LPfC MA"/>
    <x v="6"/>
  </r>
  <r>
    <x v="270"/>
    <n v="225.72569061874577"/>
    <n v="53.045537295405254"/>
    <n v="4.3767609350271224"/>
    <m/>
    <n v="0"/>
    <n v="3.2366133932822416"/>
    <n v="286.3846022424604"/>
    <m/>
    <s v="LPfC MA"/>
    <x v="6"/>
  </r>
  <r>
    <x v="271"/>
    <n v="263.95139230133776"/>
    <n v="62.028577190814367"/>
    <n v="5.6897892155352592"/>
    <m/>
    <n v="0"/>
    <n v="0"/>
    <n v="331.66975870768738"/>
    <m/>
    <s v="LPfC MA"/>
    <x v="6"/>
  </r>
  <r>
    <x v="272"/>
    <n v="268.3097692871782"/>
    <n v="63.052795782486875"/>
    <n v="3.93908484152441"/>
    <n v="2.6937187499999999"/>
    <n v="4.2109375"/>
    <n v="0.44091223961316572"/>
    <n v="339.95349965080266"/>
    <m/>
    <s v="MPfC LA"/>
    <x v="0"/>
  </r>
  <r>
    <x v="273"/>
    <n v="224.6460303932449"/>
    <n v="52.791817142412548"/>
    <n v="3.063732654518986"/>
    <m/>
    <n v="7.8166840277777774E-2"/>
    <n v="1.1794639897008086"/>
    <n v="281.75921102015502"/>
    <m/>
    <s v="MPfC LA"/>
    <x v="0"/>
  </r>
  <r>
    <x v="274"/>
    <n v="247.12041703655592"/>
    <n v="58.073298003590637"/>
    <n v="0.8753521870054245"/>
    <m/>
    <n v="1.2836665920008339"/>
    <n v="2.8800270536719834"/>
    <n v="310.23276087282483"/>
    <m/>
    <s v="MPfC LA"/>
    <x v="0"/>
  </r>
  <r>
    <x v="275"/>
    <n v="198.53883759544885"/>
    <n v="46.656626834930478"/>
    <n v="5.2521131220325472"/>
    <m/>
    <n v="0.5092592592592593"/>
    <n v="0.58770348272084272"/>
    <n v="251.54454029439199"/>
    <n v="52.949158485273493"/>
    <s v="MPfC LA"/>
    <x v="0"/>
  </r>
  <r>
    <x v="276"/>
    <n v="122.11282830868971"/>
    <n v="28.696514652542081"/>
    <n v="1.750704374010849"/>
    <n v="2.4745279255319153"/>
    <n v="0"/>
    <n v="0"/>
    <n v="152.56004733524264"/>
    <m/>
    <s v="LPfC MA"/>
    <x v="6"/>
  </r>
  <r>
    <x v="277"/>
    <n v="93.352263669007371"/>
    <n v="21.937781962216732"/>
    <n v="2.6260565610162736"/>
    <m/>
    <n v="0"/>
    <n v="0"/>
    <n v="117.91610219224037"/>
    <m/>
    <s v="LPfC MA"/>
    <x v="6"/>
  </r>
  <r>
    <x v="278"/>
    <n v="176.31490811124064"/>
    <n v="41.434003406141549"/>
    <n v="3.93908484152441"/>
    <m/>
    <n v="0"/>
    <n v="1.9881084365444377"/>
    <n v="223.67610479545107"/>
    <m/>
    <s v="LPfC MA"/>
    <x v="6"/>
  </r>
  <r>
    <x v="279"/>
    <n v="193.21111002295038"/>
    <n v="45.404610855393337"/>
    <n v="2.6260565610162736"/>
    <m/>
    <n v="0"/>
    <n v="0"/>
    <n v="241.24177743935999"/>
    <n v="152.2258064516129"/>
    <s v="LPfC MA"/>
    <x v="6"/>
  </r>
  <r>
    <x v="280"/>
    <n v="106.01502698149807"/>
    <n v="24.913531340652046"/>
    <n v="2.6260565610162736"/>
    <n v="7.3468914473684208"/>
    <n v="20.096135703645832"/>
    <n v="13.477191549797546"/>
    <n v="167.12794213660976"/>
    <m/>
    <s v="LPfC LA"/>
    <x v="1"/>
  </r>
  <r>
    <x v="281"/>
    <n v="138.44611512728216"/>
    <n v="32.534837054911307"/>
    <n v="5.6897892155352592"/>
    <m/>
    <n v="0"/>
    <n v="37.708057314912026"/>
    <n v="214.37879871264073"/>
    <m/>
    <s v="LPfC LA"/>
    <x v="1"/>
  </r>
  <r>
    <x v="282"/>
    <n v="154.27522262320602"/>
    <n v="36.25467731645341"/>
    <n v="4.8144370285298344"/>
    <m/>
    <n v="10.654416666666666"/>
    <n v="21.713129682396588"/>
    <n v="227.7118833172525"/>
    <m/>
    <s v="MPfC LA"/>
    <x v="1"/>
  </r>
  <r>
    <x v="283"/>
    <n v="220.76046537839579"/>
    <n v="51.878709363923008"/>
    <n v="3.501408748021698"/>
    <m/>
    <n v="23.941770416666671"/>
    <n v="11.96566163577071"/>
    <n v="312.04801554277782"/>
    <m/>
    <s v="LPfC LA"/>
    <x v="1"/>
  </r>
  <r>
    <x v="284"/>
    <n v="236.07810405830026"/>
    <n v="55.478354453700554"/>
    <n v="1.3130282805081368"/>
    <n v="2.4898557692307697"/>
    <n v="0"/>
    <n v="1.2559688450661277"/>
    <n v="294.1254556375751"/>
    <m/>
    <s v="LPfC MA"/>
    <x v="6"/>
  </r>
  <r>
    <x v="285"/>
    <n v="176.92200394594013"/>
    <n v="41.576670927295929"/>
    <n v="0.8753521870054245"/>
    <m/>
    <n v="0.63663903061224503"/>
    <n v="0"/>
    <n v="220.01066609085376"/>
    <m/>
    <s v="LPfC MA"/>
    <x v="6"/>
  </r>
  <r>
    <x v="286"/>
    <n v="156.4872923183045"/>
    <n v="36.774513694801556"/>
    <n v="2.1883804675135612"/>
    <m/>
    <n v="0"/>
    <n v="0"/>
    <n v="195.45018648061961"/>
    <m/>
    <s v="LPfC MA"/>
    <x v="6"/>
  </r>
  <r>
    <x v="287"/>
    <n v="172.05398304795963"/>
    <n v="40.432686016270509"/>
    <n v="9.6288740570596687"/>
    <m/>
    <n v="0"/>
    <n v="0"/>
    <n v="222.11554312128982"/>
    <n v="114.15988779803648"/>
    <s v="LPfC MA"/>
    <x v="6"/>
  </r>
  <r>
    <x v="288"/>
    <n v="206.54493296231237"/>
    <n v="48.538059246143405"/>
    <n v="5.6897892155352592"/>
    <n v="1.910328488372093"/>
    <n v="0"/>
    <n v="7.2101500519259458"/>
    <n v="267.98293147591698"/>
    <m/>
    <s v="MPfC LA"/>
    <x v="0"/>
  </r>
  <r>
    <x v="289"/>
    <n v="33.14580074299667"/>
    <n v="6.7948891523143171"/>
    <n v="0.43767609350271225"/>
    <m/>
    <n v="0"/>
    <n v="0"/>
    <n v="40.378365988813698"/>
    <m/>
    <s v="MPfC LA"/>
    <x v="0"/>
  </r>
  <r>
    <x v="290"/>
    <n v="13.748649944582874"/>
    <n v="2.8184732386394891"/>
    <n v="1.750704374010849"/>
    <m/>
    <n v="10.086638980701835"/>
    <n v="3.1344747078861923"/>
    <n v="31.538941245821238"/>
    <m/>
    <s v="MPfC LA"/>
    <x v="0"/>
  </r>
  <r>
    <x v="291"/>
    <n v="112.86011361973968"/>
    <n v="26.522126700638822"/>
    <n v="3.501408748021698"/>
    <m/>
    <n v="8.4779898254974562"/>
    <n v="13.162974188180614"/>
    <n v="164.52461308207828"/>
    <n v="46.057363253856948"/>
    <s v="MPfC LA"/>
    <x v="0"/>
  </r>
  <r>
    <x v="292"/>
    <n v="78.067585495478397"/>
    <n v="18.345882591437423"/>
    <n v="1.750704374010849"/>
    <n v="3.8759452488687787"/>
    <n v="0"/>
    <n v="8.4914739106984705"/>
    <n v="106.65564637162515"/>
    <m/>
    <s v="MPfC LA"/>
    <x v="0"/>
  </r>
  <r>
    <x v="293"/>
    <n v="112.32028211439956"/>
    <n v="26.395266296883896"/>
    <n v="3.501408748021698"/>
    <m/>
    <n v="0"/>
    <n v="4.2041794438927615"/>
    <n v="146.42113660319794"/>
    <m/>
    <s v="MPfC LA"/>
    <x v="0"/>
  </r>
  <r>
    <x v="294"/>
    <n v="109.51423492948973"/>
    <n v="25.735845208430085"/>
    <n v="1.3130282805081368"/>
    <m/>
    <n v="4.9205406250000007E-2"/>
    <n v="7.0045223958817244"/>
    <n v="143.61683622055969"/>
    <m/>
    <s v="MPfC LA"/>
    <x v="0"/>
  </r>
  <r>
    <x v="295"/>
    <n v="178.60464946601226"/>
    <n v="41.972092624512882"/>
    <n v="3.93908484152441"/>
    <m/>
    <n v="1.347775E-2"/>
    <n v="22.333475647973483"/>
    <n v="246.86278033002304"/>
    <m/>
    <s v="MPfC LA"/>
    <x v="0"/>
  </r>
  <r>
    <x v="296"/>
    <n v="149.59339589756192"/>
    <n v="35.154448035927047"/>
    <n v="1.750704374010849"/>
    <n v="2.1295406250000002"/>
    <n v="0"/>
    <n v="3.1511518719229339"/>
    <n v="189.64970017942275"/>
    <m/>
    <s v="LPfC MA"/>
    <x v="6"/>
  </r>
  <r>
    <x v="297"/>
    <n v="98.053698171376396"/>
    <n v="23.042619070273453"/>
    <n v="2.6260565610162736"/>
    <m/>
    <n v="3.2577330090931049"/>
    <n v="23.61567481728633"/>
    <n v="150.59578162904555"/>
    <m/>
    <s v="LPfC MA"/>
    <x v="6"/>
  </r>
  <r>
    <x v="298"/>
    <n v="172.16969859462716"/>
    <n v="40.459879169737384"/>
    <n v="3.501408748021698"/>
    <m/>
    <n v="4.4214843749999995"/>
    <n v="29.197882971274595"/>
    <n v="249.75035385866084"/>
    <m/>
    <s v="LPfC MA"/>
    <x v="6"/>
  </r>
  <r>
    <x v="299"/>
    <n v="197.04623269771176"/>
    <n v="46.305864683962263"/>
    <n v="2.6260565610162736"/>
    <m/>
    <n v="0"/>
    <n v="17.477030704170154"/>
    <n v="263.45518464686046"/>
    <n v="70.3842917251052"/>
    <s v="LPfC MA"/>
    <x v="6"/>
  </r>
  <r>
    <x v="300"/>
    <n v="109.47779015209495"/>
    <n v="25.727280685742311"/>
    <n v="0.8753521870054245"/>
    <n v="1.1539245810055867"/>
    <n v="1.3153698979591839"/>
    <n v="0"/>
    <n v="137.39579292280189"/>
    <m/>
    <s v="MPfC LA"/>
    <x v="0"/>
  </r>
  <r>
    <x v="301"/>
    <n v="49.950682548496189"/>
    <n v="10.239889922441717"/>
    <n v="0"/>
    <m/>
    <n v="0"/>
    <n v="7.2449404074397856"/>
    <n v="67.435512878377693"/>
    <m/>
    <s v="MPfC LA"/>
    <x v="0"/>
  </r>
  <r>
    <x v="302"/>
    <n v="207.53564952332897"/>
    <n v="48.770877637982302"/>
    <n v="1.3130282805081368"/>
    <m/>
    <n v="0"/>
    <n v="1.827431276894703"/>
    <n v="259.44698671871413"/>
    <m/>
    <s v="MPfC LA"/>
    <x v="0"/>
  </r>
  <r>
    <x v="303"/>
    <n v="73.035763831253021"/>
    <n v="17.163404500344459"/>
    <n v="0"/>
    <m/>
    <n v="0.84183673469387754"/>
    <n v="3.3352199940032503"/>
    <n v="94.376225060294601"/>
    <n v="31.235553997194955"/>
    <s v="MPfC LA"/>
    <x v="0"/>
  </r>
  <r>
    <x v="304"/>
    <n v="114.04367046585665"/>
    <n v="26.800262559476312"/>
    <n v="2.1883804675135612"/>
    <n v="6.6807127962085309"/>
    <n v="3.7187767113095243"/>
    <n v="11.992744447097575"/>
    <n v="158.74383465125362"/>
    <m/>
    <s v="LPfC LA"/>
    <x v="4"/>
  </r>
  <r>
    <x v="305"/>
    <n v="118.26546702625559"/>
    <n v="27.792384751170061"/>
    <n v="3.063732654518986"/>
    <m/>
    <n v="2.5186304687500005"/>
    <n v="15.096672729362396"/>
    <n v="166.73688763005703"/>
    <m/>
    <s v="LPfC LA"/>
    <x v="4"/>
  </r>
  <r>
    <x v="306"/>
    <n v="125.04012993158393"/>
    <n v="29.384430533922224"/>
    <n v="2.1883804675135612"/>
    <m/>
    <n v="1.1087958170068029"/>
    <n v="6.0270867408701161"/>
    <n v="163.74882349089663"/>
    <m/>
    <s v="LPfC LA"/>
    <x v="4"/>
  </r>
  <r>
    <x v="307"/>
    <n v="124.8492373921967"/>
    <n v="29.339570787166224"/>
    <n v="2.1883804675135612"/>
    <m/>
    <n v="10.835046422619049"/>
    <n v="1.5868473326126482"/>
    <n v="168.79908240210818"/>
    <m/>
    <s v="LPfC LA"/>
    <x v="4"/>
  </r>
  <r>
    <x v="308"/>
    <n v="195.16028608656734"/>
    <n v="45.86266723034332"/>
    <n v="3.501408748021698"/>
    <n v="3.1238023255813956"/>
    <n v="0"/>
    <n v="0"/>
    <n v="244.52436206493238"/>
    <m/>
    <s v="LPfC LA"/>
    <x v="4"/>
  </r>
  <r>
    <x v="309"/>
    <n v="102.43490141137484"/>
    <n v="24.072201831673084"/>
    <n v="2.1883804675135612"/>
    <m/>
    <n v="5.0257432633996162"/>
    <n v="10.311700993230657"/>
    <n v="144.03292796719177"/>
    <m/>
    <s v="LPfC LA"/>
    <x v="4"/>
  </r>
  <r>
    <x v="310"/>
    <n v="172.56167663665903"/>
    <n v="40.551994009614873"/>
    <n v="1.750704374010849"/>
    <m/>
    <n v="0"/>
    <n v="5.766498342167603"/>
    <n v="220.63087336245235"/>
    <m/>
    <s v="LPfC LA"/>
    <x v="4"/>
  </r>
  <r>
    <x v="311"/>
    <n v="50.446133113194662"/>
    <n v="10.341457288204905"/>
    <n v="6.127465309037972"/>
    <m/>
    <n v="0"/>
    <n v="1.3726867867134103"/>
    <n v="68.287742497150958"/>
    <n v="31.991023842917254"/>
    <s v="LPfC LA"/>
    <x v="4"/>
  </r>
  <r>
    <x v="312"/>
    <n v="61.727517826969731"/>
    <n v="12.654141154528794"/>
    <n v="7.4404935895461088"/>
    <n v="1.999665178571429"/>
    <n v="0"/>
    <n v="0.37404258554441"/>
    <n v="82.196195156589056"/>
    <m/>
    <s v="MPfC LA"/>
    <x v="0"/>
  </r>
  <r>
    <x v="313"/>
    <n v="137.19810277994804"/>
    <n v="32.241554153287787"/>
    <n v="2.1883804675135612"/>
    <m/>
    <n v="2.1573540276624463"/>
    <n v="0"/>
    <n v="173.78539142841183"/>
    <m/>
    <s v="MPfC LA"/>
    <x v="0"/>
  </r>
  <r>
    <x v="314"/>
    <n v="167.87574061112187"/>
    <n v="39.450799043613635"/>
    <n v="7.4404935895461088"/>
    <m/>
    <n v="0"/>
    <n v="3.3256711517451962"/>
    <n v="218.09270439602682"/>
    <m/>
    <s v="MPfC LA"/>
    <x v="0"/>
  </r>
  <r>
    <x v="315"/>
    <n v="73.987609688959026"/>
    <n v="17.38708827690537"/>
    <n v="6.127465309037972"/>
    <m/>
    <n v="1.1965937499999999"/>
    <n v="0"/>
    <n v="98.698757024902378"/>
    <m/>
    <s v="MPfC LA"/>
    <x v="0"/>
  </r>
  <r>
    <x v="316"/>
    <n v="295.22850810398972"/>
    <n v="69.378699404437583"/>
    <n v="2.1883804675135612"/>
    <n v="3.950150109170306"/>
    <n v="0"/>
    <n v="37.389795882891754"/>
    <n v="404.18538385883267"/>
    <m/>
    <s v="MPfC LA"/>
    <x v="0"/>
  </r>
  <r>
    <x v="317"/>
    <n v="245.22545285650605"/>
    <n v="57.627981421278918"/>
    <n v="2.6260565610162736"/>
    <m/>
    <n v="4.7765259259259256"/>
    <n v="6.8701699385707959"/>
    <n v="317.12618670329795"/>
    <m/>
    <s v="MPfC LA"/>
    <x v="0"/>
  </r>
  <r>
    <x v="318"/>
    <n v="243.81769951584104"/>
    <n v="57.297159386222638"/>
    <n v="4.8144370285298344"/>
    <m/>
    <n v="0"/>
    <n v="0"/>
    <n v="305.92929593059353"/>
    <m/>
    <s v="MPfC LA"/>
    <x v="0"/>
  </r>
  <r>
    <x v="319"/>
    <n v="281.20942533304009"/>
    <n v="66.084214953264421"/>
    <n v="3.063732654518986"/>
    <m/>
    <n v="4.2350343750000006"/>
    <n v="4.4141947559435426"/>
    <n v="359.00660207176696"/>
    <n v="24.432538569424963"/>
    <s v="MPfC LA"/>
    <x v="0"/>
  </r>
  <r>
    <x v="320"/>
    <m/>
    <m/>
    <m/>
    <m/>
    <m/>
    <m/>
    <m/>
    <m/>
    <s v="MPfC LA"/>
    <x v="7"/>
  </r>
  <r>
    <x v="321"/>
    <m/>
    <m/>
    <m/>
    <m/>
    <m/>
    <m/>
    <m/>
    <m/>
    <s v=" "/>
    <x v="7"/>
  </r>
  <r>
    <x v="322"/>
    <m/>
    <m/>
    <m/>
    <m/>
    <m/>
    <m/>
    <m/>
    <m/>
    <s v="MPfC LA"/>
    <x v="7"/>
  </r>
  <r>
    <x v="323"/>
    <m/>
    <m/>
    <m/>
    <m/>
    <m/>
    <m/>
    <m/>
    <m/>
    <s v="MPfC LA"/>
    <x v="7"/>
  </r>
  <r>
    <x v="324"/>
    <n v="286.57662831283636"/>
    <n v="67.345507653516535"/>
    <n v="3.501408748021698"/>
    <n v="2.3937466397849461"/>
    <n v="0"/>
    <n v="3.0552248687968206"/>
    <n v="360.47876958317141"/>
    <m/>
    <s v="MPfC LA"/>
    <x v="0"/>
  </r>
  <r>
    <x v="325"/>
    <n v="301.21840430448265"/>
    <n v="70.786325011553416"/>
    <n v="2.1883804675135612"/>
    <m/>
    <n v="5.8137750000000006"/>
    <n v="2.076318025879174"/>
    <n v="382.08320280942883"/>
    <m/>
    <s v="MPfC LA"/>
    <x v="0"/>
  </r>
  <r>
    <x v="326"/>
    <n v="350.1022489546736"/>
    <n v="82.274028504348294"/>
    <n v="2.6260565610162736"/>
    <m/>
    <n v="0"/>
    <n v="0"/>
    <n v="435.00233402003818"/>
    <m/>
    <s v="MPfC LA"/>
    <x v="0"/>
  </r>
  <r>
    <x v="327"/>
    <n v="419.09796021321023"/>
    <n v="98.488020650104403"/>
    <n v="0.8753521870054245"/>
    <m/>
    <n v="7.8318981481481496"/>
    <n v="0"/>
    <n v="526.29323119846822"/>
    <n v="90.302945301542792"/>
    <s v="MPfC LA"/>
    <x v="0"/>
  </r>
  <r>
    <x v="328"/>
    <n v="131.1261674573158"/>
    <n v="30.81464935246921"/>
    <n v="3.501408748021698"/>
    <n v="3.7329171428571426"/>
    <n v="0"/>
    <n v="0"/>
    <n v="165.44222555780672"/>
    <m/>
    <s v="HPfC LA"/>
    <x v="2"/>
  </r>
  <r>
    <x v="329"/>
    <n v="136.89710359371117"/>
    <n v="32.170819344522123"/>
    <n v="2.6260565610162736"/>
    <m/>
    <n v="0"/>
    <n v="0"/>
    <n v="171.69397949924956"/>
    <m/>
    <s v="HPfC LA"/>
    <x v="2"/>
  </r>
  <r>
    <x v="330"/>
    <n v="157.00979924646788"/>
    <n v="36.897302822919947"/>
    <n v="2.6260565610162736"/>
    <m/>
    <n v="0"/>
    <n v="0"/>
    <n v="196.5331586304041"/>
    <m/>
    <s v="HPfC LA"/>
    <x v="2"/>
  </r>
  <r>
    <x v="331"/>
    <n v="256.79950161009606"/>
    <n v="60.347882878372573"/>
    <n v="3.063732654518986"/>
    <m/>
    <n v="0"/>
    <n v="0"/>
    <n v="320.21111714298758"/>
    <n v="29.251051893408135"/>
    <s v="HPfC LA"/>
    <x v="2"/>
  </r>
  <r>
    <x v="332"/>
    <n v="207.92751303359256"/>
    <n v="48.862965562894246"/>
    <n v="4.8144370285298344"/>
    <n v="2.5027637987012992"/>
    <n v="2.9803125000000001"/>
    <n v="0.25522241815969526"/>
    <n v="264.84045054317636"/>
    <m/>
    <s v="LPfC LA"/>
    <x v="1"/>
  </r>
  <r>
    <x v="333"/>
    <n v="294.81828286762652"/>
    <n v="69.282296473892231"/>
    <n v="3.063732654518986"/>
    <m/>
    <n v="7.8442171296296301"/>
    <n v="3.4489412770142525"/>
    <n v="378.45747040268157"/>
    <m/>
    <s v="MPfC LA"/>
    <x v="1"/>
  </r>
  <r>
    <x v="334"/>
    <n v="212.27818626413989"/>
    <n v="49.885373772072874"/>
    <n v="2.1883804675135612"/>
    <m/>
    <n v="0"/>
    <n v="4.2275802759277434"/>
    <n v="268.57952077965405"/>
    <m/>
    <s v="MPfC LA"/>
    <x v="1"/>
  </r>
  <r>
    <x v="335"/>
    <n v="150.47535612326948"/>
    <n v="35.361708688968328"/>
    <n v="2.1883804675135612"/>
    <m/>
    <n v="0"/>
    <n v="0.93039773728629271"/>
    <n v="188.95584301703764"/>
    <m/>
    <s v="MPfC LA"/>
    <x v="1"/>
  </r>
  <r>
    <x v="336"/>
    <n v="121.90564589731426"/>
    <n v="28.647826785868848"/>
    <n v="4.3767609350271224"/>
    <n v="5.5377012448132783"/>
    <n v="3.2845312499999997"/>
    <n v="0"/>
    <n v="158.21476486821024"/>
    <m/>
    <s v="MPfC LA"/>
    <x v="0"/>
  </r>
  <r>
    <x v="337"/>
    <n v="169.0089875188163"/>
    <n v="39.717112066921828"/>
    <n v="1.750704374010849"/>
    <m/>
    <n v="1.111267361111111"/>
    <n v="1.0271667410378733"/>
    <n v="212.61523806189794"/>
    <m/>
    <s v="MPfC LA"/>
    <x v="0"/>
  </r>
  <r>
    <x v="338"/>
    <n v="174.11879836951516"/>
    <n v="40.917917616836064"/>
    <n v="2.1883804675135612"/>
    <m/>
    <n v="0"/>
    <n v="0"/>
    <n v="217.22509645386478"/>
    <m/>
    <s v="MPfC LA"/>
    <x v="0"/>
  </r>
  <r>
    <x v="339"/>
    <n v="205.97598161257497"/>
    <n v="48.404355678955113"/>
    <n v="3.063732654518986"/>
    <m/>
    <n v="6.5811688657407421"/>
    <n v="0"/>
    <n v="264.02523881178979"/>
    <n v="100.93232819074333"/>
    <s v="MPfC LA"/>
    <x v="0"/>
  </r>
  <r>
    <x v="340"/>
    <n v="250.43713647345288"/>
    <n v="58.852727071261427"/>
    <n v="0.8753521870054245"/>
    <n v="2.5684633649932165"/>
    <n v="0"/>
    <n v="5.2383850634194369"/>
    <n v="315.4036007951392"/>
    <m/>
    <s v="HPfC LA"/>
    <x v="2"/>
  </r>
  <r>
    <x v="341"/>
    <n v="230.29186772806503"/>
    <n v="54.118588916095277"/>
    <n v="1.750704374010849"/>
    <m/>
    <n v="0"/>
    <n v="5.2383850634194369"/>
    <n v="291.39954608159064"/>
    <m/>
    <s v="HPfC LA"/>
    <x v="2"/>
  </r>
  <r>
    <x v="342"/>
    <n v="186.36333265857451"/>
    <n v="43.795383174765007"/>
    <n v="2.1883804675135612"/>
    <m/>
    <n v="4.7585185185185184"/>
    <n v="13.246085509991914"/>
    <n v="250.3517003293635"/>
    <m/>
    <s v="HPfC LA"/>
    <x v="2"/>
  </r>
  <r>
    <x v="343"/>
    <n v="316.19182386131638"/>
    <n v="74.305078607409342"/>
    <n v="4.3767609350271224"/>
    <m/>
    <n v="0"/>
    <n v="6.6122648385648288"/>
    <n v="401.48592824231764"/>
    <n v="43.969565217391313"/>
    <s v="HPfC LA"/>
    <x v="2"/>
  </r>
  <r>
    <x v="344"/>
    <n v="186.32134742460494"/>
    <n v="43.785516644782156"/>
    <n v="1.750704374010849"/>
    <n v="2.4327999521988533"/>
    <n v="0"/>
    <n v="0.83859376139873487"/>
    <n v="232.69616220479665"/>
    <m/>
    <s v="MPfC MA"/>
    <x v="5"/>
  </r>
  <r>
    <x v="345"/>
    <n v="169.95323749620766"/>
    <n v="39.939010811608796"/>
    <n v="0.8753521870054245"/>
    <m/>
    <n v="1.5443674957482987"/>
    <n v="5.2759173184059547"/>
    <n v="217.58788530897615"/>
    <m/>
    <s v="MPfC MA"/>
    <x v="5"/>
  </r>
  <r>
    <x v="346"/>
    <n v="113.30348533825277"/>
    <n v="26.6263190544894"/>
    <n v="0.43767609350271225"/>
    <m/>
    <n v="0"/>
    <n v="0"/>
    <n v="140.36748048624489"/>
    <m/>
    <s v="MPfC MA"/>
    <x v="5"/>
  </r>
  <r>
    <x v="347"/>
    <n v="240.90145686735849"/>
    <n v="56.61184236382924"/>
    <n v="2.6260565610162736"/>
    <m/>
    <n v="4.5979485544217678"/>
    <n v="0.29146175496967008"/>
    <n v="305.02876610159541"/>
    <m/>
    <s v="MPfC MA"/>
    <x v="5"/>
  </r>
  <r>
    <x v="348"/>
    <n v="262.13105082391337"/>
    <n v="61.600796943619642"/>
    <n v="4.8144370285298344"/>
    <n v="3.4525928917609043"/>
    <n v="0.37730000000000019"/>
    <n v="3.1457013828924318"/>
    <n v="332.06928617895522"/>
    <m/>
    <s v="MPfC LA"/>
    <x v="0"/>
  </r>
  <r>
    <x v="349"/>
    <n v="343.68494953742874"/>
    <n v="80.765963141295742"/>
    <n v="3.063732654518986"/>
    <m/>
    <n v="10.300702372685183"/>
    <n v="8.1640294286332544"/>
    <n v="445.97937713456184"/>
    <m/>
    <s v="MPfC LA"/>
    <x v="0"/>
  </r>
  <r>
    <x v="350"/>
    <n v="194.91479413578435"/>
    <n v="45.804976621909319"/>
    <n v="3.501408748021698"/>
    <m/>
    <n v="6.8180352465986385"/>
    <n v="11.186703725265007"/>
    <n v="262.225918477579"/>
    <m/>
    <s v="MPfC LA"/>
    <x v="0"/>
  </r>
  <r>
    <x v="351"/>
    <n v="337.70981632697783"/>
    <n v="79.36180683683979"/>
    <n v="3.063732654518986"/>
    <m/>
    <n v="0"/>
    <n v="1.5675991366294242"/>
    <n v="421.702954954966"/>
    <n v="54.691725105189349"/>
    <s v="MPfC LA"/>
    <x v="0"/>
  </r>
  <r>
    <x v="352"/>
    <n v="342.87160452582128"/>
    <n v="80.574827063567994"/>
    <n v="4.3767609350271224"/>
    <n v="2.5794466216216221"/>
    <n v="0"/>
    <n v="0"/>
    <n v="427.82319252441636"/>
    <m/>
    <s v="MPfC LA"/>
    <x v="0"/>
  </r>
  <r>
    <x v="353"/>
    <n v="313.75800073181875"/>
    <n v="73.733130171977407"/>
    <n v="2.6260565610162736"/>
    <m/>
    <n v="0"/>
    <n v="1.3986308924324993"/>
    <n v="391.51581835724494"/>
    <m/>
    <s v="MPfC LA"/>
    <x v="0"/>
  </r>
  <r>
    <x v="354"/>
    <n v="321.94127379101013"/>
    <n v="75.656199340887383"/>
    <n v="4.3767609350271224"/>
    <m/>
    <n v="0"/>
    <n v="0"/>
    <n v="401.97423406692462"/>
    <m/>
    <s v="MPfC LA"/>
    <x v="0"/>
  </r>
  <r>
    <x v="355"/>
    <n v="367.52160460012732"/>
    <n v="86.367577081029921"/>
    <n v="4.8144370285298344"/>
    <m/>
    <n v="3.1923117187499996"/>
    <n v="0"/>
    <n v="461.89593042843705"/>
    <n v="39.954540673211781"/>
    <s v="MPfC LA"/>
    <x v="0"/>
  </r>
  <r>
    <x v="356"/>
    <n v="240.92468382786535"/>
    <n v="56.617300699548352"/>
    <n v="2.6260565610162736"/>
    <n v="2.5250782710280375"/>
    <n v="0"/>
    <n v="4.3840165899363868"/>
    <n v="304.5520576783664"/>
    <m/>
    <s v="MPfC LA"/>
    <x v="0"/>
  </r>
  <r>
    <x v="357"/>
    <n v="308.01456191823235"/>
    <n v="72.383422050784603"/>
    <n v="4.3767609350271224"/>
    <m/>
    <n v="9.3576388888888876E-2"/>
    <n v="11.246044104876283"/>
    <n v="396.11436539780919"/>
    <m/>
    <s v="MPfC LA"/>
    <x v="0"/>
  </r>
  <r>
    <x v="358"/>
    <n v="291.48230584716185"/>
    <n v="68.498341874083039"/>
    <n v="2.1883804675135612"/>
    <m/>
    <n v="0"/>
    <n v="12.403625331069053"/>
    <n v="374.57265351982755"/>
    <m/>
    <s v="MPfC LA"/>
    <x v="0"/>
  </r>
  <r>
    <x v="359"/>
    <n v="308.00987249615287"/>
    <n v="72.382320036595914"/>
    <n v="2.1883804675135612"/>
    <m/>
    <n v="1.5405092592592593"/>
    <n v="0.98048351222072105"/>
    <n v="385.10156577174229"/>
    <n v="162.71739130434784"/>
    <s v="MPfC LA"/>
    <x v="0"/>
  </r>
  <r>
    <x v="360"/>
    <n v="358.02496984273148"/>
    <n v="84.135867913041892"/>
    <n v="1.3130282805081368"/>
    <n v="3.2894741379310344"/>
    <n v="0"/>
    <n v="9.1737972908125585"/>
    <n v="452.64766332709411"/>
    <m/>
    <s v="MPfC LA"/>
    <x v="0"/>
  </r>
  <r>
    <x v="361"/>
    <n v="159.7660399516154"/>
    <n v="37.545019388629619"/>
    <n v="1.750704374010849"/>
    <m/>
    <n v="0"/>
    <n v="14.252387290475609"/>
    <n v="213.31415100473146"/>
    <m/>
    <s v="MPfC LA"/>
    <x v="0"/>
  </r>
  <r>
    <x v="362"/>
    <n v="220.91821101094092"/>
    <n v="51.915779587571116"/>
    <n v="0.8753521870054245"/>
    <m/>
    <n v="2.5879282407407409"/>
    <n v="0"/>
    <n v="276.29727102625822"/>
    <m/>
    <s v="MPfC LA"/>
    <x v="0"/>
  </r>
  <r>
    <x v="363"/>
    <n v="175.21420159879841"/>
    <n v="41.175337375717625"/>
    <n v="1.750704374010849"/>
    <m/>
    <n v="0"/>
    <n v="1.0298315342261679"/>
    <n v="219.17007488275303"/>
    <n v="32.213183730715286"/>
    <s v="MPfC LA"/>
    <x v="0"/>
  </r>
  <r>
    <x v="364"/>
    <n v="222.01844514313694"/>
    <n v="52.174334608637182"/>
    <n v="9.6288740570596687"/>
    <n v="3.4223104113110541"/>
    <n v="1.861979166666667"/>
    <n v="5.5200173092558975"/>
    <n v="291.20365028475635"/>
    <m/>
    <s v="LPfC LA"/>
    <x v="4"/>
  </r>
  <r>
    <x v="365"/>
    <n v="132.98675825381002"/>
    <n v="31.251888189645353"/>
    <n v="2.1883804675135612"/>
    <m/>
    <n v="15.516671571219334"/>
    <n v="28.633684568285219"/>
    <n v="210.57738305047349"/>
    <m/>
    <s v="LPfC LA"/>
    <x v="4"/>
  </r>
  <r>
    <x v="366"/>
    <n v="165.40975524331415"/>
    <n v="38.871292482178823"/>
    <n v="2.6260565610162736"/>
    <m/>
    <n v="0"/>
    <n v="0"/>
    <n v="206.90710428650925"/>
    <m/>
    <s v="LPfC LA"/>
    <x v="4"/>
  </r>
  <r>
    <x v="367"/>
    <n v="217.48485184297689"/>
    <n v="51.10894018309957"/>
    <n v="4.8144370285298344"/>
    <m/>
    <n v="0.91666666666666674"/>
    <n v="11.229636504409747"/>
    <n v="285.55453222568275"/>
    <m/>
    <s v="LPfC LA"/>
    <x v="4"/>
  </r>
  <r>
    <x v="368"/>
    <n v="223.59339889596146"/>
    <n v="52.544448740550941"/>
    <n v="14.005634992086792"/>
    <n v="2.7926666666666664"/>
    <n v="0"/>
    <n v="4.2275802759277434"/>
    <n v="294.37106290452692"/>
    <m/>
    <s v=" "/>
    <x v="1"/>
  </r>
  <r>
    <x v="369"/>
    <n v="224.66217560238957"/>
    <n v="52.795611266561544"/>
    <n v="5.6897892155352592"/>
    <m/>
    <n v="0"/>
    <n v="3.5835145667236556"/>
    <n v="286.73109065121002"/>
    <m/>
    <s v="HPfC LA"/>
    <x v="1"/>
  </r>
  <r>
    <x v="370"/>
    <n v="119.08895153250941"/>
    <n v="27.985903610139712"/>
    <n v="2.1883804675135612"/>
    <m/>
    <n v="0"/>
    <n v="6.2091747735674634"/>
    <n v="155.47241038373014"/>
    <m/>
    <s v="HPfC LA"/>
    <x v="1"/>
  </r>
  <r>
    <x v="371"/>
    <n v="256.82272730829732"/>
    <n v="60.353340917449863"/>
    <n v="4.3767609350271224"/>
    <m/>
    <n v="0"/>
    <n v="4.6420296387404898"/>
    <n v="326.1948587995148"/>
    <m/>
    <s v="HPfC LA"/>
    <x v="1"/>
  </r>
  <r>
    <x v="372"/>
    <n v="260.49303547879526"/>
    <n v="61.215863337516886"/>
    <n v="3.501408748021698"/>
    <n v="3.2063413573085846"/>
    <n v="2.4663945578231292"/>
    <n v="3.9538591348690328"/>
    <n v="331.63056125702605"/>
    <m/>
    <s v="HPfC MA"/>
    <x v="3"/>
  </r>
  <r>
    <x v="373"/>
    <n v="217.51820863617613"/>
    <n v="51.116779029501387"/>
    <n v="2.1883804675135612"/>
    <m/>
    <n v="7.9303059523809516"/>
    <n v="15.351677399374992"/>
    <n v="294.10535148494699"/>
    <m/>
    <s v="HPfC MA"/>
    <x v="3"/>
  </r>
  <r>
    <x v="374"/>
    <n v="261.41523209472223"/>
    <n v="61.432579542259717"/>
    <n v="7.002817496043396"/>
    <m/>
    <n v="2.5315125000000003"/>
    <n v="0.60818908035585406"/>
    <n v="332.99033071338118"/>
    <m/>
    <s v="HPfC MA"/>
    <x v="3"/>
  </r>
  <r>
    <x v="375"/>
    <n v="297.82994943893817"/>
    <n v="69.990038118150466"/>
    <n v="7.8781696830488199"/>
    <m/>
    <n v="2.5720500956632648"/>
    <n v="12.986085586451814"/>
    <n v="391.25629292225256"/>
    <n v="14.815813464235628"/>
    <s v="HPfC MA"/>
    <x v="3"/>
  </r>
  <r>
    <x v="376"/>
    <n v="183.04240952657827"/>
    <n v="43.014966238745892"/>
    <n v="2.6260565610162736"/>
    <n v="3.5136231884057971"/>
    <n v="0"/>
    <n v="0.94723528239455113"/>
    <n v="229.630667608735"/>
    <m/>
    <s v="MPfC LA"/>
    <x v="0"/>
  </r>
  <r>
    <x v="377"/>
    <n v="115.89662398891684"/>
    <n v="27.235706637395456"/>
    <n v="3.063732654518986"/>
    <m/>
    <n v="0"/>
    <n v="0.99137153642594789"/>
    <n v="147.18743481725724"/>
    <m/>
    <s v="MPfC LA"/>
    <x v="0"/>
  </r>
  <r>
    <x v="378"/>
    <n v="149.24103283610779"/>
    <n v="35.071642716485329"/>
    <n v="3.93908484152441"/>
    <m/>
    <n v="0"/>
    <n v="0"/>
    <n v="188.25176039411755"/>
    <m/>
    <s v="MPfC LA"/>
    <x v="0"/>
  </r>
  <r>
    <x v="379"/>
    <n v="191.0340857929223"/>
    <n v="44.89301016133674"/>
    <n v="3.501408748021698"/>
    <m/>
    <n v="10.700950127551021"/>
    <n v="1.3735220019858527"/>
    <n v="251.50297683181762"/>
    <n v="33.560238429172514"/>
    <s v="MPfC LA"/>
    <x v="0"/>
  </r>
  <r>
    <x v="380"/>
    <n v="311.62350324724963"/>
    <n v="73.231523263103654"/>
    <n v="4.3767609350271224"/>
    <n v="3.1486826697892276"/>
    <n v="9.1445349737811821"/>
    <n v="18.022817360149297"/>
    <n v="416.39913977931087"/>
    <m/>
    <s v="MPfC MA"/>
    <x v="5"/>
  </r>
  <r>
    <x v="381"/>
    <n v="216.52549529696466"/>
    <n v="50.883491394786695"/>
    <n v="5.2521131220325472"/>
    <m/>
    <n v="2.7963456845238102"/>
    <n v="7.3509461272102357"/>
    <n v="282.80839162551797"/>
    <m/>
    <s v="MPfC MA"/>
    <x v="5"/>
  </r>
  <r>
    <x v="382"/>
    <n v="273.67102428258733"/>
    <n v="64.31269070640802"/>
    <n v="1.3130282805081368"/>
    <m/>
    <n v="15.317017346938776"/>
    <n v="6.7262766580553874"/>
    <n v="361.34003727449766"/>
    <m/>
    <s v="MPfC MA"/>
    <x v="5"/>
  </r>
  <r>
    <x v="383"/>
    <n v="224.09953692562982"/>
    <n v="52.663391177523003"/>
    <n v="3.063732654518986"/>
    <m/>
    <n v="0"/>
    <n v="3.2881142227476761"/>
    <n v="283.11477498041944"/>
    <n v="30.462833099579246"/>
    <s v="MPfC MA"/>
    <x v="5"/>
  </r>
  <r>
    <x v="384"/>
    <n v="70.567157462767909"/>
    <n v="16.583282003750458"/>
    <n v="2.6260565610162736"/>
    <n v="8.6540797546012271"/>
    <n v="1.2460937499999998"/>
    <n v="0"/>
    <n v="91.022589777534634"/>
    <m/>
    <s v="MPfC MA"/>
    <x v="5"/>
  </r>
  <r>
    <x v="385"/>
    <n v="297.67339512467947"/>
    <n v="69.953247854299676"/>
    <n v="3.501408748021698"/>
    <m/>
    <n v="0"/>
    <n v="0"/>
    <n v="371.12805172700081"/>
    <m/>
    <s v="MPfC MA"/>
    <x v="5"/>
  </r>
  <r>
    <x v="386"/>
    <n v="191.03011119986115"/>
    <n v="44.892076131967372"/>
    <n v="3.93908484152441"/>
    <m/>
    <n v="0"/>
    <n v="0"/>
    <n v="239.86127217335294"/>
    <m/>
    <s v="MPfC MA"/>
    <x v="5"/>
  </r>
  <r>
    <x v="387"/>
    <n v="221.71482917525054"/>
    <n v="52.102984856183873"/>
    <n v="1.3130282805081368"/>
    <m/>
    <n v="0"/>
    <n v="0"/>
    <n v="275.13084231194256"/>
    <n v="42.530154277699857"/>
    <s v="MPfC MA"/>
    <x v="5"/>
  </r>
  <r>
    <x v="388"/>
    <n v="171.30407845381552"/>
    <n v="40.256458436646646"/>
    <n v="8.7535218700542448"/>
    <n v="4.9965338134765629"/>
    <n v="5.4966209608843535"/>
    <n v="13.51134469897724"/>
    <n v="239.322024420378"/>
    <m/>
    <s v="HPfC MA"/>
    <x v="3"/>
  </r>
  <r>
    <x v="389"/>
    <n v="219.30200513252794"/>
    <n v="51.535971206144062"/>
    <n v="1.750704374010849"/>
    <m/>
    <n v="0"/>
    <n v="12.893518566773997"/>
    <n v="285.48219927945684"/>
    <m/>
    <s v="HPfC MA"/>
    <x v="3"/>
  </r>
  <r>
    <x v="390"/>
    <n v="216.48772207790788"/>
    <n v="50.874614688308348"/>
    <n v="3.501408748021698"/>
    <m/>
    <n v="0"/>
    <n v="8.9022560986259371"/>
    <n v="279.76600161286382"/>
    <m/>
    <s v="HPfC MA"/>
    <x v="3"/>
  </r>
  <r>
    <x v="391"/>
    <n v="102.982716832631"/>
    <n v="24.200938455668283"/>
    <n v="3.93908484152441"/>
    <m/>
    <n v="3.4252755625"/>
    <n v="41.635596682244454"/>
    <n v="176.18361237456813"/>
    <n v="11.408257363253856"/>
    <s v="HPfC MA"/>
    <x v="3"/>
  </r>
  <r>
    <x v="392"/>
    <n v="229.67930395964876"/>
    <n v="53.974636430517457"/>
    <n v="1.750704374010849"/>
    <n v="3.0750072590011617"/>
    <n v="5.5423849596088433"/>
    <n v="29.131830026970029"/>
    <n v="320.07885975075595"/>
    <m/>
    <s v="LPfC MA"/>
    <x v="1"/>
  </r>
  <r>
    <x v="393"/>
    <n v="294.09339301118609"/>
    <n v="69.111947357628722"/>
    <n v="0.8753521870054245"/>
    <m/>
    <n v="0"/>
    <n v="25.106823998224922"/>
    <n v="389.18751655404515"/>
    <m/>
    <s v="LPfC MA"/>
    <x v="1"/>
  </r>
  <r>
    <x v="394"/>
    <n v="187.49983365433548"/>
    <n v="44.062460908768834"/>
    <n v="3.93908484152441"/>
    <m/>
    <n v="0"/>
    <n v="0"/>
    <n v="235.50137940462872"/>
    <m/>
    <s v="LPfC MA"/>
    <x v="1"/>
  </r>
  <r>
    <x v="395"/>
    <n v="269.92945743685817"/>
    <n v="63.433422497661667"/>
    <n v="0.43767609350271225"/>
    <m/>
    <n v="0"/>
    <n v="32.66255207975226"/>
    <n v="366.46310810777481"/>
    <n v="35.291023842917255"/>
    <s v="MPfC MA"/>
    <x v="1"/>
  </r>
  <r>
    <x v="396"/>
    <n v="205.35126074571855"/>
    <n v="48.257546275243854"/>
    <n v="2.6260565610162736"/>
    <n v="4.3725500000000004"/>
    <n v="4.4859901147959169"/>
    <n v="1.5766100854476186"/>
    <n v="262.29746378222222"/>
    <m/>
    <s v="MPfC MA"/>
    <x v="5"/>
  </r>
  <r>
    <x v="397"/>
    <n v="186.17173074580728"/>
    <n v="43.750356725264709"/>
    <n v="3.063732654518986"/>
    <m/>
    <n v="0"/>
    <n v="6.2768592868495849"/>
    <n v="239.26267941244055"/>
    <m/>
    <s v="MPfC MA"/>
    <x v="5"/>
  </r>
  <r>
    <x v="398"/>
    <n v="251.7705111113213"/>
    <n v="59.166070111160501"/>
    <n v="2.1883804675135612"/>
    <m/>
    <n v="0.16219907407407408"/>
    <n v="0"/>
    <n v="313.28716076406943"/>
    <m/>
    <s v="MPfC MA"/>
    <x v="5"/>
  </r>
  <r>
    <x v="399"/>
    <n v="262.39991024675498"/>
    <n v="61.663978907987421"/>
    <n v="3.93908484152441"/>
    <m/>
    <n v="5.9422682823129254"/>
    <n v="3.7162274360034542"/>
    <n v="337.66146971458318"/>
    <m/>
    <s v="MPfC MA"/>
    <x v="5"/>
  </r>
  <r>
    <x v="400"/>
    <m/>
    <m/>
    <m/>
    <m/>
    <m/>
    <m/>
    <m/>
    <m/>
    <s v="MPfC LA"/>
    <x v="7"/>
  </r>
  <r>
    <x v="401"/>
    <m/>
    <m/>
    <m/>
    <m/>
    <m/>
    <m/>
    <m/>
    <m/>
    <s v="MPfC LA"/>
    <x v="7"/>
  </r>
  <r>
    <x v="402"/>
    <m/>
    <m/>
    <m/>
    <m/>
    <m/>
    <m/>
    <m/>
    <m/>
    <s v="MPfC LA"/>
    <x v="7"/>
  </r>
  <r>
    <x v="403"/>
    <m/>
    <m/>
    <m/>
    <m/>
    <m/>
    <m/>
    <m/>
    <m/>
    <s v="MPfC LA"/>
    <x v="7"/>
  </r>
  <r>
    <x v="404"/>
    <n v="306.55839730558176"/>
    <n v="72.041223366811707"/>
    <n v="7.8781696830488199"/>
    <n v="3.8197707286432161"/>
    <n v="2.118248299319728"/>
    <n v="7.6585261798674349"/>
    <n v="396.25456483462943"/>
    <m/>
    <s v="HPfC LA"/>
    <x v="2"/>
  </r>
  <r>
    <x v="405"/>
    <n v="271.44367953703733"/>
    <n v="63.789264691203769"/>
    <n v="2.6260565610162736"/>
    <m/>
    <n v="0"/>
    <n v="20.628219587109594"/>
    <n v="358.48722037636696"/>
    <m/>
    <s v="HPfC LA"/>
    <x v="2"/>
  </r>
  <r>
    <x v="406"/>
    <n v="266.81551764851793"/>
    <n v="62.701646647401709"/>
    <n v="2.1883804675135612"/>
    <m/>
    <n v="0"/>
    <n v="2.0522466775951922"/>
    <n v="333.75779144102842"/>
    <m/>
    <s v="HPfC LA"/>
    <x v="2"/>
  </r>
  <r>
    <x v="407"/>
    <n v="234.32127047379146"/>
    <n v="55.065498561340988"/>
    <n v="2.6260565610162736"/>
    <m/>
    <n v="0"/>
    <n v="0.44868146882764831"/>
    <n v="292.46150706497639"/>
    <n v="25.911079943899018"/>
    <s v="HPfC LA"/>
    <x v="2"/>
  </r>
  <r>
    <x v="408"/>
    <n v="270.32172027674562"/>
    <n v="63.52560426503522"/>
    <n v="3.501408748021698"/>
    <n v="3.5189441591784338"/>
    <n v="0.66814814814814816"/>
    <n v="22.660941719798327"/>
    <n v="360.67782315774895"/>
    <m/>
    <s v="MPfC MA"/>
    <x v="5"/>
  </r>
  <r>
    <x v="409"/>
    <n v="309.81345114432168"/>
    <n v="72.806161018915589"/>
    <n v="4.8144370285298344"/>
    <m/>
    <n v="5.9941406250000009"/>
    <n v="13.811545371793802"/>
    <n v="407.23973518856087"/>
    <m/>
    <s v="MPfC MA"/>
    <x v="5"/>
  </r>
  <r>
    <x v="410"/>
    <n v="190.32559145903377"/>
    <n v="44.726513992872931"/>
    <n v="5.6897892155352592"/>
    <m/>
    <n v="5.0743729591836733"/>
    <n v="10.660974572829982"/>
    <n v="256.47724219945559"/>
    <m/>
    <s v="MPfC MA"/>
    <x v="5"/>
  </r>
  <r>
    <x v="411"/>
    <n v="287.16926744873098"/>
    <n v="67.484777850451778"/>
    <n v="6.5651414025406831"/>
    <m/>
    <n v="0"/>
    <n v="2.7557014975822858"/>
    <n v="363.97488819930572"/>
    <n v="41.846844319775592"/>
    <s v="MPfC MA"/>
    <x v="5"/>
  </r>
  <r>
    <x v="412"/>
    <n v="158.69258135481931"/>
    <n v="37.292756618382533"/>
    <n v="4.8144370285298344"/>
    <n v="4.096570512820513"/>
    <n v="0"/>
    <n v="3.3100802610428497"/>
    <n v="204.10985526277452"/>
    <m/>
    <s v="MPfC LA"/>
    <x v="0"/>
  </r>
  <r>
    <x v="413"/>
    <n v="276.43018982034948"/>
    <n v="64.96109460778213"/>
    <n v="3.063732654518986"/>
    <m/>
    <n v="0"/>
    <n v="15.478066319634793"/>
    <n v="359.93308340228538"/>
    <m/>
    <s v="MPfC LA"/>
    <x v="0"/>
  </r>
  <r>
    <x v="414"/>
    <n v="124.32012752321272"/>
    <n v="29.215229967954986"/>
    <n v="0.43767609350271225"/>
    <m/>
    <n v="8.1149826388888879"/>
    <n v="18.681091598589298"/>
    <n v="180.76910782214858"/>
    <m/>
    <s v="MPfC LA"/>
    <x v="0"/>
  </r>
  <r>
    <x v="415"/>
    <n v="343.60534951518514"/>
    <n v="80.747257136068498"/>
    <n v="4.8144370285298344"/>
    <m/>
    <n v="0.59606759259259257"/>
    <n v="15.775674370745243"/>
    <n v="445.53878564312129"/>
    <n v="10.149018232819076"/>
    <s v="MPfC LA"/>
    <x v="0"/>
  </r>
  <r>
    <x v="416"/>
    <n v="164.52630960420717"/>
    <n v="38.663682756988685"/>
    <n v="0.43767609350271225"/>
    <n v="4.1691682692307683"/>
    <n v="33.467326340467451"/>
    <n v="35.464754835320548"/>
    <n v="272.55974963048658"/>
    <m/>
    <s v="MPfC LA"/>
    <x v="0"/>
  </r>
  <r>
    <x v="417"/>
    <n v="265.65054924885271"/>
    <n v="62.427879073480383"/>
    <n v="2.1883804675135612"/>
    <m/>
    <n v="0"/>
    <n v="17.954491322581102"/>
    <n v="348.22130011242774"/>
    <m/>
    <s v="MPfC LA"/>
    <x v="0"/>
  </r>
  <r>
    <x v="418"/>
    <n v="183.81003895352001"/>
    <n v="43.195359154077202"/>
    <n v="3.501408748021698"/>
    <m/>
    <n v="1.946326530612245"/>
    <n v="21.640544293679053"/>
    <n v="254.09367767991023"/>
    <m/>
    <s v="MPfC LA"/>
    <x v="0"/>
  </r>
  <r>
    <x v="419"/>
    <n v="268.73415268191178"/>
    <n v="63.152525880249264"/>
    <n v="4.3767609350271224"/>
    <m/>
    <n v="0"/>
    <n v="5.8299259717014786"/>
    <n v="342.0933654688896"/>
    <n v="36.942286115007022"/>
    <s v="MPfC LA"/>
    <x v="0"/>
  </r>
  <r>
    <x v="420"/>
    <n v="232.11203525540012"/>
    <n v="54.546328285019023"/>
    <n v="3.93908484152441"/>
    <n v="3.0205792619542615"/>
    <n v="1.6296296296296295"/>
    <n v="1.8782147094902333"/>
    <n v="294.10529272106339"/>
    <m/>
    <s v="HPfC MA"/>
    <x v="3"/>
  </r>
  <r>
    <x v="421"/>
    <n v="131.77861347955462"/>
    <n v="30.967974167695335"/>
    <n v="0.43767609350271225"/>
    <m/>
    <n v="3.6483562500000009"/>
    <n v="1.7929561318714229"/>
    <n v="168.6255761226241"/>
    <m/>
    <s v="HPfC MA"/>
    <x v="3"/>
  </r>
  <r>
    <x v="422"/>
    <n v="59.745436924542929"/>
    <n v="12.2478145695313"/>
    <n v="0.8753521870054245"/>
    <m/>
    <n v="0"/>
    <n v="2.823860368725934"/>
    <n v="75.692464049805579"/>
    <m/>
    <s v="HPfC MA"/>
    <x v="3"/>
  </r>
  <r>
    <x v="423"/>
    <n v="128.06195869429615"/>
    <n v="30.094560293159596"/>
    <n v="0.8753521870054245"/>
    <m/>
    <n v="0"/>
    <n v="6.570596602483981"/>
    <n v="165.60246777694516"/>
    <m/>
    <s v="HPfC MA"/>
    <x v="3"/>
  </r>
  <r>
    <x v="424"/>
    <n v="246.1604831184917"/>
    <n v="57.847713532845546"/>
    <n v="4.3767609350271224"/>
    <n v="3.9154059999999999"/>
    <n v="24.096279553458199"/>
    <n v="3.5992541183422926"/>
    <n v="336.08049125816484"/>
    <m/>
    <s v="MPfC MA"/>
    <x v="5"/>
  </r>
  <r>
    <x v="425"/>
    <n v="252.92585783386329"/>
    <n v="59.437576590957867"/>
    <n v="6.127465309037972"/>
    <m/>
    <n v="0"/>
    <n v="0"/>
    <n v="318.49089973385912"/>
    <m/>
    <s v="MPfC MA"/>
    <x v="5"/>
  </r>
  <r>
    <x v="426"/>
    <n v="121.0752076086149"/>
    <n v="28.452673788024502"/>
    <n v="2.1883804675135612"/>
    <m/>
    <n v="0"/>
    <n v="33.981365013992047"/>
    <n v="185.697626878145"/>
    <m/>
    <s v="MPfC MA"/>
    <x v="5"/>
  </r>
  <r>
    <x v="427"/>
    <n v="449.46785058063239"/>
    <n v="105.6249448864486"/>
    <n v="1.750704374010849"/>
    <m/>
    <n v="14.181538896467041"/>
    <n v="7.6241922935571464"/>
    <n v="578.64923103111607"/>
    <n v="502.35063113604485"/>
    <s v="MPfC MA"/>
    <x v="5"/>
  </r>
  <r>
    <x v="428"/>
    <n v="127.69499375469699"/>
    <n v="30.008323532353792"/>
    <n v="3.93908484152441"/>
    <n v="1.712481398809524"/>
    <n v="0.73076105442176875"/>
    <n v="58.224694855764547"/>
    <n v="220.59785803876153"/>
    <m/>
    <s v="MPfC MA"/>
    <x v="5"/>
  </r>
  <r>
    <x v="429"/>
    <n v="338.31472690008241"/>
    <n v="79.503960821519357"/>
    <n v="1.750704374010849"/>
    <m/>
    <n v="2.5649479166666667"/>
    <n v="0.71172184737355626"/>
    <n v="422.84606185965282"/>
    <m/>
    <s v="MPfC MA"/>
    <x v="5"/>
  </r>
  <r>
    <x v="430"/>
    <n v="134.18711861713857"/>
    <n v="31.533972875027562"/>
    <n v="2.6260565610162736"/>
    <m/>
    <n v="3.3949930909863948"/>
    <n v="11.858607270532646"/>
    <n v="183.60074841470143"/>
    <m/>
    <s v="MPfC MA"/>
    <x v="5"/>
  </r>
  <r>
    <x v="431"/>
    <n v="192.80714089678324"/>
    <n v="45.309678110744059"/>
    <n v="3.93908484152441"/>
    <m/>
    <n v="4.0210965348639451"/>
    <n v="4.4156178295281237"/>
    <n v="250.49261821344376"/>
    <n v="47.479417952314158"/>
    <s v="MPfC MA"/>
    <x v="5"/>
  </r>
  <r>
    <x v="432"/>
    <n v="279.46879902690944"/>
    <n v="65.675167771323714"/>
    <n v="5.2521131220325472"/>
    <n v="3.5518954545454546"/>
    <n v="0"/>
    <n v="3.3738008944573838"/>
    <n v="353.76988081472302"/>
    <m/>
    <s v="MPfC MA"/>
    <x v="5"/>
  </r>
  <r>
    <x v="433"/>
    <n v="353.91208492725355"/>
    <n v="83.169339957904583"/>
    <n v="9.6288740570596687"/>
    <m/>
    <n v="3.4393672067577263"/>
    <n v="0"/>
    <n v="450.14966614897548"/>
    <m/>
    <s v="MPfC MA"/>
    <x v="5"/>
  </r>
  <r>
    <x v="434"/>
    <n v="229.66104235384577"/>
    <n v="53.970344953153756"/>
    <n v="6.5651414025406831"/>
    <m/>
    <n v="0"/>
    <n v="4.9650963344035475"/>
    <n v="295.16162504394373"/>
    <m/>
    <s v="MPfC MA"/>
    <x v="5"/>
  </r>
  <r>
    <x v="435"/>
    <n v="206.5354973694663"/>
    <n v="48.535841881824581"/>
    <n v="4.3767609350271224"/>
    <m/>
    <n v="0"/>
    <n v="2.3253990827002915"/>
    <n v="261.77349926901832"/>
    <n v="69.270336605890606"/>
    <s v="MPfC MA"/>
    <x v="5"/>
  </r>
  <r>
    <x v="436"/>
    <n v="268.6531409789448"/>
    <n v="63.133488130052022"/>
    <n v="4.8144370285298344"/>
    <n v="3.4869644779332618"/>
    <n v="0"/>
    <n v="2.1430821985508928"/>
    <n v="338.7441483360775"/>
    <m/>
    <s v="MPfC MA"/>
    <x v="5"/>
  </r>
  <r>
    <x v="437"/>
    <n v="114.69385455805975"/>
    <n v="26.953055821144041"/>
    <n v="4.8144370285298344"/>
    <m/>
    <n v="1.5650962962962964"/>
    <n v="17.163750954971327"/>
    <n v="165.19019465900126"/>
    <m/>
    <s v="MPfC MA"/>
    <x v="5"/>
  </r>
  <r>
    <x v="438"/>
    <n v="293.54766568085137"/>
    <n v="68.983701435000071"/>
    <n v="2.6260565610162736"/>
    <m/>
    <n v="3.0171064814814805"/>
    <n v="9.1046804511917294"/>
    <n v="377.27921060954094"/>
    <m/>
    <s v="MPfC MA"/>
    <x v="5"/>
  </r>
  <r>
    <x v="439"/>
    <n v="211.80917546316505"/>
    <n v="49.775156233843781"/>
    <n v="4.3767609350271224"/>
    <m/>
    <n v="2.6949999999999994"/>
    <n v="7.5831384403502646"/>
    <n v="276.23923107238619"/>
    <n v="52.209256661991589"/>
    <s v="MPfC MA"/>
    <x v="5"/>
  </r>
  <r>
    <x v="440"/>
    <n v="234.98107135718487"/>
    <n v="55.220551768938442"/>
    <n v="3.501408748021698"/>
    <n v="4.4630645161290321"/>
    <n v="19.063657213989913"/>
    <n v="14.27454763660743"/>
    <n v="327.04123672474236"/>
    <m/>
    <s v="MPfC MA"/>
    <x v="5"/>
  </r>
  <r>
    <x v="441"/>
    <n v="61.458990657170141"/>
    <n v="12.599093084719877"/>
    <n v="0.43767609350271225"/>
    <m/>
    <n v="1.4210624999999999"/>
    <n v="12.256922914400983"/>
    <n v="88.173745249793726"/>
    <m/>
    <s v="MPfC MA"/>
    <x v="5"/>
  </r>
  <r>
    <x v="442"/>
    <n v="183.3666925717821"/>
    <n v="43.091172754368792"/>
    <n v="3.93908484152441"/>
    <m/>
    <n v="0.60822704081632661"/>
    <n v="30.472650328473421"/>
    <n v="261.47782753696504"/>
    <m/>
    <s v="MPfC MA"/>
    <x v="5"/>
  </r>
  <r>
    <x v="443"/>
    <n v="95.833324544311409"/>
    <n v="22.520831267913181"/>
    <n v="0.43767609350271225"/>
    <m/>
    <n v="0"/>
    <n v="7.7929477244091734"/>
    <n v="126.58477963013648"/>
    <m/>
    <s v="MPfC MA"/>
    <x v="5"/>
  </r>
  <r>
    <x v="444"/>
    <n v="424.80710527204121"/>
    <n v="99.829669738929681"/>
    <n v="3.501408748021698"/>
    <n v="3.2401344086021506"/>
    <n v="0"/>
    <n v="2.59393004554458"/>
    <n v="530.73211380453722"/>
    <m/>
    <s v="MPfC MA"/>
    <x v="5"/>
  </r>
  <r>
    <x v="445"/>
    <n v="231.3692876724358"/>
    <n v="54.37178260302241"/>
    <n v="3.93908484152441"/>
    <m/>
    <n v="3.1965736926020405"/>
    <n v="9.5597728449281618"/>
    <n v="302.43650165451282"/>
    <m/>
    <s v="MPfC MA"/>
    <x v="5"/>
  </r>
  <r>
    <x v="446"/>
    <n v="186.56030050448311"/>
    <n v="43.841670618553529"/>
    <n v="3.93908484152441"/>
    <m/>
    <n v="2.152447916666667"/>
    <n v="0"/>
    <n v="236.49350388122772"/>
    <m/>
    <s v="MPfC MA"/>
    <x v="5"/>
  </r>
  <r>
    <x v="447"/>
    <n v="234.1111766312309"/>
    <n v="55.016126508339262"/>
    <n v="2.1883804675135612"/>
    <m/>
    <n v="1.3016604791666664"/>
    <n v="7.0043145173390258"/>
    <n v="299.62165860358948"/>
    <m/>
    <s v="MPfC MA"/>
    <x v="5"/>
  </r>
  <r>
    <x v="448"/>
    <n v="210.40754137806613"/>
    <n v="49.445772223845537"/>
    <n v="3.501408748021698"/>
    <n v="2.5681724137931039"/>
    <n v="0"/>
    <n v="3.8491457164248497"/>
    <n v="267.20386806635821"/>
    <m/>
    <s v="MPfC MA"/>
    <x v="5"/>
  </r>
  <r>
    <x v="449"/>
    <n v="172.28035984974019"/>
    <n v="40.485884564688945"/>
    <n v="0.8753521870054245"/>
    <m/>
    <n v="0"/>
    <n v="2.5246886021681876"/>
    <n v="216.16628520360277"/>
    <m/>
    <s v="MPfC MA"/>
    <x v="5"/>
  </r>
  <r>
    <x v="450"/>
    <n v="98.143771697739552"/>
    <n v="23.063786348968794"/>
    <n v="3.93908484152441"/>
    <m/>
    <n v="0.38512731481481483"/>
    <n v="0"/>
    <n v="125.53177020304756"/>
    <m/>
    <s v="MPfC MA"/>
    <x v="5"/>
  </r>
  <r>
    <x v="451"/>
    <n v="169.97798704788906"/>
    <n v="39.944826956253927"/>
    <n v="1.3130282805081368"/>
    <m/>
    <n v="2.4962797619047619"/>
    <n v="13.641841225218721"/>
    <n v="227.37396327177461"/>
    <n v="116.39831697054699"/>
    <s v="MPfC MA"/>
    <x v="5"/>
  </r>
  <r>
    <x v="452"/>
    <n v="209.46107855020986"/>
    <n v="49.223353459299318"/>
    <n v="4.3767609350271224"/>
    <n v="3.5666005434782604"/>
    <n v="3.234"/>
    <n v="3.4786302807532787"/>
    <n v="269.77382322528956"/>
    <m/>
    <s v="LPfC LA"/>
    <x v="4"/>
  </r>
  <r>
    <x v="453"/>
    <n v="94.151602175324399"/>
    <n v="22.125626511201233"/>
    <n v="0"/>
    <m/>
    <n v="0"/>
    <n v="3.1143413317582458"/>
    <n v="119.39157001828387"/>
    <m/>
    <s v="LPfC LA"/>
    <x v="4"/>
  </r>
  <r>
    <x v="454"/>
    <n v="139.19560019266797"/>
    <n v="32.710966045276969"/>
    <n v="3.93908484152441"/>
    <m/>
    <n v="0"/>
    <n v="2.2152820558465116"/>
    <n v="178.06093313531585"/>
    <m/>
    <s v="LPfC LA"/>
    <x v="4"/>
  </r>
  <r>
    <x v="455"/>
    <n v="193.2197571331624"/>
    <n v="45.406642926293159"/>
    <n v="3.063732654518986"/>
    <m/>
    <n v="4.2060425000000006"/>
    <n v="2.2152820558465116"/>
    <n v="248.11145726982105"/>
    <m/>
    <s v="LPfC LA"/>
    <x v="4"/>
  </r>
  <r>
    <x v="456"/>
    <n v="80.979986992332456"/>
    <n v="19.030296943198127"/>
    <n v="0.8753521870054245"/>
    <n v="3.4849448529411768"/>
    <n v="2.2448979591836733"/>
    <n v="2.653242666893477"/>
    <n v="105.78377674861315"/>
    <m/>
    <s v="LPfC LA"/>
    <x v="4"/>
  </r>
  <r>
    <x v="457"/>
    <n v="204.54499273936153"/>
    <n v="48.068073293749954"/>
    <n v="1.750704374010849"/>
    <m/>
    <n v="1.7345625000000002"/>
    <n v="0"/>
    <n v="256.09833290712231"/>
    <m/>
    <s v="LPfC LA"/>
    <x v="4"/>
  </r>
  <r>
    <x v="458"/>
    <n v="156.25089987592591"/>
    <n v="36.718961470842586"/>
    <n v="1.750704374010849"/>
    <m/>
    <n v="14.614286047195842"/>
    <n v="1.3664343923253199"/>
    <n v="210.70128616030047"/>
    <m/>
    <s v="LPfC LA"/>
    <x v="4"/>
  </r>
  <r>
    <x v="459"/>
    <n v="46.625624222562315"/>
    <n v="9.5582529656252735"/>
    <n v="2.1883804675135612"/>
    <m/>
    <n v="10.279323043016987"/>
    <n v="0"/>
    <n v="68.651580698718135"/>
    <m/>
    <s v="LPfC LA"/>
    <x v="4"/>
  </r>
  <r>
    <x v="460"/>
    <n v="250.35504241594609"/>
    <n v="58.83343496774733"/>
    <n v="10.066550150562382"/>
    <n v="2.5664303571428571"/>
    <n v="10.440579294195468"/>
    <n v="1.6397459448013869"/>
    <n v="331.33535277325262"/>
    <m/>
    <s v="LPfC LA"/>
    <x v="4"/>
  </r>
  <r>
    <x v="461"/>
    <n v="152.73061334576474"/>
    <n v="35.891694136254713"/>
    <n v="3.501408748021698"/>
    <m/>
    <n v="9.1984953703703701E-2"/>
    <n v="1.3033306091858556"/>
    <n v="193.51903179293069"/>
    <m/>
    <s v="LPfC LA"/>
    <x v="4"/>
  </r>
  <r>
    <x v="462"/>
    <n v="182.18255398661566"/>
    <n v="42.812900186854677"/>
    <n v="3.063732654518986"/>
    <m/>
    <n v="0"/>
    <n v="1.8260742062895534"/>
    <n v="229.88526103427887"/>
    <m/>
    <s v="LPfC LA"/>
    <x v="4"/>
  </r>
  <r>
    <x v="463"/>
    <n v="180.3648869100399"/>
    <n v="42.385748423859376"/>
    <n v="6.127465309037972"/>
    <m/>
    <n v="1.8794531250000002"/>
    <n v="8.3448337959081869"/>
    <n v="239.10238756384544"/>
    <n v="140.44670406732121"/>
    <s v="LPfC LA"/>
    <x v="4"/>
  </r>
  <r>
    <x v="464"/>
    <n v="58.390036177369176"/>
    <n v="11.96995741636068"/>
    <n v="1.3130282805081368"/>
    <n v="1.7754545454545458"/>
    <n v="19.503477618480705"/>
    <n v="0"/>
    <n v="91.17649949271869"/>
    <m/>
    <s v="MPfC MA"/>
    <x v="5"/>
  </r>
  <r>
    <x v="465"/>
    <n v="108.93075594523162"/>
    <n v="25.598727647129429"/>
    <n v="2.1883804675135612"/>
    <m/>
    <n v="2.0286453967693236"/>
    <n v="0"/>
    <n v="138.74650945664393"/>
    <m/>
    <s v="MPfC MA"/>
    <x v="5"/>
  </r>
  <r>
    <x v="466"/>
    <n v="168.98491506771788"/>
    <n v="39.711455040913698"/>
    <n v="0.43767609350271225"/>
    <m/>
    <n v="0"/>
    <n v="1.1111169792232647"/>
    <n v="210.24516318135755"/>
    <m/>
    <s v="MPfC MA"/>
    <x v="5"/>
  </r>
  <r>
    <x v="467"/>
    <n v="40.221800570078294"/>
    <n v="8.2454691168660492"/>
    <n v="0"/>
    <m/>
    <n v="1.7036292401073623"/>
    <n v="2.1521751884556717"/>
    <n v="52.323074115507374"/>
    <m/>
    <s v="MPfC MA"/>
    <x v="5"/>
  </r>
  <r>
    <x v="468"/>
    <n v="416.86655173934849"/>
    <n v="97.963639658746885"/>
    <n v="2.1883804675135612"/>
    <n v="3.7414313858695656"/>
    <n v="0"/>
    <n v="9.5656686998572606"/>
    <n v="526.58424056546619"/>
    <m/>
    <s v="LPfC LA"/>
    <x v="4"/>
  </r>
  <r>
    <x v="469"/>
    <n v="281.1685455354903"/>
    <n v="66.074608200840217"/>
    <n v="3.93908484152441"/>
    <m/>
    <n v="0"/>
    <n v="11.787348726756779"/>
    <n v="362.96958730461165"/>
    <m/>
    <s v="LPfC LA"/>
    <x v="4"/>
  </r>
  <r>
    <x v="470"/>
    <n v="157.34296921184759"/>
    <n v="36.975597764784183"/>
    <n v="3.501408748021698"/>
    <m/>
    <n v="2.3527154195011337"/>
    <n v="0"/>
    <n v="200.17269114415458"/>
    <m/>
    <s v="LPfC LA"/>
    <x v="4"/>
  </r>
  <r>
    <x v="471"/>
    <n v="290.87040004490387"/>
    <n v="68.354544010552402"/>
    <n v="4.8144370285298344"/>
    <m/>
    <n v="0"/>
    <n v="0"/>
    <n v="364.03938108398609"/>
    <m/>
    <s v="LPfC LA"/>
    <x v="4"/>
  </r>
  <r>
    <x v="472"/>
    <n v="121.17299379196173"/>
    <n v="28.475653541111004"/>
    <n v="1.750704374010849"/>
    <n v="1.9706821428571428"/>
    <n v="6.6787251157407415"/>
    <n v="1.1995585042614263"/>
    <n v="159.27763532708576"/>
    <m/>
    <s v="MPfC LA"/>
    <x v="0"/>
  </r>
  <r>
    <x v="473"/>
    <n v="129.67346075860439"/>
    <n v="30.473263278272029"/>
    <n v="0.43767609350271225"/>
    <m/>
    <n v="0"/>
    <n v="4.2605848498952623"/>
    <n v="164.8449849802744"/>
    <m/>
    <s v="MPfC LA"/>
    <x v="0"/>
  </r>
  <r>
    <x v="474"/>
    <n v="58.869305029092061"/>
    <n v="12.068207530963871"/>
    <n v="0.43767609350271225"/>
    <m/>
    <n v="0"/>
    <n v="3.2455645076237549"/>
    <n v="74.620753161182407"/>
    <m/>
    <s v="MPfC LA"/>
    <x v="0"/>
  </r>
  <r>
    <x v="475"/>
    <n v="141.66170721148222"/>
    <n v="33.290501194698322"/>
    <n v="1.750704374010849"/>
    <m/>
    <n v="13.626574864354488"/>
    <n v="1.3426060830497153"/>
    <n v="191.67209372759558"/>
    <m/>
    <s v="MPfC LA"/>
    <x v="0"/>
  </r>
  <r>
    <x v="476"/>
    <n v="258.80706967835499"/>
    <n v="60.819661374413421"/>
    <n v="0.8753521870054245"/>
    <n v="3.7023396226415093"/>
    <n v="3.63"/>
    <n v="3.5947042307133907"/>
    <n v="327.72678747048724"/>
    <m/>
    <s v="LPfC LA"/>
    <x v="4"/>
  </r>
  <r>
    <x v="477"/>
    <n v="201.21674571182723"/>
    <n v="47.285935242279393"/>
    <n v="2.6260565610162736"/>
    <m/>
    <n v="10.217471832482993"/>
    <n v="0"/>
    <n v="261.34620934760585"/>
    <m/>
    <s v="LPfC LA"/>
    <x v="4"/>
  </r>
  <r>
    <x v="478"/>
    <n v="195.69511791419325"/>
    <n v="45.988352709835411"/>
    <n v="4.3767609350271224"/>
    <m/>
    <n v="0.86475340136054424"/>
    <n v="0"/>
    <n v="246.92498496041631"/>
    <m/>
    <s v="LPfC LA"/>
    <x v="4"/>
  </r>
  <r>
    <x v="479"/>
    <n v="239.93291614334103"/>
    <n v="56.384235293685137"/>
    <n v="3.063732654518986"/>
    <m/>
    <n v="0.60507638888888893"/>
    <n v="1.2726238024929659"/>
    <n v="301.25858428292696"/>
    <m/>
    <s v="LPfC LA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80A85-BD24-48ED-8F07-B3C2ACB8B184}" name="PivotTable3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8:I481" firstHeaderRow="0" firstDataRow="1" firstDataCol="1" rowPageCount="1" colPageCount="1"/>
  <pivotFields count="11">
    <pivotField axis="axisRow" showAll="0" sortType="ascending">
      <items count="4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32"/>
        <item x="233"/>
        <item x="234"/>
        <item x="235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72"/>
        <item x="273"/>
        <item x="274"/>
        <item x="275"/>
        <item x="276"/>
        <item x="277"/>
        <item x="278"/>
        <item x="279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56"/>
        <item x="357"/>
        <item x="358"/>
        <item x="359"/>
        <item x="348"/>
        <item x="349"/>
        <item x="350"/>
        <item x="351"/>
        <item x="352"/>
        <item x="353"/>
        <item x="354"/>
        <item x="355"/>
        <item x="360"/>
        <item x="361"/>
        <item x="362"/>
        <item x="363"/>
        <item x="364"/>
        <item x="365"/>
        <item x="366"/>
        <item x="367"/>
        <item m="1" x="480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16"/>
        <item x="417"/>
        <item x="418"/>
        <item x="419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24"/>
        <item x="425"/>
        <item x="426"/>
        <item x="427"/>
        <item x="420"/>
        <item x="421"/>
        <item x="422"/>
        <item x="423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8"/>
        <item x="449"/>
        <item x="450"/>
        <item x="451"/>
        <item x="444"/>
        <item x="445"/>
        <item x="446"/>
        <item x="447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axis="axisPage" multipleItemSelectionAllowed="1" showAll="0">
      <items count="9">
        <item x="1"/>
        <item x="2"/>
        <item x="3"/>
        <item x="4"/>
        <item x="6"/>
        <item x="0"/>
        <item x="5"/>
        <item h="1" x="7"/>
        <item t="default"/>
      </items>
    </pivotField>
  </pivotFields>
  <rowFields count="1">
    <field x="0"/>
  </rowFields>
  <rowItems count="4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10" hier="-1"/>
  </pageFields>
  <dataFields count="8">
    <dataField name="Sum of Trees - AGB (tC/ha)" fld="1" baseField="0" baseItem="0" numFmtId="165"/>
    <dataField name="Sum of Trees - BGB (tC/ha)" fld="2" baseField="0" baseItem="0" numFmtId="165"/>
    <dataField name="Sum of Saplings (tC/ha)" fld="3" baseField="0" baseItem="0" numFmtId="165"/>
    <dataField name="Sum of Litter (tC/ha)" fld="4" baseField="0" baseItem="0" numFmtId="165"/>
    <dataField name="Sum of Standing Dead (tC/ha)" fld="5" baseField="0" baseItem="0" numFmtId="165"/>
    <dataField name="Sum of Lying Dead (tC/ha)" fld="6" baseField="0" baseItem="0" numFmtId="165"/>
    <dataField name="Sum of All Pools (tC/ha)" fld="7" baseField="0" baseItem="0" numFmtId="165"/>
    <dataField name="Sum of Soil (tC/ha)" fld="8" baseField="0" baseItem="0" numFmtId="165"/>
  </dataFields>
  <formats count="11">
    <format dxfId="36">
      <pivotArea field="0" type="button" dataOnly="0" labelOnly="1" outline="0" axis="axisRow" fieldPosition="0"/>
    </format>
    <format dxfId="35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4">
      <pivotArea collapsedLevelsAreSubtotals="1" fieldPosition="0">
        <references count="1">
          <reference field="0" count="1">
            <x v="3"/>
          </reference>
        </references>
      </pivotArea>
    </format>
    <format dxfId="33">
      <pivotArea dataOnly="0" labelOnly="1" fieldPosition="0">
        <references count="1">
          <reference field="0" count="1">
            <x v="3"/>
          </reference>
        </references>
      </pivotArea>
    </format>
    <format dxfId="32">
      <pivotArea dataOnly="0" fieldPosition="0">
        <references count="1">
          <reference field="0" count="1">
            <x v="7"/>
          </reference>
        </references>
      </pivotArea>
    </format>
    <format dxfId="31">
      <pivotArea collapsedLevelsAreSubtotals="1" fieldPosition="0">
        <references count="1">
          <reference field="0" count="1">
            <x v="11"/>
          </reference>
        </references>
      </pivotArea>
    </format>
    <format dxfId="30">
      <pivotArea dataOnly="0" labelOnly="1" fieldPosition="0">
        <references count="1">
          <reference field="0" count="1">
            <x v="11"/>
          </reference>
        </references>
      </pivotArea>
    </format>
    <format dxfId="29">
      <pivotArea collapsedLevelsAreSubtotals="1" fieldPosition="0">
        <references count="1">
          <reference field="0" count="1">
            <x v="15"/>
          </reference>
        </references>
      </pivotArea>
    </format>
    <format dxfId="28">
      <pivotArea dataOnly="0" labelOnly="1" fieldPosition="0">
        <references count="1">
          <reference field="0" count="1">
            <x v="15"/>
          </reference>
        </references>
      </pivotArea>
    </format>
    <format dxfId="27">
      <pivotArea collapsedLevelsAreSubtotals="1" fieldPosition="0">
        <references count="1">
          <reference field="0" count="1">
            <x v="19"/>
          </reference>
        </references>
      </pivotArea>
    </format>
    <format dxfId="26">
      <pivotArea dataOnly="0" labelOnly="1" fieldPosition="0">
        <references count="1">
          <reference field="0" count="1">
            <x v="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C38F8-FD67-41D1-8B5E-4CA689497003}" name="PivotTable8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H19" firstHeaderRow="1" firstDataRow="1" firstDataCol="1" rowPageCount="1" colPageCount="1"/>
  <pivotFields count="15">
    <pivotField showAll="0"/>
    <pivotField showAll="0"/>
    <pivotField showAll="0"/>
    <pivotField axis="axisRow" showAll="0">
      <items count="122">
        <item x="6"/>
        <item x="0"/>
        <item x="1"/>
        <item x="2"/>
        <item x="3"/>
        <item x="4"/>
        <item x="5"/>
        <item x="10"/>
        <item x="7"/>
        <item x="8"/>
        <item x="9"/>
        <item x="12"/>
        <item x="11"/>
        <item x="14"/>
        <item x="13"/>
        <item x="15"/>
        <item x="16"/>
        <item x="17"/>
        <item x="26"/>
        <item x="18"/>
        <item x="19"/>
        <item x="20"/>
        <item x="21"/>
        <item x="22"/>
        <item x="23"/>
        <item x="24"/>
        <item x="25"/>
        <item x="33"/>
        <item x="27"/>
        <item x="28"/>
        <item x="29"/>
        <item x="30"/>
        <item x="31"/>
        <item x="32"/>
        <item x="38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8"/>
        <item x="55"/>
        <item x="56"/>
        <item x="57"/>
        <item x="59"/>
        <item x="60"/>
        <item x="61"/>
        <item x="62"/>
        <item x="63"/>
        <item x="68"/>
        <item x="69"/>
        <item x="64"/>
        <item x="65"/>
        <item x="66"/>
        <item x="67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9"/>
        <item x="87"/>
        <item x="88"/>
        <item x="90"/>
        <item x="91"/>
        <item m="1" x="120"/>
        <item x="92"/>
        <item x="93"/>
        <item x="94"/>
        <item x="95"/>
        <item x="96"/>
        <item x="97"/>
        <item x="98"/>
        <item x="99"/>
        <item x="100"/>
        <item x="104"/>
        <item x="101"/>
        <item x="102"/>
        <item x="103"/>
        <item x="106"/>
        <item x="105"/>
        <item x="107"/>
        <item x="108"/>
        <item x="109"/>
        <item x="110"/>
        <item x="112"/>
        <item x="111"/>
        <item x="113"/>
        <item x="114"/>
        <item x="115"/>
        <item x="116"/>
        <item x="117"/>
        <item x="118"/>
        <item x="1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Page" multipleItemSelectionAllowed="1" showAll="0">
      <items count="9">
        <item h="1" x="1"/>
        <item h="1" x="2"/>
        <item h="1" x="3"/>
        <item h="1" x="4"/>
        <item h="1" x="6"/>
        <item h="1" x="0"/>
        <item x="5"/>
        <item h="1" x="7"/>
        <item t="default"/>
      </items>
    </pivotField>
  </pivotFields>
  <rowFields count="1">
    <field x="3"/>
  </rowFields>
  <rowItems count="16">
    <i>
      <x v="56"/>
    </i>
    <i>
      <x v="58"/>
    </i>
    <i>
      <x v="86"/>
    </i>
    <i>
      <x v="96"/>
    </i>
    <i>
      <x v="97"/>
    </i>
    <i>
      <x v="100"/>
    </i>
    <i>
      <x v="104"/>
    </i>
    <i>
      <x v="106"/>
    </i>
    <i>
      <x v="108"/>
    </i>
    <i>
      <x v="109"/>
    </i>
    <i>
      <x v="110"/>
    </i>
    <i>
      <x v="111"/>
    </i>
    <i>
      <x v="112"/>
    </i>
    <i>
      <x v="113"/>
    </i>
    <i>
      <x v="117"/>
    </i>
    <i t="grand">
      <x/>
    </i>
  </rowItems>
  <colItems count="1">
    <i/>
  </colItems>
  <pageFields count="1">
    <pageField fld="14" hier="-1"/>
  </pageFields>
  <dataFields count="1">
    <dataField name="Average of All Pools (tC/ha)" fld="11" subtotal="average" baseField="3" baseItem="0" numFmtId="166"/>
  </dataFields>
  <formats count="2">
    <format dxfId="3">
      <pivotArea field="3" type="button" dataOnly="0" labelOnly="1" outline="0" axis="axisRow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ED838B-9C9F-4AD7-9077-4014A3F60C49}" name="PivotTable7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18" firstHeaderRow="1" firstDataRow="1" firstDataCol="1" rowPageCount="1" colPageCount="1"/>
  <pivotFields count="15">
    <pivotField showAll="0"/>
    <pivotField showAll="0"/>
    <pivotField showAll="0"/>
    <pivotField axis="axisRow" showAll="0">
      <items count="122">
        <item x="6"/>
        <item x="0"/>
        <item x="1"/>
        <item x="2"/>
        <item x="3"/>
        <item x="4"/>
        <item x="5"/>
        <item x="10"/>
        <item x="7"/>
        <item x="8"/>
        <item x="9"/>
        <item x="12"/>
        <item x="11"/>
        <item x="14"/>
        <item x="13"/>
        <item x="15"/>
        <item x="16"/>
        <item x="17"/>
        <item x="26"/>
        <item x="18"/>
        <item x="19"/>
        <item x="20"/>
        <item x="21"/>
        <item x="22"/>
        <item x="23"/>
        <item x="24"/>
        <item x="25"/>
        <item x="33"/>
        <item x="27"/>
        <item x="28"/>
        <item x="29"/>
        <item x="30"/>
        <item x="31"/>
        <item x="32"/>
        <item x="38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8"/>
        <item x="55"/>
        <item x="56"/>
        <item x="57"/>
        <item x="59"/>
        <item x="60"/>
        <item x="61"/>
        <item x="62"/>
        <item x="63"/>
        <item x="68"/>
        <item x="69"/>
        <item x="64"/>
        <item x="65"/>
        <item x="66"/>
        <item x="67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9"/>
        <item x="87"/>
        <item x="88"/>
        <item x="90"/>
        <item x="91"/>
        <item m="1" x="120"/>
        <item x="92"/>
        <item x="93"/>
        <item x="94"/>
        <item x="95"/>
        <item x="96"/>
        <item x="97"/>
        <item x="98"/>
        <item x="99"/>
        <item x="100"/>
        <item x="104"/>
        <item x="101"/>
        <item x="102"/>
        <item x="103"/>
        <item x="106"/>
        <item x="105"/>
        <item x="107"/>
        <item x="108"/>
        <item x="109"/>
        <item x="110"/>
        <item x="112"/>
        <item x="111"/>
        <item x="113"/>
        <item x="114"/>
        <item x="115"/>
        <item x="116"/>
        <item x="117"/>
        <item x="118"/>
        <item x="1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Page" multipleItemSelectionAllowed="1" showAll="0">
      <items count="9">
        <item h="1" x="1"/>
        <item x="2"/>
        <item h="1" x="3"/>
        <item h="1" x="4"/>
        <item h="1" x="6"/>
        <item h="1" x="0"/>
        <item h="1" x="5"/>
        <item h="1" x="7"/>
        <item t="default"/>
      </items>
    </pivotField>
  </pivotFields>
  <rowFields count="1">
    <field x="3"/>
  </rowFields>
  <rowItems count="15">
    <i>
      <x/>
    </i>
    <i>
      <x v="3"/>
    </i>
    <i>
      <x v="4"/>
    </i>
    <i>
      <x v="5"/>
    </i>
    <i>
      <x v="8"/>
    </i>
    <i>
      <x v="10"/>
    </i>
    <i>
      <x v="12"/>
    </i>
    <i>
      <x v="13"/>
    </i>
    <i>
      <x v="14"/>
    </i>
    <i>
      <x v="16"/>
    </i>
    <i>
      <x v="17"/>
    </i>
    <i>
      <x v="82"/>
    </i>
    <i>
      <x v="85"/>
    </i>
    <i>
      <x v="103"/>
    </i>
    <i t="grand">
      <x/>
    </i>
  </rowItems>
  <colItems count="1">
    <i/>
  </colItems>
  <pageFields count="1">
    <pageField fld="14" hier="-1"/>
  </pageFields>
  <dataFields count="1">
    <dataField name="Average of All Pools (tC/ha)" fld="11" subtotal="average" baseField="3" baseItem="0" numFmtId="166"/>
  </dataFields>
  <formats count="2">
    <format dxfId="5">
      <pivotArea field="3" type="button" dataOnly="0" labelOnly="1" outline="0" axis="axisRow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FAFFE3-AC5D-4DB9-A635-A05AFD5ABFF2}" name="PivotTable9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K26" firstHeaderRow="1" firstDataRow="1" firstDataCol="1" rowPageCount="1" colPageCount="1"/>
  <pivotFields count="15">
    <pivotField showAll="0"/>
    <pivotField showAll="0"/>
    <pivotField showAll="0"/>
    <pivotField axis="axisRow" showAll="0">
      <items count="122">
        <item x="6"/>
        <item x="0"/>
        <item x="1"/>
        <item x="2"/>
        <item x="3"/>
        <item x="4"/>
        <item x="5"/>
        <item x="10"/>
        <item x="7"/>
        <item x="8"/>
        <item x="9"/>
        <item x="12"/>
        <item x="11"/>
        <item x="14"/>
        <item x="13"/>
        <item x="15"/>
        <item x="16"/>
        <item x="17"/>
        <item x="26"/>
        <item x="18"/>
        <item x="19"/>
        <item x="20"/>
        <item x="21"/>
        <item x="22"/>
        <item x="23"/>
        <item x="24"/>
        <item x="25"/>
        <item x="33"/>
        <item x="27"/>
        <item x="28"/>
        <item x="29"/>
        <item x="30"/>
        <item x="31"/>
        <item x="32"/>
        <item x="38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8"/>
        <item x="55"/>
        <item x="56"/>
        <item x="57"/>
        <item x="59"/>
        <item x="60"/>
        <item x="61"/>
        <item x="62"/>
        <item x="63"/>
        <item x="68"/>
        <item x="69"/>
        <item x="64"/>
        <item x="65"/>
        <item x="66"/>
        <item x="67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9"/>
        <item x="87"/>
        <item x="88"/>
        <item x="90"/>
        <item x="91"/>
        <item m="1" x="120"/>
        <item x="92"/>
        <item x="93"/>
        <item x="94"/>
        <item x="95"/>
        <item x="96"/>
        <item x="97"/>
        <item x="98"/>
        <item x="99"/>
        <item x="100"/>
        <item x="104"/>
        <item x="101"/>
        <item x="102"/>
        <item x="103"/>
        <item x="106"/>
        <item x="105"/>
        <item x="107"/>
        <item x="108"/>
        <item x="109"/>
        <item x="110"/>
        <item x="112"/>
        <item x="111"/>
        <item x="113"/>
        <item x="114"/>
        <item x="115"/>
        <item x="116"/>
        <item x="117"/>
        <item x="118"/>
        <item x="1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Page" multipleItemSelectionAllowed="1" showAll="0">
      <items count="9">
        <item h="1" x="1"/>
        <item h="1" x="2"/>
        <item h="1" x="3"/>
        <item h="1" x="4"/>
        <item h="1" x="6"/>
        <item x="0"/>
        <item h="1" x="5"/>
        <item h="1" x="7"/>
        <item t="default"/>
      </items>
    </pivotField>
  </pivotFields>
  <rowFields count="1">
    <field x="3"/>
  </rowFields>
  <rowItems count="23">
    <i>
      <x v="1"/>
    </i>
    <i>
      <x v="15"/>
    </i>
    <i>
      <x v="45"/>
    </i>
    <i>
      <x v="47"/>
    </i>
    <i>
      <x v="60"/>
    </i>
    <i>
      <x v="62"/>
    </i>
    <i>
      <x v="64"/>
    </i>
    <i>
      <x v="72"/>
    </i>
    <i>
      <x v="73"/>
    </i>
    <i>
      <x v="75"/>
    </i>
    <i>
      <x v="78"/>
    </i>
    <i>
      <x v="79"/>
    </i>
    <i>
      <x v="81"/>
    </i>
    <i>
      <x v="84"/>
    </i>
    <i>
      <x v="87"/>
    </i>
    <i>
      <x v="88"/>
    </i>
    <i>
      <x v="89"/>
    </i>
    <i>
      <x v="90"/>
    </i>
    <i>
      <x v="95"/>
    </i>
    <i>
      <x v="102"/>
    </i>
    <i>
      <x v="105"/>
    </i>
    <i>
      <x v="119"/>
    </i>
    <i t="grand">
      <x/>
    </i>
  </rowItems>
  <colItems count="1">
    <i/>
  </colItems>
  <pageFields count="1">
    <pageField fld="14" hier="-1"/>
  </pageFields>
  <dataFields count="1">
    <dataField name="Average of All Pools (tC/ha)" fld="11" subtotal="average" baseField="3" baseItem="0" numFmtId="166"/>
  </dataFields>
  <formats count="2">
    <format dxfId="7">
      <pivotArea field="3" type="button" dataOnly="0" labelOnly="1" outline="0" axis="axisRow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F3C48-745A-437F-9B96-1AEB3E67789D}" name="PivotTable1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3:Q23" firstHeaderRow="1" firstDataRow="1" firstDataCol="1" rowPageCount="1" colPageCount="1"/>
  <pivotFields count="15">
    <pivotField showAll="0"/>
    <pivotField showAll="0"/>
    <pivotField showAll="0"/>
    <pivotField axis="axisRow" showAll="0">
      <items count="122">
        <item x="6"/>
        <item x="0"/>
        <item x="1"/>
        <item x="2"/>
        <item x="3"/>
        <item x="4"/>
        <item x="5"/>
        <item x="10"/>
        <item x="7"/>
        <item x="8"/>
        <item x="9"/>
        <item x="12"/>
        <item x="11"/>
        <item x="14"/>
        <item x="13"/>
        <item x="15"/>
        <item x="16"/>
        <item x="17"/>
        <item x="26"/>
        <item x="18"/>
        <item x="19"/>
        <item x="20"/>
        <item x="21"/>
        <item x="22"/>
        <item x="23"/>
        <item x="24"/>
        <item x="25"/>
        <item x="33"/>
        <item x="27"/>
        <item x="28"/>
        <item x="29"/>
        <item x="30"/>
        <item x="31"/>
        <item x="32"/>
        <item x="38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8"/>
        <item x="55"/>
        <item x="56"/>
        <item x="57"/>
        <item x="59"/>
        <item x="60"/>
        <item x="61"/>
        <item x="62"/>
        <item x="63"/>
        <item x="68"/>
        <item x="69"/>
        <item x="64"/>
        <item x="65"/>
        <item x="66"/>
        <item x="67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9"/>
        <item x="87"/>
        <item x="88"/>
        <item x="90"/>
        <item x="91"/>
        <item m="1" x="120"/>
        <item x="92"/>
        <item x="93"/>
        <item x="94"/>
        <item x="95"/>
        <item x="96"/>
        <item x="97"/>
        <item x="98"/>
        <item x="99"/>
        <item x="100"/>
        <item x="104"/>
        <item x="101"/>
        <item x="102"/>
        <item x="103"/>
        <item x="106"/>
        <item x="105"/>
        <item x="107"/>
        <item x="108"/>
        <item x="109"/>
        <item x="110"/>
        <item x="112"/>
        <item x="111"/>
        <item x="113"/>
        <item x="114"/>
        <item x="115"/>
        <item x="116"/>
        <item x="117"/>
        <item x="118"/>
        <item x="1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Page" multipleItemSelectionAllowed="1" showAll="0">
      <items count="9">
        <item h="1" x="1"/>
        <item h="1" x="2"/>
        <item h="1" x="3"/>
        <item x="4"/>
        <item h="1" x="6"/>
        <item h="1" x="0"/>
        <item h="1" x="5"/>
        <item h="1" x="7"/>
        <item t="default"/>
      </items>
    </pivotField>
  </pivotFields>
  <rowFields count="1">
    <field x="3"/>
  </rowFields>
  <rowItems count="20">
    <i>
      <x v="44"/>
    </i>
    <i>
      <x v="46"/>
    </i>
    <i>
      <x v="48"/>
    </i>
    <i>
      <x v="49"/>
    </i>
    <i>
      <x v="50"/>
    </i>
    <i>
      <x v="51"/>
    </i>
    <i>
      <x v="52"/>
    </i>
    <i>
      <x v="53"/>
    </i>
    <i>
      <x v="54"/>
    </i>
    <i>
      <x v="59"/>
    </i>
    <i>
      <x v="61"/>
    </i>
    <i>
      <x v="76"/>
    </i>
    <i>
      <x v="77"/>
    </i>
    <i>
      <x v="91"/>
    </i>
    <i>
      <x v="114"/>
    </i>
    <i>
      <x v="115"/>
    </i>
    <i>
      <x v="116"/>
    </i>
    <i>
      <x v="118"/>
    </i>
    <i>
      <x v="120"/>
    </i>
    <i t="grand">
      <x/>
    </i>
  </rowItems>
  <colItems count="1">
    <i/>
  </colItems>
  <pageFields count="1">
    <pageField fld="14" hier="-1"/>
  </pageFields>
  <dataFields count="1">
    <dataField name="Average of All Pools (tC/ha)" fld="11" subtotal="average" baseField="3" baseItem="0" numFmtId="166"/>
  </dataFields>
  <formats count="2">
    <format dxfId="9">
      <pivotArea field="3" type="button" dataOnly="0" labelOnly="1" outline="0" axis="axisRow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F3FC4D-2C5A-4138-A595-B1A6247B8103}" name="PivotTable10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:N13" firstHeaderRow="1" firstDataRow="1" firstDataCol="1" rowPageCount="1" colPageCount="1"/>
  <pivotFields count="15">
    <pivotField showAll="0"/>
    <pivotField showAll="0"/>
    <pivotField showAll="0"/>
    <pivotField axis="axisRow" showAll="0">
      <items count="122">
        <item x="6"/>
        <item x="0"/>
        <item x="1"/>
        <item x="2"/>
        <item x="3"/>
        <item x="4"/>
        <item x="5"/>
        <item x="10"/>
        <item x="7"/>
        <item x="8"/>
        <item x="9"/>
        <item x="12"/>
        <item x="11"/>
        <item x="14"/>
        <item x="13"/>
        <item x="15"/>
        <item x="16"/>
        <item x="17"/>
        <item x="26"/>
        <item x="18"/>
        <item x="19"/>
        <item x="20"/>
        <item x="21"/>
        <item x="22"/>
        <item x="23"/>
        <item x="24"/>
        <item x="25"/>
        <item x="33"/>
        <item x="27"/>
        <item x="28"/>
        <item x="29"/>
        <item x="30"/>
        <item x="31"/>
        <item x="32"/>
        <item x="38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8"/>
        <item x="55"/>
        <item x="56"/>
        <item x="57"/>
        <item x="59"/>
        <item x="60"/>
        <item x="61"/>
        <item x="62"/>
        <item x="63"/>
        <item x="68"/>
        <item x="69"/>
        <item x="64"/>
        <item x="65"/>
        <item x="66"/>
        <item x="67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9"/>
        <item x="87"/>
        <item x="88"/>
        <item x="90"/>
        <item x="91"/>
        <item m="1" x="120"/>
        <item x="92"/>
        <item x="93"/>
        <item x="94"/>
        <item x="95"/>
        <item x="96"/>
        <item x="97"/>
        <item x="98"/>
        <item x="99"/>
        <item x="100"/>
        <item x="104"/>
        <item x="101"/>
        <item x="102"/>
        <item x="103"/>
        <item x="106"/>
        <item x="105"/>
        <item x="107"/>
        <item x="108"/>
        <item x="109"/>
        <item x="110"/>
        <item x="112"/>
        <item x="111"/>
        <item x="113"/>
        <item x="114"/>
        <item x="115"/>
        <item x="116"/>
        <item x="117"/>
        <item x="118"/>
        <item x="1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Page" multipleItemSelectionAllowed="1" showAll="0">
      <items count="9">
        <item h="1" x="1"/>
        <item h="1" x="2"/>
        <item h="1" x="3"/>
        <item h="1" x="4"/>
        <item x="6"/>
        <item h="1" x="0"/>
        <item h="1" x="5"/>
        <item h="1" x="7"/>
        <item t="default"/>
      </items>
    </pivotField>
  </pivotFields>
  <rowFields count="1">
    <field x="3"/>
  </rowFields>
  <rowItems count="10">
    <i>
      <x v="55"/>
    </i>
    <i>
      <x v="57"/>
    </i>
    <i>
      <x v="63"/>
    </i>
    <i>
      <x v="65"/>
    </i>
    <i>
      <x v="66"/>
    </i>
    <i>
      <x v="68"/>
    </i>
    <i>
      <x v="69"/>
    </i>
    <i>
      <x v="71"/>
    </i>
    <i>
      <x v="74"/>
    </i>
    <i t="grand">
      <x/>
    </i>
  </rowItems>
  <colItems count="1">
    <i/>
  </colItems>
  <pageFields count="1">
    <pageField fld="14" hier="-1"/>
  </pageFields>
  <dataFields count="1">
    <dataField name="Average of All Pools (tC/ha)" fld="11" subtotal="average" baseField="3" baseItem="0" numFmtId="166"/>
  </dataFields>
  <formats count="2">
    <format dxfId="11">
      <pivotArea field="3" type="button" dataOnly="0" labelOnly="1" outline="0" axis="axisRow" fieldPosition="0"/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7D8C3C-98D2-491E-BB0B-074EC8C0FD1A}" name="PivotTable6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5" firstHeaderRow="1" firstDataRow="1" firstDataCol="1" rowPageCount="1" colPageCount="1"/>
  <pivotFields count="15">
    <pivotField showAll="0"/>
    <pivotField showAll="0"/>
    <pivotField showAll="0"/>
    <pivotField axis="axisRow" showAll="0">
      <items count="122">
        <item x="6"/>
        <item x="0"/>
        <item x="1"/>
        <item x="2"/>
        <item x="3"/>
        <item x="4"/>
        <item x="5"/>
        <item x="10"/>
        <item x="7"/>
        <item x="8"/>
        <item x="9"/>
        <item x="12"/>
        <item x="11"/>
        <item x="14"/>
        <item x="13"/>
        <item x="15"/>
        <item x="16"/>
        <item x="17"/>
        <item x="26"/>
        <item x="18"/>
        <item x="19"/>
        <item x="20"/>
        <item x="21"/>
        <item x="22"/>
        <item x="23"/>
        <item x="24"/>
        <item x="25"/>
        <item x="33"/>
        <item x="27"/>
        <item x="28"/>
        <item x="29"/>
        <item x="30"/>
        <item x="31"/>
        <item x="32"/>
        <item x="38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8"/>
        <item x="55"/>
        <item x="56"/>
        <item x="57"/>
        <item x="59"/>
        <item x="60"/>
        <item x="61"/>
        <item x="62"/>
        <item x="63"/>
        <item x="68"/>
        <item x="69"/>
        <item x="64"/>
        <item x="65"/>
        <item x="66"/>
        <item x="67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9"/>
        <item x="87"/>
        <item x="88"/>
        <item x="90"/>
        <item x="91"/>
        <item m="1" x="120"/>
        <item x="92"/>
        <item x="93"/>
        <item x="94"/>
        <item x="95"/>
        <item x="96"/>
        <item x="97"/>
        <item x="98"/>
        <item x="99"/>
        <item x="100"/>
        <item x="104"/>
        <item x="101"/>
        <item x="102"/>
        <item x="103"/>
        <item x="106"/>
        <item x="105"/>
        <item x="107"/>
        <item x="108"/>
        <item x="109"/>
        <item x="110"/>
        <item x="112"/>
        <item x="111"/>
        <item x="113"/>
        <item x="114"/>
        <item x="115"/>
        <item x="116"/>
        <item x="117"/>
        <item x="118"/>
        <item x="1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Page" multipleItemSelectionAllowed="1" showAll="0">
      <items count="9">
        <item h="1" x="1"/>
        <item h="1" x="2"/>
        <item x="3"/>
        <item h="1" x="4"/>
        <item h="1" x="6"/>
        <item h="1" x="0"/>
        <item h="1" x="5"/>
        <item h="1" x="7"/>
        <item t="default"/>
      </items>
    </pivotField>
  </pivotFields>
  <rowFields count="1">
    <field x="3"/>
  </rowFields>
  <rowItems count="32">
    <i>
      <x v="6"/>
    </i>
    <i>
      <x v="7"/>
    </i>
    <i>
      <x v="9"/>
    </i>
    <i>
      <x v="11"/>
    </i>
    <i>
      <x v="18"/>
    </i>
    <i>
      <x v="19"/>
    </i>
    <i>
      <x v="20"/>
    </i>
    <i>
      <x v="21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94"/>
    </i>
    <i>
      <x v="98"/>
    </i>
    <i>
      <x v="107"/>
    </i>
    <i t="grand">
      <x/>
    </i>
  </rowItems>
  <colItems count="1">
    <i/>
  </colItems>
  <pageFields count="1">
    <pageField fld="14" hier="-1"/>
  </pageFields>
  <dataFields count="1">
    <dataField name="Average of All Pools (tC/ha)" fld="11" subtotal="average" baseField="3" baseItem="0" numFmtId="166"/>
  </dataFields>
  <formats count="2">
    <format dxfId="13">
      <pivotArea field="3" type="button" dataOnly="0" labelOnly="1" outline="0" axis="axisRow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3B10EB-662E-4640-B4B1-714B19BCC4BD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:I133" firstHeaderRow="0" firstDataRow="1" firstDataCol="1" rowPageCount="1" colPageCount="1"/>
  <pivotFields count="11">
    <pivotField axis="axisRow" showAll="0">
      <items count="4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32"/>
        <item x="233"/>
        <item x="234"/>
        <item x="235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72"/>
        <item x="273"/>
        <item x="274"/>
        <item x="275"/>
        <item x="276"/>
        <item x="277"/>
        <item x="278"/>
        <item x="279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56"/>
        <item x="357"/>
        <item x="358"/>
        <item x="359"/>
        <item x="348"/>
        <item x="349"/>
        <item x="350"/>
        <item x="351"/>
        <item x="352"/>
        <item x="353"/>
        <item x="354"/>
        <item x="355"/>
        <item x="360"/>
        <item x="361"/>
        <item x="362"/>
        <item x="363"/>
        <item x="364"/>
        <item x="365"/>
        <item x="366"/>
        <item m="1" x="480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24"/>
        <item x="425"/>
        <item x="426"/>
        <item x="427"/>
        <item x="420"/>
        <item x="421"/>
        <item x="422"/>
        <item x="423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8"/>
        <item x="449"/>
        <item x="450"/>
        <item x="451"/>
        <item x="444"/>
        <item x="445"/>
        <item x="446"/>
        <item x="447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16"/>
        <item x="417"/>
        <item x="418"/>
        <item x="419"/>
        <item x="36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axis="axisPage" multipleItemSelectionAllowed="1" showAll="0">
      <items count="9">
        <item h="1" x="1"/>
        <item h="1" x="2"/>
        <item x="3"/>
        <item h="1" x="4"/>
        <item h="1" x="6"/>
        <item h="1" x="0"/>
        <item h="1" x="5"/>
        <item h="1" x="7"/>
        <item t="default"/>
      </items>
    </pivotField>
  </pivotFields>
  <rowFields count="1">
    <field x="0"/>
  </rowFields>
  <rowItems count="125">
    <i>
      <x v="20"/>
    </i>
    <i>
      <x v="21"/>
    </i>
    <i>
      <x v="22"/>
    </i>
    <i>
      <x v="23"/>
    </i>
    <i>
      <x v="32"/>
    </i>
    <i>
      <x v="33"/>
    </i>
    <i>
      <x v="34"/>
    </i>
    <i>
      <x v="35"/>
    </i>
    <i>
      <x v="40"/>
    </i>
    <i>
      <x v="41"/>
    </i>
    <i>
      <x v="42"/>
    </i>
    <i>
      <x v="43"/>
    </i>
    <i>
      <x v="48"/>
    </i>
    <i>
      <x v="49"/>
    </i>
    <i>
      <x v="50"/>
    </i>
    <i>
      <x v="5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372"/>
    </i>
    <i>
      <x v="373"/>
    </i>
    <i>
      <x v="374"/>
    </i>
    <i>
      <x v="375"/>
    </i>
    <i>
      <x v="388"/>
    </i>
    <i>
      <x v="389"/>
    </i>
    <i>
      <x v="390"/>
    </i>
    <i>
      <x v="391"/>
    </i>
    <i>
      <x v="420"/>
    </i>
    <i>
      <x v="421"/>
    </i>
    <i>
      <x v="422"/>
    </i>
    <i>
      <x v="42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10" hier="-1"/>
  </pageFields>
  <dataFields count="8">
    <dataField name="Sum of Trees - AGB (tC/ha)" fld="1" baseField="0" baseItem="0" numFmtId="165"/>
    <dataField name="Sum of Trees - BGB (tC/ha)" fld="2" baseField="0" baseItem="0" numFmtId="165"/>
    <dataField name="Sum of Saplings (tC/ha)" fld="3" baseField="0" baseItem="0" numFmtId="165"/>
    <dataField name="Sum of Litter (tC/ha)" fld="4" baseField="0" baseItem="0" numFmtId="165"/>
    <dataField name="Sum of Standing Dead (tC/ha)" fld="5" baseField="0" baseItem="0" numFmtId="165"/>
    <dataField name="Sum of Lying Dead (tC/ha)" fld="6" baseField="0" baseItem="0" numFmtId="165"/>
    <dataField name="Sum of All Pools (tC/ha)" fld="7" baseField="0" baseItem="0" numFmtId="165"/>
    <dataField name="Sum of Soil (tC/ha)" fld="8" baseField="0" baseItem="0" numFmtId="165"/>
  </dataFields>
  <formats count="2">
    <format dxfId="25">
      <pivotArea field="0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DC9C8-0069-414E-BFB9-1A5F33248447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:I65" firstHeaderRow="0" firstDataRow="1" firstDataCol="1" rowPageCount="1" colPageCount="1"/>
  <pivotFields count="11">
    <pivotField axis="axisRow" showAll="0">
      <items count="4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32"/>
        <item x="233"/>
        <item x="234"/>
        <item x="235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72"/>
        <item x="273"/>
        <item x="274"/>
        <item x="275"/>
        <item x="276"/>
        <item x="277"/>
        <item x="278"/>
        <item x="279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56"/>
        <item x="357"/>
        <item x="358"/>
        <item x="359"/>
        <item x="348"/>
        <item x="349"/>
        <item x="350"/>
        <item x="351"/>
        <item x="352"/>
        <item x="353"/>
        <item x="354"/>
        <item x="355"/>
        <item x="360"/>
        <item x="361"/>
        <item x="362"/>
        <item x="363"/>
        <item x="364"/>
        <item x="365"/>
        <item x="366"/>
        <item m="1" x="480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24"/>
        <item x="425"/>
        <item x="426"/>
        <item x="427"/>
        <item x="420"/>
        <item x="421"/>
        <item x="422"/>
        <item x="423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8"/>
        <item x="449"/>
        <item x="450"/>
        <item x="451"/>
        <item x="444"/>
        <item x="445"/>
        <item x="446"/>
        <item x="447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16"/>
        <item x="417"/>
        <item x="418"/>
        <item x="419"/>
        <item x="36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axis="axisPage" multipleItemSelectionAllowed="1" showAll="0">
      <items count="9">
        <item h="1" x="1"/>
        <item x="2"/>
        <item h="1" x="3"/>
        <item h="1" x="4"/>
        <item h="1" x="6"/>
        <item h="1" x="0"/>
        <item h="1" x="5"/>
        <item h="1" x="7"/>
        <item t="default"/>
      </items>
    </pivotField>
  </pivotFields>
  <rowFields count="1">
    <field x="0"/>
  </rowFields>
  <rowItems count="57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6"/>
    </i>
    <i>
      <x v="37"/>
    </i>
    <i>
      <x v="38"/>
    </i>
    <i>
      <x v="39"/>
    </i>
    <i>
      <x v="44"/>
    </i>
    <i>
      <x v="45"/>
    </i>
    <i>
      <x v="46"/>
    </i>
    <i>
      <x v="47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328"/>
    </i>
    <i>
      <x v="329"/>
    </i>
    <i>
      <x v="330"/>
    </i>
    <i>
      <x v="331"/>
    </i>
    <i>
      <x v="340"/>
    </i>
    <i>
      <x v="341"/>
    </i>
    <i>
      <x v="342"/>
    </i>
    <i>
      <x v="343"/>
    </i>
    <i>
      <x v="404"/>
    </i>
    <i>
      <x v="405"/>
    </i>
    <i>
      <x v="406"/>
    </i>
    <i>
      <x v="407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10" hier="-1"/>
  </pageFields>
  <dataFields count="8">
    <dataField name="Sum of Trees - AGB (tC/ha)" fld="1" baseField="0" baseItem="0" numFmtId="165"/>
    <dataField name="Sum of Trees - BGB (tC/ha)" fld="2" baseField="0" baseItem="0" numFmtId="165"/>
    <dataField name="Sum of Saplings (tC/ha)" fld="3" baseField="0" baseItem="0" numFmtId="165"/>
    <dataField name="Sum of Litter (tC/ha)" fld="4" baseField="0" baseItem="0" numFmtId="165"/>
    <dataField name="Sum of Standing Dead (tC/ha)" fld="5" baseField="0" baseItem="0" numFmtId="165"/>
    <dataField name="Sum of Lying Dead (tC/ha)" fld="6" baseField="0" baseItem="0" numFmtId="165"/>
    <dataField name="Sum of All Pools (tC/ha)" fld="7" baseField="0" baseItem="0" numFmtId="165"/>
    <dataField name="Sum of Soil (tC/ha)" fld="8" baseField="0" baseItem="0" numFmtId="165"/>
  </dataFields>
  <formats count="2">
    <format dxfId="23">
      <pivotArea field="0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5FD0E4-326F-4D32-86F5-71DCF40AE440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:I69" firstHeaderRow="0" firstDataRow="1" firstDataCol="1" rowPageCount="1" colPageCount="1"/>
  <pivotFields count="11">
    <pivotField axis="axisRow" showAll="0">
      <items count="4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32"/>
        <item x="233"/>
        <item x="234"/>
        <item x="235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72"/>
        <item x="273"/>
        <item x="274"/>
        <item x="275"/>
        <item x="276"/>
        <item x="277"/>
        <item x="278"/>
        <item x="279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56"/>
        <item x="357"/>
        <item x="358"/>
        <item x="359"/>
        <item x="348"/>
        <item x="349"/>
        <item x="350"/>
        <item x="351"/>
        <item x="352"/>
        <item x="353"/>
        <item x="354"/>
        <item x="355"/>
        <item x="360"/>
        <item x="361"/>
        <item x="362"/>
        <item x="363"/>
        <item x="364"/>
        <item x="365"/>
        <item x="366"/>
        <item m="1" x="480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24"/>
        <item x="425"/>
        <item x="426"/>
        <item x="427"/>
        <item x="420"/>
        <item x="421"/>
        <item x="422"/>
        <item x="423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8"/>
        <item x="449"/>
        <item x="450"/>
        <item x="451"/>
        <item x="444"/>
        <item x="445"/>
        <item x="446"/>
        <item x="447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16"/>
        <item x="417"/>
        <item x="418"/>
        <item x="419"/>
        <item x="36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axis="axisPage" multipleItemSelectionAllowed="1" showAll="0">
      <items count="9">
        <item h="1" x="1"/>
        <item h="1" x="2"/>
        <item h="1" x="3"/>
        <item h="1" x="4"/>
        <item h="1" x="6"/>
        <item h="1" x="0"/>
        <item x="5"/>
        <item h="1" x="7"/>
        <item t="default"/>
      </items>
    </pivotField>
  </pivotFields>
  <rowFields count="1">
    <field x="0"/>
  </rowFields>
  <rowItems count="61">
    <i>
      <x v="224"/>
    </i>
    <i>
      <x v="225"/>
    </i>
    <i>
      <x v="226"/>
    </i>
    <i>
      <x v="227"/>
    </i>
    <i>
      <x v="232"/>
    </i>
    <i>
      <x v="233"/>
    </i>
    <i>
      <x v="234"/>
    </i>
    <i>
      <x v="235"/>
    </i>
    <i>
      <x v="344"/>
    </i>
    <i>
      <x v="345"/>
    </i>
    <i>
      <x v="346"/>
    </i>
    <i>
      <x v="347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96"/>
    </i>
    <i>
      <x v="397"/>
    </i>
    <i>
      <x v="398"/>
    </i>
    <i>
      <x v="399"/>
    </i>
    <i>
      <x v="408"/>
    </i>
    <i>
      <x v="409"/>
    </i>
    <i>
      <x v="410"/>
    </i>
    <i>
      <x v="411"/>
    </i>
    <i>
      <x v="416"/>
    </i>
    <i>
      <x v="417"/>
    </i>
    <i>
      <x v="418"/>
    </i>
    <i>
      <x v="419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60"/>
    </i>
    <i>
      <x v="461"/>
    </i>
    <i>
      <x v="462"/>
    </i>
    <i>
      <x v="46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10" hier="-1"/>
  </pageFields>
  <dataFields count="8">
    <dataField name="Sum of Trees - AGB (tC/ha)" fld="1" baseField="0" baseItem="0" numFmtId="165"/>
    <dataField name="Sum of Trees - BGB (tC/ha)" fld="2" baseField="0" baseItem="0" numFmtId="165"/>
    <dataField name="Sum of Saplings (tC/ha)" fld="3" baseField="0" baseItem="0" numFmtId="165"/>
    <dataField name="Sum of Litter (tC/ha)" fld="4" baseField="0" baseItem="0" numFmtId="165"/>
    <dataField name="Sum of Standing Dead (tC/ha)" fld="5" baseField="0" baseItem="0" numFmtId="165"/>
    <dataField name="Sum of Lying Dead (tC/ha)" fld="6" baseField="0" baseItem="0" numFmtId="165"/>
    <dataField name="Sum of All Pools (tC/ha)" fld="7" baseField="0" baseItem="0" numFmtId="165"/>
    <dataField name="Sum of Soil (tC/ha)" fld="8" baseField="0" baseItem="0" numFmtId="165"/>
  </dataFields>
  <formats count="2">
    <format dxfId="21">
      <pivotArea field="0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7B59C-49E2-401E-894B-26987FF7A92F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:I97" firstHeaderRow="0" firstDataRow="1" firstDataCol="1" rowPageCount="1" colPageCount="1"/>
  <pivotFields count="11">
    <pivotField axis="axisRow" showAll="0">
      <items count="4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32"/>
        <item x="233"/>
        <item x="234"/>
        <item x="235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72"/>
        <item x="273"/>
        <item x="274"/>
        <item x="275"/>
        <item x="276"/>
        <item x="277"/>
        <item x="278"/>
        <item x="279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56"/>
        <item x="357"/>
        <item x="358"/>
        <item x="359"/>
        <item x="348"/>
        <item x="349"/>
        <item x="350"/>
        <item x="351"/>
        <item x="352"/>
        <item x="353"/>
        <item x="354"/>
        <item x="355"/>
        <item x="360"/>
        <item x="361"/>
        <item x="362"/>
        <item x="363"/>
        <item x="364"/>
        <item x="365"/>
        <item x="366"/>
        <item m="1" x="480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24"/>
        <item x="425"/>
        <item x="426"/>
        <item x="427"/>
        <item x="420"/>
        <item x="421"/>
        <item x="422"/>
        <item x="423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8"/>
        <item x="449"/>
        <item x="450"/>
        <item x="451"/>
        <item x="444"/>
        <item x="445"/>
        <item x="446"/>
        <item x="447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16"/>
        <item x="417"/>
        <item x="418"/>
        <item x="419"/>
        <item x="36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axis="axisPage" multipleItemSelectionAllowed="1" showAll="0">
      <items count="9">
        <item h="1" x="1"/>
        <item h="1" x="2"/>
        <item h="1" x="3"/>
        <item h="1" x="4"/>
        <item h="1" x="6"/>
        <item x="0"/>
        <item h="1" x="5"/>
        <item h="1" x="7"/>
        <item t="default"/>
      </items>
    </pivotField>
  </pivotFields>
  <rowFields count="1">
    <field x="0"/>
  </rowFields>
  <rowItems count="89">
    <i>
      <x/>
    </i>
    <i>
      <x v="1"/>
    </i>
    <i>
      <x v="2"/>
    </i>
    <i>
      <x v="3"/>
    </i>
    <i>
      <x v="60"/>
    </i>
    <i>
      <x v="61"/>
    </i>
    <i>
      <x v="62"/>
    </i>
    <i>
      <x v="63"/>
    </i>
    <i>
      <x v="180"/>
    </i>
    <i>
      <x v="181"/>
    </i>
    <i>
      <x v="182"/>
    </i>
    <i>
      <x v="183"/>
    </i>
    <i>
      <x v="188"/>
    </i>
    <i>
      <x v="189"/>
    </i>
    <i>
      <x v="190"/>
    </i>
    <i>
      <x v="191"/>
    </i>
    <i>
      <x v="240"/>
    </i>
    <i>
      <x v="241"/>
    </i>
    <i>
      <x v="242"/>
    </i>
    <i>
      <x v="243"/>
    </i>
    <i>
      <x v="248"/>
    </i>
    <i>
      <x v="249"/>
    </i>
    <i>
      <x v="250"/>
    </i>
    <i>
      <x v="251"/>
    </i>
    <i>
      <x v="256"/>
    </i>
    <i>
      <x v="257"/>
    </i>
    <i>
      <x v="258"/>
    </i>
    <i>
      <x v="259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300"/>
    </i>
    <i>
      <x v="301"/>
    </i>
    <i>
      <x v="302"/>
    </i>
    <i>
      <x v="303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4"/>
    </i>
    <i>
      <x v="325"/>
    </i>
    <i>
      <x v="326"/>
    </i>
    <i>
      <x v="327"/>
    </i>
    <i>
      <x v="336"/>
    </i>
    <i>
      <x v="337"/>
    </i>
    <i>
      <x v="338"/>
    </i>
    <i>
      <x v="339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76"/>
    </i>
    <i>
      <x v="377"/>
    </i>
    <i>
      <x v="378"/>
    </i>
    <i>
      <x v="379"/>
    </i>
    <i>
      <x v="412"/>
    </i>
    <i>
      <x v="413"/>
    </i>
    <i>
      <x v="414"/>
    </i>
    <i>
      <x v="415"/>
    </i>
    <i>
      <x v="468"/>
    </i>
    <i>
      <x v="469"/>
    </i>
    <i>
      <x v="470"/>
    </i>
    <i>
      <x v="471"/>
    </i>
    <i>
      <x v="476"/>
    </i>
    <i>
      <x v="477"/>
    </i>
    <i>
      <x v="478"/>
    </i>
    <i>
      <x v="47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10" hier="-1"/>
  </pageFields>
  <dataFields count="8">
    <dataField name="Sum of Trees - AGB (tC/ha)" fld="1" baseField="0" baseItem="0" numFmtId="165"/>
    <dataField name="Sum of Trees - BGB (tC/ha)" fld="2" baseField="0" baseItem="0" numFmtId="165"/>
    <dataField name="Sum of Saplings (tC/ha)" fld="3" baseField="0" baseItem="0" numFmtId="165"/>
    <dataField name="Sum of Litter (tC/ha)" fld="4" baseField="0" baseItem="0" numFmtId="165"/>
    <dataField name="Sum of Standing Dead (tC/ha)" fld="5" baseField="0" baseItem="0" numFmtId="165"/>
    <dataField name="Sum of Lying Dead (tC/ha)" fld="6" baseField="0" baseItem="0" numFmtId="165"/>
    <dataField name="Sum of All Pools (tC/ha)" fld="7" baseField="0" baseItem="0" numFmtId="165"/>
    <dataField name="Sum of Soil (tC/ha)" fld="8" baseField="0" baseItem="0" numFmtId="165"/>
  </dataFields>
  <formats count="2">
    <format dxfId="19">
      <pivotArea field="0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8C8AE-2052-4FB4-BEDD-874C30EA0B3B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:I45" firstHeaderRow="0" firstDataRow="1" firstDataCol="1" rowPageCount="1" colPageCount="1"/>
  <pivotFields count="11">
    <pivotField axis="axisRow" showAll="0">
      <items count="4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32"/>
        <item x="233"/>
        <item x="234"/>
        <item x="235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72"/>
        <item x="273"/>
        <item x="274"/>
        <item x="275"/>
        <item x="276"/>
        <item x="277"/>
        <item x="278"/>
        <item x="279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56"/>
        <item x="357"/>
        <item x="358"/>
        <item x="359"/>
        <item x="348"/>
        <item x="349"/>
        <item x="350"/>
        <item x="351"/>
        <item x="352"/>
        <item x="353"/>
        <item x="354"/>
        <item x="355"/>
        <item x="360"/>
        <item x="361"/>
        <item x="362"/>
        <item x="363"/>
        <item x="364"/>
        <item x="365"/>
        <item x="366"/>
        <item m="1" x="480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24"/>
        <item x="425"/>
        <item x="426"/>
        <item x="427"/>
        <item x="420"/>
        <item x="421"/>
        <item x="422"/>
        <item x="423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8"/>
        <item x="449"/>
        <item x="450"/>
        <item x="451"/>
        <item x="444"/>
        <item x="445"/>
        <item x="446"/>
        <item x="447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16"/>
        <item x="417"/>
        <item x="418"/>
        <item x="419"/>
        <item x="36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axis="axisPage" multipleItemSelectionAllowed="1" showAll="0">
      <items count="9">
        <item h="1" x="1"/>
        <item h="1" x="2"/>
        <item h="1" x="3"/>
        <item h="1" x="4"/>
        <item x="6"/>
        <item h="1" x="0"/>
        <item h="1" x="5"/>
        <item h="1" x="7"/>
        <item t="default"/>
      </items>
    </pivotField>
  </pivotFields>
  <rowFields count="1">
    <field x="0"/>
  </rowFields>
  <rowItems count="37">
    <i>
      <x v="220"/>
    </i>
    <i>
      <x v="221"/>
    </i>
    <i>
      <x v="222"/>
    </i>
    <i>
      <x v="223"/>
    </i>
    <i>
      <x v="228"/>
    </i>
    <i>
      <x v="229"/>
    </i>
    <i>
      <x v="230"/>
    </i>
    <i>
      <x v="231"/>
    </i>
    <i>
      <x v="252"/>
    </i>
    <i>
      <x v="253"/>
    </i>
    <i>
      <x v="254"/>
    </i>
    <i>
      <x v="255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4"/>
    </i>
    <i>
      <x v="285"/>
    </i>
    <i>
      <x v="286"/>
    </i>
    <i>
      <x v="287"/>
    </i>
    <i>
      <x v="296"/>
    </i>
    <i>
      <x v="297"/>
    </i>
    <i>
      <x v="298"/>
    </i>
    <i>
      <x v="29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10" hier="-1"/>
  </pageFields>
  <dataFields count="8">
    <dataField name="Sum of Trees - AGB (tC/ha)" fld="1" baseField="0" baseItem="0" numFmtId="165"/>
    <dataField name="Sum of Trees - BGB (tC/ha)" fld="2" baseField="0" baseItem="0" numFmtId="165"/>
    <dataField name="Sum of Saplings (tC/ha)" fld="3" baseField="0" baseItem="0" numFmtId="165"/>
    <dataField name="Sum of Litter (tC/ha)" fld="4" baseField="0" baseItem="0" numFmtId="165"/>
    <dataField name="Sum of Standing Dead (tC/ha)" fld="5" baseField="0" baseItem="0" numFmtId="165"/>
    <dataField name="Sum of Lying Dead (tC/ha)" fld="6" baseField="0" baseItem="0" numFmtId="165"/>
    <dataField name="Sum of All Pools (tC/ha)" fld="7" baseField="0" baseItem="0" numFmtId="165"/>
    <dataField name="Sum of Soil (tC/ha)" fld="8" baseField="0" baseItem="0" numFmtId="165"/>
  </dataFields>
  <formats count="2">
    <format dxfId="17">
      <pivotArea field="0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C02EEC-E7DE-47DE-9A9F-FEF06A4F50B4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:I85" firstHeaderRow="0" firstDataRow="1" firstDataCol="1" rowPageCount="1" colPageCount="1"/>
  <pivotFields count="11">
    <pivotField axis="axisRow" showAll="0">
      <items count="4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32"/>
        <item x="233"/>
        <item x="234"/>
        <item x="235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72"/>
        <item x="273"/>
        <item x="274"/>
        <item x="275"/>
        <item x="276"/>
        <item x="277"/>
        <item x="278"/>
        <item x="279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56"/>
        <item x="357"/>
        <item x="358"/>
        <item x="359"/>
        <item x="348"/>
        <item x="349"/>
        <item x="350"/>
        <item x="351"/>
        <item x="352"/>
        <item x="353"/>
        <item x="354"/>
        <item x="355"/>
        <item x="360"/>
        <item x="361"/>
        <item x="362"/>
        <item x="363"/>
        <item x="364"/>
        <item x="365"/>
        <item x="366"/>
        <item m="1" x="480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24"/>
        <item x="425"/>
        <item x="426"/>
        <item x="427"/>
        <item x="420"/>
        <item x="421"/>
        <item x="422"/>
        <item x="423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8"/>
        <item x="449"/>
        <item x="450"/>
        <item x="451"/>
        <item x="444"/>
        <item x="445"/>
        <item x="446"/>
        <item x="447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16"/>
        <item x="417"/>
        <item x="418"/>
        <item x="419"/>
        <item x="36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axis="axisPage" multipleItemSelectionAllowed="1" showAll="0">
      <items count="9">
        <item h="1" x="1"/>
        <item h="1" x="2"/>
        <item h="1" x="3"/>
        <item x="4"/>
        <item h="1" x="6"/>
        <item h="1" x="0"/>
        <item h="1" x="5"/>
        <item h="1" x="7"/>
        <item t="default"/>
      </items>
    </pivotField>
  </pivotFields>
  <rowFields count="1">
    <field x="0"/>
  </rowFields>
  <rowItems count="77">
    <i>
      <x v="176"/>
    </i>
    <i>
      <x v="177"/>
    </i>
    <i>
      <x v="178"/>
    </i>
    <i>
      <x v="179"/>
    </i>
    <i>
      <x v="184"/>
    </i>
    <i>
      <x v="185"/>
    </i>
    <i>
      <x v="186"/>
    </i>
    <i>
      <x v="187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36"/>
    </i>
    <i>
      <x v="237"/>
    </i>
    <i>
      <x v="238"/>
    </i>
    <i>
      <x v="239"/>
    </i>
    <i>
      <x v="244"/>
    </i>
    <i>
      <x v="245"/>
    </i>
    <i>
      <x v="246"/>
    </i>
    <i>
      <x v="247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64"/>
    </i>
    <i>
      <x v="365"/>
    </i>
    <i>
      <x v="366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4"/>
    </i>
    <i>
      <x v="465"/>
    </i>
    <i>
      <x v="466"/>
    </i>
    <i>
      <x v="467"/>
    </i>
    <i>
      <x v="472"/>
    </i>
    <i>
      <x v="473"/>
    </i>
    <i>
      <x v="474"/>
    </i>
    <i>
      <x v="475"/>
    </i>
    <i>
      <x v="48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10" hier="-1"/>
  </pageFields>
  <dataFields count="8">
    <dataField name="Sum of Trees - AGB (tC/ha)" fld="1" baseField="0" baseItem="0" numFmtId="165"/>
    <dataField name="Sum of Trees - BGB (tC/ha)" fld="2" baseField="0" baseItem="0" numFmtId="165"/>
    <dataField name="Sum of Saplings (tC/ha)" fld="3" baseField="0" baseItem="0" numFmtId="165"/>
    <dataField name="Sum of Litter (tC/ha)" fld="4" baseField="0" baseItem="0" numFmtId="165"/>
    <dataField name="Sum of Standing Dead (tC/ha)" fld="5" baseField="0" baseItem="0" numFmtId="165"/>
    <dataField name="Sum of Lying Dead (tC/ha)" fld="6" baseField="0" baseItem="0" numFmtId="165"/>
    <dataField name="Sum of All Pools (tC/ha)" fld="7" baseField="0" baseItem="0" numFmtId="165"/>
    <dataField name="Sum of Soil (tC/ha)" fld="8" baseField="0" baseItem="0" numFmtId="165"/>
  </dataFields>
  <formats count="2">
    <format dxfId="15">
      <pivotArea field="0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60261F-1D8E-4FB1-A519-64482A65684F}" name="PivotTable6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125" firstHeaderRow="1" firstDataRow="2" firstDataCol="1"/>
  <pivotFields count="15">
    <pivotField showAll="0"/>
    <pivotField showAll="0"/>
    <pivotField showAll="0"/>
    <pivotField axis="axisRow" showAll="0">
      <items count="122">
        <item x="6"/>
        <item x="0"/>
        <item x="1"/>
        <item x="2"/>
        <item x="3"/>
        <item x="4"/>
        <item x="5"/>
        <item x="10"/>
        <item x="7"/>
        <item x="8"/>
        <item x="9"/>
        <item x="12"/>
        <item x="11"/>
        <item x="14"/>
        <item x="13"/>
        <item x="15"/>
        <item x="16"/>
        <item x="17"/>
        <item x="26"/>
        <item x="18"/>
        <item x="19"/>
        <item x="20"/>
        <item x="21"/>
        <item x="22"/>
        <item x="23"/>
        <item x="24"/>
        <item x="25"/>
        <item x="33"/>
        <item x="27"/>
        <item x="28"/>
        <item x="29"/>
        <item x="30"/>
        <item x="31"/>
        <item x="32"/>
        <item x="38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8"/>
        <item x="55"/>
        <item x="56"/>
        <item x="57"/>
        <item x="59"/>
        <item x="60"/>
        <item x="61"/>
        <item x="62"/>
        <item x="63"/>
        <item x="68"/>
        <item x="69"/>
        <item x="64"/>
        <item x="65"/>
        <item x="66"/>
        <item x="67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9"/>
        <item x="87"/>
        <item x="88"/>
        <item x="90"/>
        <item x="91"/>
        <item m="1" x="120"/>
        <item x="92"/>
        <item x="93"/>
        <item x="94"/>
        <item x="95"/>
        <item x="96"/>
        <item x="97"/>
        <item x="98"/>
        <item x="99"/>
        <item x="100"/>
        <item x="104"/>
        <item x="101"/>
        <item x="102"/>
        <item x="103"/>
        <item x="106"/>
        <item x="105"/>
        <item x="107"/>
        <item x="108"/>
        <item x="109"/>
        <item x="110"/>
        <item x="112"/>
        <item x="111"/>
        <item x="113"/>
        <item x="114"/>
        <item x="115"/>
        <item x="116"/>
        <item x="117"/>
        <item x="118"/>
        <item x="1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9">
        <item x="1"/>
        <item x="2"/>
        <item x="3"/>
        <item x="4"/>
        <item x="6"/>
        <item x="0"/>
        <item x="5"/>
        <item x="7"/>
        <item t="default"/>
      </items>
    </pivotField>
  </pivotFields>
  <rowFields count="1">
    <field x="3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Fields count="1">
    <field x="1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All Pools (tC/ha)" fld="11" subtotal="average" baseField="3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B815D-8E5B-430E-85F6-7A27166C0C58}" name="PivotTable1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3:T12" firstHeaderRow="1" firstDataRow="1" firstDataCol="1" rowPageCount="1" colPageCount="1"/>
  <pivotFields count="15">
    <pivotField showAll="0"/>
    <pivotField showAll="0"/>
    <pivotField showAll="0"/>
    <pivotField axis="axisRow" showAll="0">
      <items count="122">
        <item x="6"/>
        <item x="0"/>
        <item x="1"/>
        <item x="2"/>
        <item x="3"/>
        <item x="4"/>
        <item x="5"/>
        <item x="10"/>
        <item x="7"/>
        <item x="8"/>
        <item x="9"/>
        <item x="12"/>
        <item x="11"/>
        <item x="14"/>
        <item x="13"/>
        <item x="15"/>
        <item x="16"/>
        <item x="17"/>
        <item x="26"/>
        <item x="18"/>
        <item x="19"/>
        <item x="20"/>
        <item x="21"/>
        <item x="22"/>
        <item x="23"/>
        <item x="24"/>
        <item x="25"/>
        <item x="33"/>
        <item x="27"/>
        <item x="28"/>
        <item x="29"/>
        <item x="30"/>
        <item x="31"/>
        <item x="32"/>
        <item x="38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8"/>
        <item x="55"/>
        <item x="56"/>
        <item x="57"/>
        <item x="59"/>
        <item x="60"/>
        <item x="61"/>
        <item x="62"/>
        <item x="63"/>
        <item x="68"/>
        <item x="69"/>
        <item x="64"/>
        <item x="65"/>
        <item x="66"/>
        <item x="67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9"/>
        <item x="87"/>
        <item x="88"/>
        <item x="90"/>
        <item x="91"/>
        <item m="1" x="120"/>
        <item x="92"/>
        <item x="93"/>
        <item x="94"/>
        <item x="95"/>
        <item x="96"/>
        <item x="97"/>
        <item x="98"/>
        <item x="99"/>
        <item x="100"/>
        <item x="104"/>
        <item x="101"/>
        <item x="102"/>
        <item x="103"/>
        <item x="106"/>
        <item x="105"/>
        <item x="107"/>
        <item x="108"/>
        <item x="109"/>
        <item x="110"/>
        <item x="112"/>
        <item x="111"/>
        <item x="113"/>
        <item x="114"/>
        <item x="115"/>
        <item x="116"/>
        <item x="117"/>
        <item x="118"/>
        <item x="1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Page" multipleItemSelectionAllowed="1" showAll="0">
      <items count="9">
        <item x="1"/>
        <item h="1" x="2"/>
        <item h="1" x="3"/>
        <item h="1" x="4"/>
        <item h="1" x="6"/>
        <item h="1" x="0"/>
        <item h="1" x="5"/>
        <item h="1" x="7"/>
        <item t="default"/>
      </items>
    </pivotField>
  </pivotFields>
  <rowFields count="1">
    <field x="3"/>
  </rowFields>
  <rowItems count="9">
    <i>
      <x v="2"/>
    </i>
    <i>
      <x v="22"/>
    </i>
    <i>
      <x v="25"/>
    </i>
    <i>
      <x v="67"/>
    </i>
    <i>
      <x v="70"/>
    </i>
    <i>
      <x v="83"/>
    </i>
    <i>
      <x v="93"/>
    </i>
    <i>
      <x v="99"/>
    </i>
    <i t="grand">
      <x/>
    </i>
  </rowItems>
  <colItems count="1">
    <i/>
  </colItems>
  <pageFields count="1">
    <pageField fld="14" hier="-1"/>
  </pageFields>
  <dataFields count="1">
    <dataField name="Average of All Pools (tC/ha)" fld="11" subtotal="average" baseField="3" baseItem="0" numFmtId="166"/>
  </dataFields>
  <formats count="2">
    <format dxfId="1">
      <pivotArea field="3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" dT="2019-07-30T17:33:57.33" personId="{67FB3A46-E7E0-4D60-9D07-BB28203B7327}" id="{C97D1A3E-DEBB-472B-BDD3-4C4B4E5B95D9}">
    <text>Not included if stratum do not match for all subplots.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8" dT="2021-06-11T18:15:15.31" personId="{67FB3A46-E7E0-4D60-9D07-BB28203B7327}" id="{7A91C4AA-0E42-4385-B221-07050033A21E}">
    <text>w/o litter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30" dT="2025-03-25T02:09:10.55" personId="{896DB14D-8125-493A-B06E-1A781E0DDA6B}" id="{C0402BA0-B131-4B64-92E1-AF640A875488}">
    <text xml:space="preserve">@Bhanti, Meyru free descriptives tool and normality test for excel here (only works in desktop mode) : https://real-statistics.com/tests-normality-and-symmetry/statistical-tests-normality-symmetry/shapiro-wilk-test/
 </text>
    <mentions>
      <mention mentionpersonId="{51C82C0E-8C93-4528-83F6-E22961819F67}" mentionId="{2C827574-AFB4-4BA4-94F5-33AD67889E84}" startIndex="0" length="14"/>
    </mentions>
    <extLst>
      <x:ext xmlns:xltc2="http://schemas.microsoft.com/office/spreadsheetml/2020/threadedcomments2" uri="{F7C98A9C-CBB3-438F-8F68-D28B6AF4A901}">
        <xltc2:checksum>289442255</xltc2:checksum>
        <xltc2:hyperlink startIndex="103" length="112" url="https://real-statistics.com/tests-normality-and-symmetry/statistical-tests-normality-symmetry/shapiro-wilk-test/"/>
      </x:ext>
    </extLst>
  </threadedComment>
  <threadedComment ref="G31" dT="2025-03-25T02:14:27.97" personId="{896DB14D-8125-493A-B06E-1A781E0DDA6B}" id="{9A35491D-3A50-4612-85D9-9AA834C03EF2}">
    <text>@Bhanti, Meyru If we were to boil down a distribution analysis to only two necessary outputs, they would include a numeric score of a normality test in form of a p-value (Shapiro Wilks or others) and a visual diagram such as your histogram above that shows which way the non-normal  distribution is leaning. As you can see here, the histograms dont reveal a clear violation of normality, but their Shapiro Wilks scores show p-values that are highly significant, meaning they are all non-normally distributed. Note, this does not warrant caution or alarm, it is very typical of forestry data, and should be expected in a national inventory dataset</text>
    <mentions>
      <mention mentionpersonId="{51C82C0E-8C93-4528-83F6-E22961819F67}" mentionId="{9547B620-68CF-4E77-97CA-966DB0A482F0}" startIndex="0" length="14"/>
    </mentions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4" dT="2021-08-03T04:12:18.18" personId="{67FB3A46-E7E0-4D60-9D07-BB28203B7327}" id="{0BFA7E6B-7210-4A89-BDD9-4973042F1564}">
    <text>Called "LPC_LA__GFC_2014_V7_8" in "Data" tab</text>
  </threadedComment>
  <threadedComment ref="A5" dT="2021-08-03T04:12:38.45" personId="{67FB3A46-E7E0-4D60-9D07-BB28203B7327}" id="{1F2A5934-B17E-4CB8-9883-C37CB2733D11}">
    <text>Called "LPC_MA__GFC_2014_V7_7" in "Data" tab</text>
  </threadedComment>
  <threadedComment ref="C6" dT="2022-03-24T02:33:38.02" personId="{67FB3A46-E7E0-4D60-9D07-BB28203B7327}" id="{C4FBB9FC-13AD-46D2-8592-F01A13D23C75}">
    <text>One plot dropped because it was savannah.</text>
  </threadedComment>
  <threadedComment ref="C7" dT="2022-03-24T02:32:50.00" personId="{67FB3A46-E7E0-4D60-9D07-BB28203B7327}" id="{070B024B-976E-4E27-88F1-4CA7312860FD}">
    <text>One plot dropped because it had been burned.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7.xml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3.bin"/><Relationship Id="rId3" Type="http://schemas.openxmlformats.org/officeDocument/2006/relationships/pivotTable" Target="../pivotTables/pivotTable11.xml"/><Relationship Id="rId7" Type="http://schemas.openxmlformats.org/officeDocument/2006/relationships/pivotTable" Target="../pivotTables/pivotTable15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5" Type="http://schemas.openxmlformats.org/officeDocument/2006/relationships/pivotTable" Target="../pivotTables/pivotTable13.xml"/><Relationship Id="rId4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6.xm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42E6-78BC-4BE6-BC25-499ABFA79126}">
  <dimension ref="A1:U481"/>
  <sheetViews>
    <sheetView zoomScaleNormal="100" workbookViewId="0">
      <pane ySplit="1" topLeftCell="A2" activePane="bottomLeft" state="frozen"/>
      <selection pane="bottomLeft" activeCell="A17" sqref="A17"/>
    </sheetView>
  </sheetViews>
  <sheetFormatPr baseColWidth="10" defaultColWidth="8.83203125" defaultRowHeight="15" x14ac:dyDescent="0.2"/>
  <cols>
    <col min="1" max="1" width="47.6640625" customWidth="1"/>
    <col min="2" max="2" width="6.5" customWidth="1"/>
    <col min="3" max="3" width="10.5" style="9" customWidth="1"/>
    <col min="4" max="4" width="18.1640625" style="122" bestFit="1" customWidth="1"/>
    <col min="5" max="5" width="20.83203125" customWidth="1"/>
    <col min="14" max="14" width="11.1640625" hidden="1" customWidth="1"/>
    <col min="16" max="16" width="17.33203125" style="6" hidden="1" customWidth="1"/>
    <col min="17" max="17" width="13.5" style="7" hidden="1" customWidth="1"/>
    <col min="18" max="18" width="16" style="7" hidden="1" customWidth="1"/>
    <col min="19" max="21" width="9.1640625" style="6" hidden="1" customWidth="1"/>
  </cols>
  <sheetData>
    <row r="1" spans="1:21" ht="49" thickBot="1" x14ac:dyDescent="0.25">
      <c r="A1" s="1" t="s">
        <v>0</v>
      </c>
      <c r="B1" s="1" t="s">
        <v>1</v>
      </c>
      <c r="C1" s="2" t="s">
        <v>2</v>
      </c>
      <c r="D1" s="1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6" t="s">
        <v>15</v>
      </c>
      <c r="Q1" s="7" t="s">
        <v>16</v>
      </c>
      <c r="R1" s="7" t="s">
        <v>17</v>
      </c>
      <c r="T1" s="8" t="s">
        <v>18</v>
      </c>
      <c r="U1" s="8" t="s">
        <v>19</v>
      </c>
    </row>
    <row r="2" spans="1:21" x14ac:dyDescent="0.2">
      <c r="A2" t="s">
        <v>20</v>
      </c>
      <c r="B2">
        <v>2014</v>
      </c>
      <c r="C2" s="9">
        <v>2011</v>
      </c>
      <c r="D2" s="120" t="str">
        <f>LEFT(E2,LEN(E2)-1)</f>
        <v>BPHLA10</v>
      </c>
      <c r="E2" s="10" t="s">
        <v>21</v>
      </c>
      <c r="F2" s="11">
        <v>389.26898382078843</v>
      </c>
      <c r="G2" s="11">
        <v>91.478211197885273</v>
      </c>
      <c r="H2" s="11">
        <v>3.93908484152441</v>
      </c>
      <c r="I2" s="11"/>
      <c r="J2" s="11">
        <v>1.1608281153246294</v>
      </c>
      <c r="K2" s="11">
        <v>11.683717880545343</v>
      </c>
      <c r="L2" s="11">
        <v>497.53082585606802</v>
      </c>
      <c r="M2" s="12"/>
      <c r="N2" t="s">
        <v>22</v>
      </c>
      <c r="O2" t="str">
        <f>IF(SUM(U2:U5)&gt;0,"",N2)</f>
        <v>MPfC LA</v>
      </c>
      <c r="P2" s="13" t="s">
        <v>21</v>
      </c>
      <c r="Q2" s="7">
        <v>5.8815720000000002</v>
      </c>
      <c r="R2" s="7">
        <v>-59.430278999999999</v>
      </c>
      <c r="S2" s="6" t="str">
        <f>N2</f>
        <v>MPfC LA</v>
      </c>
      <c r="T2" s="6" t="str">
        <f t="shared" ref="T2:T65" si="0">IF(P2=E2,"","check")</f>
        <v/>
      </c>
      <c r="U2" s="14"/>
    </row>
    <row r="3" spans="1:21" x14ac:dyDescent="0.2">
      <c r="A3" t="s">
        <v>20</v>
      </c>
      <c r="B3">
        <v>2014</v>
      </c>
      <c r="C3" s="9">
        <v>2011</v>
      </c>
      <c r="D3" s="121" t="str">
        <f>LEFT(E3,LEN(E3)-1)</f>
        <v>BPHLA10</v>
      </c>
      <c r="E3" s="15" t="s">
        <v>23</v>
      </c>
      <c r="F3" s="16">
        <v>230.0912751276133</v>
      </c>
      <c r="G3" s="16">
        <v>54.071449654989124</v>
      </c>
      <c r="H3" s="16">
        <v>5.2521131220325472</v>
      </c>
      <c r="I3" s="16"/>
      <c r="J3" s="16">
        <v>0</v>
      </c>
      <c r="K3" s="16">
        <v>9.4787964419188739</v>
      </c>
      <c r="L3" s="16">
        <v>298.89363434655382</v>
      </c>
      <c r="M3" s="17"/>
      <c r="N3" t="s">
        <v>22</v>
      </c>
      <c r="O3" t="str">
        <f>IF(SUM(U2:U5)&gt;0,"",N3)</f>
        <v>MPfC LA</v>
      </c>
      <c r="P3" s="13" t="s">
        <v>23</v>
      </c>
      <c r="Q3" s="7">
        <v>5.8797790000000001</v>
      </c>
      <c r="R3" s="7">
        <v>-59.430228</v>
      </c>
      <c r="S3" s="6" t="str">
        <f t="shared" ref="S3:S66" si="1">N3</f>
        <v>MPfC LA</v>
      </c>
      <c r="T3" s="6" t="str">
        <f t="shared" si="0"/>
        <v/>
      </c>
      <c r="U3" s="18" t="str">
        <f>IF(S3=S2,"",1)</f>
        <v/>
      </c>
    </row>
    <row r="4" spans="1:21" x14ac:dyDescent="0.2">
      <c r="A4" t="s">
        <v>20</v>
      </c>
      <c r="B4">
        <v>2014</v>
      </c>
      <c r="C4" s="9">
        <v>2011</v>
      </c>
      <c r="D4" s="121" t="str">
        <f t="shared" ref="D4:D67" si="2">LEFT(E4,LEN(E4)-1)</f>
        <v>BPHLA10</v>
      </c>
      <c r="E4" s="15" t="s">
        <v>24</v>
      </c>
      <c r="F4" s="16">
        <v>306.04859118199875</v>
      </c>
      <c r="G4" s="16">
        <v>71.921418927769707</v>
      </c>
      <c r="H4" s="16">
        <v>1.750704374010849</v>
      </c>
      <c r="I4" s="16"/>
      <c r="J4" s="16">
        <v>7.4688895089285712</v>
      </c>
      <c r="K4" s="16">
        <v>6.2626433554103649</v>
      </c>
      <c r="L4" s="16">
        <v>393.45224734811825</v>
      </c>
      <c r="M4" s="17"/>
      <c r="N4" t="s">
        <v>22</v>
      </c>
      <c r="O4" t="str">
        <f>IF(SUM(U2:U5)&gt;0,"",N4)</f>
        <v>MPfC LA</v>
      </c>
      <c r="P4" s="13" t="s">
        <v>24</v>
      </c>
      <c r="Q4" s="7">
        <v>5.8778920000000001</v>
      </c>
      <c r="R4" s="7">
        <v>-59.430140000000002</v>
      </c>
      <c r="S4" s="6" t="str">
        <f t="shared" si="1"/>
        <v>MPfC LA</v>
      </c>
      <c r="T4" s="6" t="str">
        <f t="shared" si="0"/>
        <v/>
      </c>
      <c r="U4" s="18" t="str">
        <f>IF(S4=S2,"",1)</f>
        <v/>
      </c>
    </row>
    <row r="5" spans="1:21" x14ac:dyDescent="0.2">
      <c r="A5" t="s">
        <v>20</v>
      </c>
      <c r="B5">
        <v>2014</v>
      </c>
      <c r="C5" s="9">
        <v>2011</v>
      </c>
      <c r="D5" s="121" t="str">
        <f t="shared" si="2"/>
        <v>BPHLA10</v>
      </c>
      <c r="E5" s="15" t="s">
        <v>25</v>
      </c>
      <c r="F5" s="16">
        <v>359.10812524802708</v>
      </c>
      <c r="G5" s="16">
        <v>84.390409433286365</v>
      </c>
      <c r="H5" s="16">
        <v>7.002817496043396</v>
      </c>
      <c r="I5" s="16"/>
      <c r="J5" s="16">
        <v>0</v>
      </c>
      <c r="K5" s="16">
        <v>7.2234006126846833</v>
      </c>
      <c r="L5" s="16">
        <v>457.72475279004152</v>
      </c>
      <c r="M5" s="19">
        <v>65.606591865357643</v>
      </c>
      <c r="N5" t="s">
        <v>22</v>
      </c>
      <c r="O5" t="str">
        <f>IF(SUM(U2:U5)&gt;0,"",N5)</f>
        <v>MPfC LA</v>
      </c>
      <c r="P5" s="13" t="s">
        <v>25</v>
      </c>
      <c r="Q5" s="7">
        <v>5.8816160000000002</v>
      </c>
      <c r="R5" s="7">
        <v>-59.428429000000001</v>
      </c>
      <c r="S5" s="6" t="str">
        <f t="shared" si="1"/>
        <v>MPfC LA</v>
      </c>
      <c r="T5" s="6" t="str">
        <f t="shared" si="0"/>
        <v/>
      </c>
      <c r="U5" s="20" t="str">
        <f>IF(S5=S2,"",1)</f>
        <v/>
      </c>
    </row>
    <row r="6" spans="1:21" x14ac:dyDescent="0.2">
      <c r="A6" t="s">
        <v>20</v>
      </c>
      <c r="B6">
        <v>2014</v>
      </c>
      <c r="C6" s="9">
        <v>2012</v>
      </c>
      <c r="D6" s="121" t="str">
        <f t="shared" si="2"/>
        <v>BPHLA11</v>
      </c>
      <c r="E6" s="21" t="s">
        <v>26</v>
      </c>
      <c r="F6" s="16">
        <v>184.16927270043126</v>
      </c>
      <c r="G6" s="16">
        <v>43.279779084601344</v>
      </c>
      <c r="H6" s="16">
        <v>7.4404935895461088</v>
      </c>
      <c r="I6" s="16"/>
      <c r="J6" s="16">
        <v>2.2215136054421767</v>
      </c>
      <c r="K6" s="16">
        <v>1.0229542705094337</v>
      </c>
      <c r="L6" s="16">
        <v>238.13401325053036</v>
      </c>
      <c r="M6" s="22"/>
      <c r="N6" t="s">
        <v>27</v>
      </c>
      <c r="O6" t="str">
        <f t="shared" ref="O6" si="3">IF(SUM(U6:U9)&gt;0,"",N6)</f>
        <v/>
      </c>
      <c r="P6" s="13" t="s">
        <v>26</v>
      </c>
      <c r="Q6" s="7">
        <v>5.826263</v>
      </c>
      <c r="R6" s="7">
        <v>-58.644089000000001</v>
      </c>
      <c r="S6" s="6" t="str">
        <f t="shared" si="1"/>
        <v>HPfC LA</v>
      </c>
      <c r="T6" s="6" t="str">
        <f t="shared" si="0"/>
        <v/>
      </c>
      <c r="U6" s="14"/>
    </row>
    <row r="7" spans="1:21" x14ac:dyDescent="0.2">
      <c r="A7" t="s">
        <v>20</v>
      </c>
      <c r="B7">
        <v>2014</v>
      </c>
      <c r="C7" s="9">
        <v>2012</v>
      </c>
      <c r="D7" s="121" t="str">
        <f t="shared" si="2"/>
        <v>BPHLA11</v>
      </c>
      <c r="E7" s="21" t="s">
        <v>28</v>
      </c>
      <c r="F7" s="16">
        <v>232.55945480996203</v>
      </c>
      <c r="G7" s="16">
        <v>54.651471880341077</v>
      </c>
      <c r="H7" s="16">
        <v>6.5651414025406831</v>
      </c>
      <c r="I7" s="16"/>
      <c r="J7" s="16">
        <v>5.4942999208711258</v>
      </c>
      <c r="K7" s="16">
        <v>4.3179241672142163</v>
      </c>
      <c r="L7" s="16">
        <v>303.58829218092916</v>
      </c>
      <c r="M7" s="17"/>
      <c r="N7" t="s">
        <v>29</v>
      </c>
      <c r="O7" t="str">
        <f t="shared" ref="O7" si="4">IF(SUM(U6:U9)&gt;0,"",N7)</f>
        <v/>
      </c>
      <c r="P7" s="13" t="s">
        <v>28</v>
      </c>
      <c r="Q7" s="7">
        <v>5.8253360000000001</v>
      </c>
      <c r="R7" s="7">
        <v>-58.645657</v>
      </c>
      <c r="S7" s="6" t="str">
        <f t="shared" si="1"/>
        <v>HPfC MA</v>
      </c>
      <c r="T7" s="6" t="str">
        <f t="shared" si="0"/>
        <v/>
      </c>
      <c r="U7" s="18">
        <f>IF(S7=S6,"",1)</f>
        <v>1</v>
      </c>
    </row>
    <row r="8" spans="1:21" x14ac:dyDescent="0.2">
      <c r="A8" t="s">
        <v>20</v>
      </c>
      <c r="B8">
        <v>2014</v>
      </c>
      <c r="C8" s="9">
        <v>2012</v>
      </c>
      <c r="D8" s="121" t="str">
        <f t="shared" si="2"/>
        <v>BPHLA11</v>
      </c>
      <c r="E8" s="21" t="s">
        <v>30</v>
      </c>
      <c r="F8" s="16">
        <v>199.20310538360718</v>
      </c>
      <c r="G8" s="16">
        <v>46.812729765147687</v>
      </c>
      <c r="H8" s="16">
        <v>5.6897892155352592</v>
      </c>
      <c r="I8" s="16"/>
      <c r="J8" s="16">
        <v>0</v>
      </c>
      <c r="K8" s="16">
        <v>13.390283514543205</v>
      </c>
      <c r="L8" s="16">
        <v>265.09590787883332</v>
      </c>
      <c r="M8" s="17"/>
      <c r="N8" t="s">
        <v>29</v>
      </c>
      <c r="O8" t="str">
        <f t="shared" ref="O8" si="5">IF(SUM(U6:U9)&gt;0,"",N8)</f>
        <v/>
      </c>
      <c r="P8" s="13" t="s">
        <v>30</v>
      </c>
      <c r="Q8" s="7">
        <v>5.8244730000000002</v>
      </c>
      <c r="R8" s="7">
        <v>-58.647196999999998</v>
      </c>
      <c r="S8" s="6" t="str">
        <f t="shared" si="1"/>
        <v>HPfC MA</v>
      </c>
      <c r="T8" s="6" t="str">
        <f t="shared" si="0"/>
        <v/>
      </c>
      <c r="U8" s="18">
        <f>IF(S8=S6,"",1)</f>
        <v>1</v>
      </c>
    </row>
    <row r="9" spans="1:21" x14ac:dyDescent="0.2">
      <c r="A9" t="s">
        <v>20</v>
      </c>
      <c r="B9">
        <v>2014</v>
      </c>
      <c r="C9" s="9">
        <v>2012</v>
      </c>
      <c r="D9" s="121" t="str">
        <f t="shared" si="2"/>
        <v>BPHLA11</v>
      </c>
      <c r="E9" s="21" t="s">
        <v>31</v>
      </c>
      <c r="F9" s="16">
        <v>168.18349641976701</v>
      </c>
      <c r="G9" s="16">
        <v>39.523121658645245</v>
      </c>
      <c r="H9" s="16">
        <v>5.2521131220325472</v>
      </c>
      <c r="I9" s="16"/>
      <c r="J9" s="16">
        <v>1.325892857142857</v>
      </c>
      <c r="K9" s="16">
        <v>6.2730588723048886</v>
      </c>
      <c r="L9" s="16">
        <v>220.55768292989254</v>
      </c>
      <c r="M9" s="19">
        <v>13.12762973352034</v>
      </c>
      <c r="N9" t="s">
        <v>27</v>
      </c>
      <c r="O9" t="str">
        <f t="shared" ref="O9" si="6">IF(SUM(U6:U9)&gt;0,"",N9)</f>
        <v/>
      </c>
      <c r="P9" s="13" t="s">
        <v>31</v>
      </c>
      <c r="Q9" s="7">
        <v>5.8247229999999997</v>
      </c>
      <c r="R9" s="7">
        <v>-58.643163999999999</v>
      </c>
      <c r="S9" s="6" t="str">
        <f t="shared" si="1"/>
        <v>HPfC LA</v>
      </c>
      <c r="T9" s="6" t="str">
        <f t="shared" si="0"/>
        <v/>
      </c>
      <c r="U9" s="20" t="str">
        <f>IF(S9=S6,"",1)</f>
        <v/>
      </c>
    </row>
    <row r="10" spans="1:21" x14ac:dyDescent="0.2">
      <c r="A10" t="s">
        <v>20</v>
      </c>
      <c r="B10">
        <v>2014</v>
      </c>
      <c r="C10" s="9">
        <v>2012</v>
      </c>
      <c r="D10" s="121" t="str">
        <f t="shared" si="2"/>
        <v>BPHLA12</v>
      </c>
      <c r="E10" s="15" t="s">
        <v>32</v>
      </c>
      <c r="F10" s="16">
        <v>181.39832080844366</v>
      </c>
      <c r="G10" s="16">
        <v>42.628605389984259</v>
      </c>
      <c r="H10" s="16">
        <v>3.063732654518986</v>
      </c>
      <c r="I10" s="16"/>
      <c r="J10" s="16">
        <v>1.6969609268707488</v>
      </c>
      <c r="K10" s="16">
        <v>9.3153767659461852</v>
      </c>
      <c r="L10" s="16">
        <v>238.10299654576386</v>
      </c>
      <c r="M10" s="22"/>
      <c r="N10" t="s">
        <v>27</v>
      </c>
      <c r="O10" t="str">
        <f t="shared" ref="O10" si="7">IF(SUM(U10:U13)&gt;0,"",N10)</f>
        <v>HPfC LA</v>
      </c>
      <c r="P10" s="13" t="s">
        <v>32</v>
      </c>
      <c r="Q10" s="7">
        <v>6.8814380000000002</v>
      </c>
      <c r="R10" s="7">
        <v>-59.792444000000003</v>
      </c>
      <c r="S10" s="6" t="str">
        <f t="shared" si="1"/>
        <v>HPfC LA</v>
      </c>
      <c r="T10" s="6" t="str">
        <f t="shared" si="0"/>
        <v/>
      </c>
      <c r="U10" s="14"/>
    </row>
    <row r="11" spans="1:21" x14ac:dyDescent="0.2">
      <c r="A11" t="s">
        <v>20</v>
      </c>
      <c r="B11">
        <v>2014</v>
      </c>
      <c r="C11" s="9">
        <v>2012</v>
      </c>
      <c r="D11" s="121" t="str">
        <f t="shared" si="2"/>
        <v>BPHLA12</v>
      </c>
      <c r="E11" s="15" t="s">
        <v>33</v>
      </c>
      <c r="F11" s="16">
        <v>279.87549987984579</v>
      </c>
      <c r="G11" s="16">
        <v>65.770742471763754</v>
      </c>
      <c r="H11" s="16">
        <v>2.6260565610162736</v>
      </c>
      <c r="I11" s="16"/>
      <c r="J11" s="16">
        <v>0</v>
      </c>
      <c r="K11" s="16">
        <v>4.9496355991092411</v>
      </c>
      <c r="L11" s="16">
        <v>353.22193451173507</v>
      </c>
      <c r="M11" s="17"/>
      <c r="N11" t="s">
        <v>27</v>
      </c>
      <c r="O11" t="str">
        <f t="shared" ref="O11" si="8">IF(SUM(U10:U13)&gt;0,"",N11)</f>
        <v>HPfC LA</v>
      </c>
      <c r="P11" s="13" t="s">
        <v>33</v>
      </c>
      <c r="Q11" s="7">
        <v>6.8831420000000003</v>
      </c>
      <c r="R11" s="7">
        <v>-59.791550000000001</v>
      </c>
      <c r="S11" s="6" t="str">
        <f t="shared" si="1"/>
        <v>HPfC LA</v>
      </c>
      <c r="T11" s="6" t="str">
        <f t="shared" si="0"/>
        <v/>
      </c>
      <c r="U11" s="18" t="str">
        <f t="shared" ref="U11" si="9">IF(S11=S10,"",1)</f>
        <v/>
      </c>
    </row>
    <row r="12" spans="1:21" x14ac:dyDescent="0.2">
      <c r="A12" t="s">
        <v>20</v>
      </c>
      <c r="B12">
        <v>2014</v>
      </c>
      <c r="C12" s="9">
        <v>2012</v>
      </c>
      <c r="D12" s="121" t="str">
        <f t="shared" si="2"/>
        <v>BPHLA12</v>
      </c>
      <c r="E12" s="15" t="s">
        <v>34</v>
      </c>
      <c r="F12" s="16">
        <v>235.13814264737141</v>
      </c>
      <c r="G12" s="16">
        <v>55.257463522132277</v>
      </c>
      <c r="H12" s="16">
        <v>3.501408748021698</v>
      </c>
      <c r="I12" s="16"/>
      <c r="J12" s="16">
        <v>2.8119595083359576</v>
      </c>
      <c r="K12" s="16">
        <v>2.8119595083359576</v>
      </c>
      <c r="L12" s="16">
        <v>299.52093393419733</v>
      </c>
      <c r="M12" s="17"/>
      <c r="N12" t="s">
        <v>27</v>
      </c>
      <c r="O12" t="str">
        <f t="shared" ref="O12" si="10">IF(SUM(U10:U13)&gt;0,"",N12)</f>
        <v>HPfC LA</v>
      </c>
      <c r="P12" s="13" t="s">
        <v>34</v>
      </c>
      <c r="Q12" s="7">
        <v>6.8847459999999998</v>
      </c>
      <c r="R12" s="7">
        <v>-59.790863000000002</v>
      </c>
      <c r="S12" s="6" t="str">
        <f t="shared" si="1"/>
        <v>HPfC LA</v>
      </c>
      <c r="T12" s="6" t="str">
        <f t="shared" si="0"/>
        <v/>
      </c>
      <c r="U12" s="18" t="str">
        <f t="shared" ref="U12" si="11">IF(S12=S10,"",1)</f>
        <v/>
      </c>
    </row>
    <row r="13" spans="1:21" x14ac:dyDescent="0.2">
      <c r="A13" t="s">
        <v>20</v>
      </c>
      <c r="B13">
        <v>2014</v>
      </c>
      <c r="C13" s="9">
        <v>2012</v>
      </c>
      <c r="D13" s="121" t="str">
        <f t="shared" si="2"/>
        <v>BPHLA12</v>
      </c>
      <c r="E13" s="15" t="s">
        <v>35</v>
      </c>
      <c r="F13" s="16">
        <v>314.03430582418383</v>
      </c>
      <c r="G13" s="16">
        <v>73.798061868683192</v>
      </c>
      <c r="H13" s="16">
        <v>3.063732654518986</v>
      </c>
      <c r="I13" s="16"/>
      <c r="J13" s="16">
        <v>1.956067568897218</v>
      </c>
      <c r="K13" s="16">
        <v>4.2113885730574827</v>
      </c>
      <c r="L13" s="16">
        <v>397.06355648934067</v>
      </c>
      <c r="M13" s="23"/>
      <c r="N13" t="s">
        <v>27</v>
      </c>
      <c r="O13" t="str">
        <f t="shared" ref="O13" si="12">IF(SUM(U10:U13)&gt;0,"",N13)</f>
        <v>HPfC LA</v>
      </c>
      <c r="P13" s="13" t="s">
        <v>35</v>
      </c>
      <c r="Q13" s="7">
        <v>6.8805730000000001</v>
      </c>
      <c r="R13" s="7">
        <v>-59.790640000000003</v>
      </c>
      <c r="S13" s="6" t="str">
        <f t="shared" si="1"/>
        <v>HPfC LA</v>
      </c>
      <c r="T13" s="6" t="str">
        <f t="shared" si="0"/>
        <v/>
      </c>
      <c r="U13" s="20" t="str">
        <f t="shared" ref="U13" si="13">IF(S13=S10,"",1)</f>
        <v/>
      </c>
    </row>
    <row r="14" spans="1:21" x14ac:dyDescent="0.2">
      <c r="A14" t="s">
        <v>20</v>
      </c>
      <c r="B14">
        <v>2014</v>
      </c>
      <c r="C14" s="9">
        <v>2012</v>
      </c>
      <c r="D14" s="121" t="str">
        <f t="shared" si="2"/>
        <v>BPHLA16</v>
      </c>
      <c r="E14" s="15" t="s">
        <v>36</v>
      </c>
      <c r="F14" s="16">
        <v>363.24224748676193</v>
      </c>
      <c r="G14" s="16">
        <v>85.361928159389052</v>
      </c>
      <c r="H14" s="16">
        <v>5.2521131220325472</v>
      </c>
      <c r="I14" s="16"/>
      <c r="J14" s="16">
        <v>6.8884537981859415</v>
      </c>
      <c r="K14" s="16">
        <v>24.373845490372517</v>
      </c>
      <c r="L14" s="16">
        <v>485.11858805674194</v>
      </c>
      <c r="M14" s="22"/>
      <c r="N14" t="s">
        <v>27</v>
      </c>
      <c r="O14" t="str">
        <f t="shared" ref="O14" si="14">IF(SUM(U14:U17)&gt;0,"",N14)</f>
        <v>HPfC LA</v>
      </c>
      <c r="P14" s="13" t="s">
        <v>36</v>
      </c>
      <c r="Q14" s="7">
        <v>6.0427790000000003</v>
      </c>
      <c r="R14" s="7">
        <v>-59.810021999999996</v>
      </c>
      <c r="S14" s="6" t="str">
        <f t="shared" si="1"/>
        <v>HPfC LA</v>
      </c>
      <c r="T14" s="6" t="str">
        <f t="shared" si="0"/>
        <v/>
      </c>
      <c r="U14" s="14"/>
    </row>
    <row r="15" spans="1:21" x14ac:dyDescent="0.2">
      <c r="A15" t="s">
        <v>20</v>
      </c>
      <c r="B15">
        <v>2014</v>
      </c>
      <c r="C15" s="9">
        <v>2012</v>
      </c>
      <c r="D15" s="121" t="str">
        <f t="shared" si="2"/>
        <v>BPHLA16</v>
      </c>
      <c r="E15" s="15" t="s">
        <v>37</v>
      </c>
      <c r="F15" s="16">
        <v>321.08403122348562</v>
      </c>
      <c r="G15" s="16">
        <v>75.454747337519123</v>
      </c>
      <c r="H15" s="16">
        <v>1.750704374010849</v>
      </c>
      <c r="I15" s="16"/>
      <c r="J15" s="16">
        <v>0</v>
      </c>
      <c r="K15" s="16">
        <v>11.475265667091584</v>
      </c>
      <c r="L15" s="16">
        <v>409.7647486021072</v>
      </c>
      <c r="M15" s="17"/>
      <c r="N15" t="s">
        <v>27</v>
      </c>
      <c r="O15" t="str">
        <f t="shared" ref="O15" si="15">IF(SUM(U14:U17)&gt;0,"",N15)</f>
        <v>HPfC LA</v>
      </c>
      <c r="P15" s="13" t="s">
        <v>37</v>
      </c>
      <c r="Q15" s="7">
        <v>6.0427600000000004</v>
      </c>
      <c r="R15" s="7">
        <v>-59.808360999999998</v>
      </c>
      <c r="S15" s="6" t="str">
        <f t="shared" si="1"/>
        <v>HPfC LA</v>
      </c>
      <c r="T15" s="6" t="str">
        <f t="shared" si="0"/>
        <v/>
      </c>
      <c r="U15" s="18" t="str">
        <f t="shared" ref="U15" si="16">IF(S15=S14,"",1)</f>
        <v/>
      </c>
    </row>
    <row r="16" spans="1:21" x14ac:dyDescent="0.2">
      <c r="A16" t="s">
        <v>20</v>
      </c>
      <c r="B16">
        <v>2014</v>
      </c>
      <c r="C16" s="9">
        <v>2012</v>
      </c>
      <c r="D16" s="121" t="str">
        <f t="shared" si="2"/>
        <v>BPHLA16</v>
      </c>
      <c r="E16" s="24" t="s">
        <v>38</v>
      </c>
      <c r="F16" s="25">
        <v>393.46070449745315</v>
      </c>
      <c r="G16" s="25">
        <v>92.46326555690149</v>
      </c>
      <c r="H16" s="25">
        <v>1.750704374010849</v>
      </c>
      <c r="I16" s="25"/>
      <c r="J16" s="25">
        <v>0</v>
      </c>
      <c r="K16" s="25">
        <v>2.7204077922439902</v>
      </c>
      <c r="L16" s="25">
        <v>490.39508222060948</v>
      </c>
      <c r="M16" s="17"/>
      <c r="N16" t="s">
        <v>27</v>
      </c>
      <c r="O16" t="str">
        <f t="shared" ref="O16" si="17">IF(SUM(U14:U17)&gt;0,"",N16)</f>
        <v>HPfC LA</v>
      </c>
      <c r="P16" s="13" t="s">
        <v>38</v>
      </c>
      <c r="Q16" s="7">
        <v>6.042815</v>
      </c>
      <c r="R16" s="7">
        <v>-59.806528999999998</v>
      </c>
      <c r="S16" s="6" t="str">
        <f t="shared" si="1"/>
        <v>HPfC LA</v>
      </c>
      <c r="T16" s="6" t="str">
        <f t="shared" si="0"/>
        <v/>
      </c>
      <c r="U16" s="18" t="str">
        <f t="shared" ref="U16" si="18">IF(S16=S14,"",1)</f>
        <v/>
      </c>
    </row>
    <row r="17" spans="1:21" x14ac:dyDescent="0.2">
      <c r="A17" t="s">
        <v>20</v>
      </c>
      <c r="B17">
        <v>2014</v>
      </c>
      <c r="C17" s="9">
        <v>2012</v>
      </c>
      <c r="D17" s="121" t="str">
        <f t="shared" si="2"/>
        <v>BPHLA16</v>
      </c>
      <c r="E17" s="15" t="s">
        <v>39</v>
      </c>
      <c r="F17" s="16">
        <v>337.17817589820783</v>
      </c>
      <c r="G17" s="16">
        <v>79.236871336078835</v>
      </c>
      <c r="H17" s="16">
        <v>4.3767609350271224</v>
      </c>
      <c r="I17" s="16"/>
      <c r="J17" s="16">
        <v>0</v>
      </c>
      <c r="K17" s="16">
        <v>6.754263771885503</v>
      </c>
      <c r="L17" s="16">
        <v>427.54607194119927</v>
      </c>
      <c r="M17" s="26">
        <v>36.01577840112202</v>
      </c>
      <c r="N17" t="s">
        <v>27</v>
      </c>
      <c r="O17" t="str">
        <f t="shared" ref="O17" si="19">IF(SUM(U14:U17)&gt;0,"",N17)</f>
        <v>HPfC LA</v>
      </c>
      <c r="P17" s="13" t="s">
        <v>39</v>
      </c>
      <c r="Q17" s="7">
        <v>6.0408989999999996</v>
      </c>
      <c r="R17" s="7">
        <v>-59.810065999999999</v>
      </c>
      <c r="S17" s="6" t="str">
        <f t="shared" si="1"/>
        <v>HPfC LA</v>
      </c>
      <c r="T17" s="6" t="str">
        <f t="shared" si="0"/>
        <v/>
      </c>
      <c r="U17" s="20" t="str">
        <f t="shared" ref="U17" si="20">IF(S17=S14,"",1)</f>
        <v/>
      </c>
    </row>
    <row r="18" spans="1:21" x14ac:dyDescent="0.2">
      <c r="A18" t="s">
        <v>20</v>
      </c>
      <c r="B18">
        <v>2014</v>
      </c>
      <c r="C18" s="9">
        <v>2012</v>
      </c>
      <c r="D18" s="121" t="str">
        <f t="shared" si="2"/>
        <v>BPHLA17</v>
      </c>
      <c r="E18" s="15" t="s">
        <v>40</v>
      </c>
      <c r="F18" s="16">
        <v>325.96402242369169</v>
      </c>
      <c r="G18" s="16">
        <v>76.601545269567538</v>
      </c>
      <c r="H18" s="16">
        <v>3.93908484152441</v>
      </c>
      <c r="I18" s="16"/>
      <c r="J18" s="16">
        <v>3.3706568209405252</v>
      </c>
      <c r="K18" s="16">
        <v>24.422542118487492</v>
      </c>
      <c r="L18" s="16">
        <v>434.29785147421171</v>
      </c>
      <c r="M18" s="22"/>
      <c r="N18" t="s">
        <v>27</v>
      </c>
      <c r="O18" t="str">
        <f t="shared" ref="O18" si="21">IF(SUM(U18:U21)&gt;0,"",N18)</f>
        <v>HPfC LA</v>
      </c>
      <c r="P18" s="13" t="s">
        <v>40</v>
      </c>
      <c r="Q18" s="7">
        <v>5.8940650000000003</v>
      </c>
      <c r="R18" s="7">
        <v>-59.988005999999999</v>
      </c>
      <c r="S18" s="6" t="str">
        <f t="shared" si="1"/>
        <v>HPfC LA</v>
      </c>
      <c r="T18" s="6" t="str">
        <f t="shared" si="0"/>
        <v/>
      </c>
      <c r="U18" s="14"/>
    </row>
    <row r="19" spans="1:21" x14ac:dyDescent="0.2">
      <c r="A19" t="s">
        <v>20</v>
      </c>
      <c r="B19">
        <v>2014</v>
      </c>
      <c r="C19" s="9">
        <v>2012</v>
      </c>
      <c r="D19" s="121" t="str">
        <f t="shared" si="2"/>
        <v>BPHLA17</v>
      </c>
      <c r="E19" s="15" t="s">
        <v>41</v>
      </c>
      <c r="F19" s="16">
        <v>294.97868273279698</v>
      </c>
      <c r="G19" s="16">
        <v>69.319990442207285</v>
      </c>
      <c r="H19" s="16">
        <v>7.8781696830488199</v>
      </c>
      <c r="I19" s="16"/>
      <c r="J19" s="16">
        <v>13.844535337376008</v>
      </c>
      <c r="K19" s="16">
        <v>21.844256012768916</v>
      </c>
      <c r="L19" s="16">
        <v>407.86563420819806</v>
      </c>
      <c r="M19" s="17"/>
      <c r="N19" t="s">
        <v>27</v>
      </c>
      <c r="O19" t="str">
        <f t="shared" ref="O19" si="22">IF(SUM(U18:U21)&gt;0,"",N19)</f>
        <v>HPfC LA</v>
      </c>
      <c r="P19" s="13" t="s">
        <v>41</v>
      </c>
      <c r="Q19" s="7">
        <v>5.8940929999999998</v>
      </c>
      <c r="R19" s="7">
        <v>-59.98621</v>
      </c>
      <c r="S19" s="6" t="str">
        <f t="shared" si="1"/>
        <v>HPfC LA</v>
      </c>
      <c r="T19" s="6" t="str">
        <f t="shared" si="0"/>
        <v/>
      </c>
      <c r="U19" s="18" t="str">
        <f t="shared" ref="U19" si="23">IF(S19=S18,"",1)</f>
        <v/>
      </c>
    </row>
    <row r="20" spans="1:21" x14ac:dyDescent="0.2">
      <c r="A20" t="s">
        <v>20</v>
      </c>
      <c r="B20">
        <v>2014</v>
      </c>
      <c r="C20" s="9">
        <v>2012</v>
      </c>
      <c r="D20" s="121" t="str">
        <f t="shared" si="2"/>
        <v>BPHLA17</v>
      </c>
      <c r="E20" s="15" t="s">
        <v>42</v>
      </c>
      <c r="F20" s="16">
        <v>346.25845591691223</v>
      </c>
      <c r="G20" s="16">
        <v>81.370737140474375</v>
      </c>
      <c r="H20" s="16">
        <v>9.1911979635569576</v>
      </c>
      <c r="I20" s="16"/>
      <c r="J20" s="16">
        <v>7.2837202371996783</v>
      </c>
      <c r="K20" s="16">
        <v>4.7815587035597904</v>
      </c>
      <c r="L20" s="16">
        <v>448.885669961703</v>
      </c>
      <c r="M20" s="17"/>
      <c r="N20" t="s">
        <v>27</v>
      </c>
      <c r="O20" t="str">
        <f t="shared" ref="O20" si="24">IF(SUM(U18:U21)&gt;0,"",N20)</f>
        <v>HPfC LA</v>
      </c>
      <c r="P20" s="13" t="s">
        <v>42</v>
      </c>
      <c r="Q20" s="7">
        <v>5.8941569999999999</v>
      </c>
      <c r="R20" s="7">
        <v>-59.984378999999997</v>
      </c>
      <c r="S20" s="6" t="str">
        <f t="shared" si="1"/>
        <v>HPfC LA</v>
      </c>
      <c r="T20" s="6" t="str">
        <f t="shared" si="0"/>
        <v/>
      </c>
      <c r="U20" s="18" t="str">
        <f t="shared" ref="U20" si="25">IF(S20=S18,"",1)</f>
        <v/>
      </c>
    </row>
    <row r="21" spans="1:21" x14ac:dyDescent="0.2">
      <c r="A21" t="s">
        <v>20</v>
      </c>
      <c r="B21">
        <v>2014</v>
      </c>
      <c r="C21" s="9">
        <v>2012</v>
      </c>
      <c r="D21" s="121" t="str">
        <f t="shared" si="2"/>
        <v>BPHLA17</v>
      </c>
      <c r="E21" s="15" t="s">
        <v>43</v>
      </c>
      <c r="F21" s="16">
        <v>410.58483758692751</v>
      </c>
      <c r="G21" s="16">
        <v>96.487436832927955</v>
      </c>
      <c r="H21" s="16">
        <v>8.3158457765515319</v>
      </c>
      <c r="I21" s="16"/>
      <c r="J21" s="16">
        <v>1.7001414566147131</v>
      </c>
      <c r="K21" s="16">
        <v>0.33161870787660247</v>
      </c>
      <c r="L21" s="16">
        <v>517.41988036089833</v>
      </c>
      <c r="M21" s="26">
        <v>142.71774193548387</v>
      </c>
      <c r="N21" t="s">
        <v>27</v>
      </c>
      <c r="O21" t="str">
        <f t="shared" ref="O21" si="26">IF(SUM(U18:U21)&gt;0,"",N21)</f>
        <v>HPfC LA</v>
      </c>
      <c r="P21" s="13" t="s">
        <v>43</v>
      </c>
      <c r="Q21" s="7">
        <v>5.8921859999999997</v>
      </c>
      <c r="R21" s="7">
        <v>-59.987977000000001</v>
      </c>
      <c r="S21" s="6" t="str">
        <f t="shared" si="1"/>
        <v>HPfC LA</v>
      </c>
      <c r="T21" s="6" t="str">
        <f t="shared" si="0"/>
        <v/>
      </c>
      <c r="U21" s="20" t="str">
        <f t="shared" ref="U21" si="27">IF(S21=S18,"",1)</f>
        <v/>
      </c>
    </row>
    <row r="22" spans="1:21" x14ac:dyDescent="0.2">
      <c r="A22" t="s">
        <v>20</v>
      </c>
      <c r="B22">
        <v>2014</v>
      </c>
      <c r="C22" s="9">
        <v>2012</v>
      </c>
      <c r="D22" s="121" t="str">
        <f t="shared" si="2"/>
        <v>BPHLA19</v>
      </c>
      <c r="E22" s="15" t="s">
        <v>44</v>
      </c>
      <c r="F22" s="16">
        <v>244.29745240302225</v>
      </c>
      <c r="G22" s="16">
        <v>57.409901314710226</v>
      </c>
      <c r="H22" s="16">
        <v>4.3767609350271224</v>
      </c>
      <c r="I22" s="16"/>
      <c r="J22" s="16">
        <v>0</v>
      </c>
      <c r="K22" s="16">
        <v>10.854198603543132</v>
      </c>
      <c r="L22" s="16">
        <v>316.93831325630271</v>
      </c>
      <c r="M22" s="22"/>
      <c r="N22" t="s">
        <v>29</v>
      </c>
      <c r="O22" t="str">
        <f t="shared" ref="O22" si="28">IF(SUM(U22:U25)&gt;0,"",N22)</f>
        <v>HPfC MA</v>
      </c>
      <c r="P22" s="13" t="s">
        <v>44</v>
      </c>
      <c r="Q22" s="7">
        <v>6.7180660000000003</v>
      </c>
      <c r="R22" s="7">
        <v>-59.004938000000003</v>
      </c>
      <c r="S22" s="6" t="str">
        <f t="shared" si="1"/>
        <v>HPfC MA</v>
      </c>
      <c r="T22" s="6" t="str">
        <f t="shared" si="0"/>
        <v/>
      </c>
      <c r="U22" s="14"/>
    </row>
    <row r="23" spans="1:21" x14ac:dyDescent="0.2">
      <c r="A23" t="s">
        <v>20</v>
      </c>
      <c r="B23">
        <v>2014</v>
      </c>
      <c r="C23" s="9">
        <v>2012</v>
      </c>
      <c r="D23" s="121" t="str">
        <f t="shared" si="2"/>
        <v>BPHLA19</v>
      </c>
      <c r="E23" s="15" t="s">
        <v>45</v>
      </c>
      <c r="F23" s="16">
        <v>299.67993693667052</v>
      </c>
      <c r="G23" s="16">
        <v>70.424785180117567</v>
      </c>
      <c r="H23" s="16">
        <v>3.93908484152441</v>
      </c>
      <c r="I23" s="16"/>
      <c r="J23" s="16">
        <v>0</v>
      </c>
      <c r="K23" s="16">
        <v>2.7387381150179135</v>
      </c>
      <c r="L23" s="16">
        <v>376.78254507333037</v>
      </c>
      <c r="M23" s="17"/>
      <c r="N23" t="s">
        <v>29</v>
      </c>
      <c r="O23" t="str">
        <f t="shared" ref="O23" si="29">IF(SUM(U22:U25)&gt;0,"",N23)</f>
        <v>HPfC MA</v>
      </c>
      <c r="P23" s="13" t="s">
        <v>45</v>
      </c>
      <c r="Q23" s="7">
        <v>6.7186240000000002</v>
      </c>
      <c r="R23" s="7">
        <v>-59.003331000000003</v>
      </c>
      <c r="S23" s="6" t="str">
        <f t="shared" si="1"/>
        <v>HPfC MA</v>
      </c>
      <c r="T23" s="6" t="str">
        <f t="shared" si="0"/>
        <v/>
      </c>
      <c r="U23" s="18" t="str">
        <f t="shared" ref="U23" si="30">IF(S23=S22,"",1)</f>
        <v/>
      </c>
    </row>
    <row r="24" spans="1:21" x14ac:dyDescent="0.2">
      <c r="A24" t="s">
        <v>20</v>
      </c>
      <c r="B24">
        <v>2014</v>
      </c>
      <c r="C24" s="9">
        <v>2012</v>
      </c>
      <c r="D24" s="121" t="str">
        <f t="shared" si="2"/>
        <v>BPHLA19</v>
      </c>
      <c r="E24" s="15" t="s">
        <v>46</v>
      </c>
      <c r="F24" s="16">
        <v>281.28390606472072</v>
      </c>
      <c r="G24" s="16">
        <v>66.101717925209371</v>
      </c>
      <c r="H24" s="16">
        <v>4.3767609350271224</v>
      </c>
      <c r="I24" s="16"/>
      <c r="J24" s="16">
        <v>5.2095596749811044</v>
      </c>
      <c r="K24" s="16">
        <v>14.783376942056417</v>
      </c>
      <c r="L24" s="16">
        <v>371.7553215419947</v>
      </c>
      <c r="M24" s="17"/>
      <c r="N24" t="s">
        <v>29</v>
      </c>
      <c r="O24" t="str">
        <f t="shared" ref="O24" si="31">IF(SUM(U22:U25)&gt;0,"",N24)</f>
        <v>HPfC MA</v>
      </c>
      <c r="P24" s="13" t="s">
        <v>46</v>
      </c>
      <c r="Q24" s="7">
        <v>6.7191010000000002</v>
      </c>
      <c r="R24" s="7">
        <v>-59.001550999999999</v>
      </c>
      <c r="S24" s="6" t="str">
        <f t="shared" si="1"/>
        <v>HPfC MA</v>
      </c>
      <c r="T24" s="6" t="str">
        <f t="shared" si="0"/>
        <v/>
      </c>
      <c r="U24" s="18" t="str">
        <f t="shared" ref="U24" si="32">IF(S24=S22,"",1)</f>
        <v/>
      </c>
    </row>
    <row r="25" spans="1:21" x14ac:dyDescent="0.2">
      <c r="A25" t="s">
        <v>20</v>
      </c>
      <c r="B25">
        <v>2014</v>
      </c>
      <c r="C25" s="9">
        <v>2012</v>
      </c>
      <c r="D25" s="121" t="str">
        <f t="shared" si="2"/>
        <v>BPHLA19</v>
      </c>
      <c r="E25" s="15" t="s">
        <v>47</v>
      </c>
      <c r="F25" s="16">
        <v>524.52451952282911</v>
      </c>
      <c r="G25" s="16">
        <v>123.26326208786483</v>
      </c>
      <c r="H25" s="16">
        <v>5.2521131220325472</v>
      </c>
      <c r="I25" s="16"/>
      <c r="J25" s="16">
        <v>0</v>
      </c>
      <c r="K25" s="16">
        <v>6.4531378236563404</v>
      </c>
      <c r="L25" s="16">
        <v>659.4930325563829</v>
      </c>
      <c r="M25" s="19">
        <v>37.883941093969156</v>
      </c>
      <c r="N25" t="s">
        <v>29</v>
      </c>
      <c r="O25" t="str">
        <f t="shared" ref="O25" si="33">IF(SUM(U22:U25)&gt;0,"",N25)</f>
        <v>HPfC MA</v>
      </c>
      <c r="P25" s="13" t="s">
        <v>47</v>
      </c>
      <c r="Q25" s="7">
        <v>6.7159079999999998</v>
      </c>
      <c r="R25" s="7">
        <v>-59.004359000000001</v>
      </c>
      <c r="S25" s="6" t="str">
        <f t="shared" si="1"/>
        <v>HPfC MA</v>
      </c>
      <c r="T25" s="6" t="str">
        <f t="shared" si="0"/>
        <v/>
      </c>
      <c r="U25" s="20" t="str">
        <f t="shared" ref="U25" si="34">IF(S25=S22,"",1)</f>
        <v/>
      </c>
    </row>
    <row r="26" spans="1:21" x14ac:dyDescent="0.2">
      <c r="A26" t="s">
        <v>20</v>
      </c>
      <c r="B26">
        <v>2014</v>
      </c>
      <c r="C26" s="9">
        <v>2012</v>
      </c>
      <c r="D26" s="121" t="str">
        <f t="shared" si="2"/>
        <v>BPHLA1</v>
      </c>
      <c r="E26" s="15" t="s">
        <v>48</v>
      </c>
      <c r="F26" s="16">
        <v>274.13538351725327</v>
      </c>
      <c r="G26" s="16">
        <v>64.42181512655452</v>
      </c>
      <c r="H26" s="16">
        <v>4.8144370285298344</v>
      </c>
      <c r="I26" s="16"/>
      <c r="J26" s="16">
        <v>1.3242091836734695</v>
      </c>
      <c r="K26" s="16">
        <v>14.933615761351451</v>
      </c>
      <c r="L26" s="16">
        <v>359.62946061736255</v>
      </c>
      <c r="M26" s="22"/>
      <c r="N26" t="s">
        <v>27</v>
      </c>
      <c r="O26" t="str">
        <f t="shared" ref="O26" si="35">IF(SUM(U26:U29)&gt;0,"",N26)</f>
        <v>HPfC LA</v>
      </c>
      <c r="P26" s="13" t="s">
        <v>48</v>
      </c>
      <c r="Q26" s="7">
        <v>6.9222099999999998</v>
      </c>
      <c r="R26" s="7">
        <v>-59.712353</v>
      </c>
      <c r="S26" s="6" t="str">
        <f t="shared" si="1"/>
        <v>HPfC LA</v>
      </c>
      <c r="T26" s="6" t="str">
        <f t="shared" si="0"/>
        <v/>
      </c>
      <c r="U26" s="14"/>
    </row>
    <row r="27" spans="1:21" x14ac:dyDescent="0.2">
      <c r="A27" t="s">
        <v>20</v>
      </c>
      <c r="B27">
        <v>2014</v>
      </c>
      <c r="C27" s="9">
        <v>2012</v>
      </c>
      <c r="D27" s="121" t="str">
        <f t="shared" si="2"/>
        <v>BPHLA1</v>
      </c>
      <c r="E27" s="15" t="s">
        <v>49</v>
      </c>
      <c r="F27" s="16">
        <v>373.1589831952457</v>
      </c>
      <c r="G27" s="16">
        <v>87.692361050882738</v>
      </c>
      <c r="H27" s="16">
        <v>2.6260565610162736</v>
      </c>
      <c r="I27" s="16"/>
      <c r="J27" s="16">
        <v>0</v>
      </c>
      <c r="K27" s="16">
        <v>10.449375189272825</v>
      </c>
      <c r="L27" s="16">
        <v>473.92677599641752</v>
      </c>
      <c r="M27" s="17"/>
      <c r="N27" t="s">
        <v>27</v>
      </c>
      <c r="O27" t="str">
        <f t="shared" ref="O27" si="36">IF(SUM(U26:U29)&gt;0,"",N27)</f>
        <v>HPfC LA</v>
      </c>
      <c r="P27" s="13" t="s">
        <v>49</v>
      </c>
      <c r="Q27" s="7">
        <v>6.9237869999999999</v>
      </c>
      <c r="R27" s="7">
        <v>-59.711539000000002</v>
      </c>
      <c r="S27" s="6" t="str">
        <f t="shared" si="1"/>
        <v>HPfC LA</v>
      </c>
      <c r="T27" s="6" t="str">
        <f t="shared" si="0"/>
        <v/>
      </c>
      <c r="U27" s="18" t="str">
        <f t="shared" ref="U27" si="37">IF(S27=S26,"",1)</f>
        <v/>
      </c>
    </row>
    <row r="28" spans="1:21" x14ac:dyDescent="0.2">
      <c r="A28" t="s">
        <v>20</v>
      </c>
      <c r="B28">
        <v>2014</v>
      </c>
      <c r="C28" s="9">
        <v>2012</v>
      </c>
      <c r="D28" s="121" t="str">
        <f t="shared" si="2"/>
        <v>BPHLA1</v>
      </c>
      <c r="E28" s="15" t="s">
        <v>50</v>
      </c>
      <c r="F28" s="16">
        <v>278.8497940456802</v>
      </c>
      <c r="G28" s="16">
        <v>65.529701600734839</v>
      </c>
      <c r="H28" s="16">
        <v>3.063732654518986</v>
      </c>
      <c r="I28" s="16"/>
      <c r="J28" s="16">
        <v>0</v>
      </c>
      <c r="K28" s="16">
        <v>22.076875803149559</v>
      </c>
      <c r="L28" s="16">
        <v>369.52010410408354</v>
      </c>
      <c r="M28" s="17"/>
      <c r="N28" t="s">
        <v>27</v>
      </c>
      <c r="O28" t="str">
        <f t="shared" ref="O28" si="38">IF(SUM(U26:U29)&gt;0,"",N28)</f>
        <v>HPfC LA</v>
      </c>
      <c r="P28" s="13" t="s">
        <v>50</v>
      </c>
      <c r="Q28" s="7">
        <v>6.9255430000000002</v>
      </c>
      <c r="R28" s="7">
        <v>-59.710943999999998</v>
      </c>
      <c r="S28" s="6" t="str">
        <f t="shared" si="1"/>
        <v>HPfC LA</v>
      </c>
      <c r="T28" s="6" t="str">
        <f t="shared" si="0"/>
        <v/>
      </c>
      <c r="U28" s="18" t="str">
        <f t="shared" ref="U28" si="39">IF(S28=S26,"",1)</f>
        <v/>
      </c>
    </row>
    <row r="29" spans="1:21" x14ac:dyDescent="0.2">
      <c r="A29" t="s">
        <v>20</v>
      </c>
      <c r="B29">
        <v>2014</v>
      </c>
      <c r="C29" s="9">
        <v>2012</v>
      </c>
      <c r="D29" s="121" t="str">
        <f t="shared" si="2"/>
        <v>BPHLA1</v>
      </c>
      <c r="E29" s="15" t="s">
        <v>51</v>
      </c>
      <c r="F29" s="16">
        <v>129.99424673910659</v>
      </c>
      <c r="G29" s="16">
        <v>30.548647983690046</v>
      </c>
      <c r="H29" s="16">
        <v>3.501408748021698</v>
      </c>
      <c r="I29" s="16"/>
      <c r="J29" s="16">
        <v>0</v>
      </c>
      <c r="K29" s="16">
        <v>0.41970492715632496</v>
      </c>
      <c r="L29" s="16">
        <v>164.46400839797465</v>
      </c>
      <c r="M29" s="26">
        <v>35.913218793828889</v>
      </c>
      <c r="N29" t="s">
        <v>27</v>
      </c>
      <c r="O29" t="str">
        <f t="shared" ref="O29" si="40">IF(SUM(U26:U29)&gt;0,"",N29)</f>
        <v>HPfC LA</v>
      </c>
      <c r="P29" s="13" t="s">
        <v>51</v>
      </c>
      <c r="Q29" s="7">
        <v>6.921189</v>
      </c>
      <c r="R29" s="7">
        <v>-59.710602000000002</v>
      </c>
      <c r="S29" s="6" t="str">
        <f t="shared" si="1"/>
        <v>HPfC LA</v>
      </c>
      <c r="T29" s="6" t="str">
        <f t="shared" si="0"/>
        <v/>
      </c>
      <c r="U29" s="20" t="str">
        <f t="shared" ref="U29" si="41">IF(S29=S26,"",1)</f>
        <v/>
      </c>
    </row>
    <row r="30" spans="1:21" x14ac:dyDescent="0.2">
      <c r="A30" t="s">
        <v>20</v>
      </c>
      <c r="B30">
        <v>2014</v>
      </c>
      <c r="C30" s="9">
        <v>2012</v>
      </c>
      <c r="D30" s="121" t="str">
        <f t="shared" si="2"/>
        <v>BPHLA20</v>
      </c>
      <c r="E30" s="21" t="s">
        <v>52</v>
      </c>
      <c r="F30" s="16">
        <v>248.39295866860303</v>
      </c>
      <c r="G30" s="16">
        <v>58.372345287121711</v>
      </c>
      <c r="H30" s="16">
        <v>5.2521131220325472</v>
      </c>
      <c r="I30" s="16"/>
      <c r="J30" s="16">
        <v>1.3114788754434787</v>
      </c>
      <c r="K30" s="16">
        <v>18.047385889754981</v>
      </c>
      <c r="L30" s="16">
        <v>331.37628184295573</v>
      </c>
      <c r="M30" s="22"/>
      <c r="N30" t="s">
        <v>27</v>
      </c>
      <c r="O30" t="str">
        <f t="shared" ref="O30" si="42">IF(SUM(U30:U33)&gt;0,"",N30)</f>
        <v>HPfC LA</v>
      </c>
      <c r="P30" s="13" t="s">
        <v>52</v>
      </c>
      <c r="Q30" s="7">
        <v>4.8159090000000004</v>
      </c>
      <c r="R30" s="7">
        <v>-59.235357999999998</v>
      </c>
      <c r="S30" s="6" t="str">
        <f t="shared" si="1"/>
        <v>HPfC LA</v>
      </c>
      <c r="T30" s="6" t="str">
        <f t="shared" si="0"/>
        <v/>
      </c>
      <c r="U30" s="14"/>
    </row>
    <row r="31" spans="1:21" x14ac:dyDescent="0.2">
      <c r="A31" t="s">
        <v>20</v>
      </c>
      <c r="B31">
        <v>2014</v>
      </c>
      <c r="C31" s="9">
        <v>2012</v>
      </c>
      <c r="D31" s="121" t="str">
        <f t="shared" si="2"/>
        <v>BPHLA20</v>
      </c>
      <c r="E31" s="21" t="s">
        <v>53</v>
      </c>
      <c r="F31" s="16">
        <v>278.17188953046821</v>
      </c>
      <c r="G31" s="16">
        <v>65.370394039660027</v>
      </c>
      <c r="H31" s="16">
        <v>5.6897892155352592</v>
      </c>
      <c r="I31" s="16"/>
      <c r="J31" s="16">
        <v>5.7932612650448849</v>
      </c>
      <c r="K31" s="16">
        <v>2.5225105038469224</v>
      </c>
      <c r="L31" s="16">
        <v>357.5478445545553</v>
      </c>
      <c r="M31" s="17"/>
      <c r="N31" t="s">
        <v>27</v>
      </c>
      <c r="O31" t="str">
        <f t="shared" ref="O31" si="43">IF(SUM(U30:U33)&gt;0,"",N31)</f>
        <v>HPfC LA</v>
      </c>
      <c r="P31" s="13" t="s">
        <v>53</v>
      </c>
      <c r="Q31" s="7">
        <v>4.8146199999999997</v>
      </c>
      <c r="R31" s="7">
        <v>-59.234152999999999</v>
      </c>
      <c r="S31" s="6" t="str">
        <f t="shared" si="1"/>
        <v>HPfC LA</v>
      </c>
      <c r="T31" s="6" t="str">
        <f t="shared" si="0"/>
        <v/>
      </c>
      <c r="U31" s="18" t="str">
        <f t="shared" ref="U31" si="44">IF(S31=S30,"",1)</f>
        <v/>
      </c>
    </row>
    <row r="32" spans="1:21" x14ac:dyDescent="0.2">
      <c r="A32" t="s">
        <v>20</v>
      </c>
      <c r="B32">
        <v>2014</v>
      </c>
      <c r="C32" s="9">
        <v>2012</v>
      </c>
      <c r="D32" s="121" t="str">
        <f t="shared" si="2"/>
        <v>BPHLA20</v>
      </c>
      <c r="E32" s="21" t="s">
        <v>54</v>
      </c>
      <c r="F32" s="16">
        <v>388.29532865904531</v>
      </c>
      <c r="G32" s="16">
        <v>91.249402234875646</v>
      </c>
      <c r="H32" s="16">
        <v>0.43767609350271225</v>
      </c>
      <c r="I32" s="16"/>
      <c r="J32" s="16">
        <v>0</v>
      </c>
      <c r="K32" s="16">
        <v>0.48916226812899133</v>
      </c>
      <c r="L32" s="16">
        <v>480.47156925555265</v>
      </c>
      <c r="M32" s="17"/>
      <c r="N32" t="s">
        <v>27</v>
      </c>
      <c r="O32" t="str">
        <f t="shared" ref="O32" si="45">IF(SUM(U30:U33)&gt;0,"",N32)</f>
        <v>HPfC LA</v>
      </c>
      <c r="P32" s="13" t="s">
        <v>54</v>
      </c>
      <c r="Q32" s="7">
        <v>4.8134829999999997</v>
      </c>
      <c r="R32" s="7">
        <v>-59.232630999999998</v>
      </c>
      <c r="S32" s="6" t="str">
        <f t="shared" si="1"/>
        <v>HPfC LA</v>
      </c>
      <c r="T32" s="6" t="str">
        <f t="shared" si="0"/>
        <v/>
      </c>
      <c r="U32" s="18" t="str">
        <f t="shared" ref="U32" si="46">IF(S32=S30,"",1)</f>
        <v/>
      </c>
    </row>
    <row r="33" spans="1:21" x14ac:dyDescent="0.2">
      <c r="A33" t="s">
        <v>20</v>
      </c>
      <c r="B33">
        <v>2014</v>
      </c>
      <c r="C33" s="9">
        <v>2012</v>
      </c>
      <c r="D33" s="121" t="str">
        <f t="shared" si="2"/>
        <v>BPHLA20</v>
      </c>
      <c r="E33" s="21" t="s">
        <v>55</v>
      </c>
      <c r="F33" s="16">
        <v>250.22626939647117</v>
      </c>
      <c r="G33" s="16">
        <v>58.80317330817072</v>
      </c>
      <c r="H33" s="16">
        <v>7.002817496043396</v>
      </c>
      <c r="I33" s="16"/>
      <c r="J33" s="16">
        <v>4.1198594721864819</v>
      </c>
      <c r="K33" s="16">
        <v>26.354557892118887</v>
      </c>
      <c r="L33" s="16">
        <v>346.50667756499064</v>
      </c>
      <c r="M33" s="19">
        <v>117.79880785413745</v>
      </c>
      <c r="N33" t="s">
        <v>27</v>
      </c>
      <c r="O33" t="str">
        <f t="shared" ref="O33" si="47">IF(SUM(U30:U33)&gt;0,"",N33)</f>
        <v>HPfC LA</v>
      </c>
      <c r="P33" s="13" t="s">
        <v>55</v>
      </c>
      <c r="Q33" s="7">
        <v>4.8170760000000001</v>
      </c>
      <c r="R33" s="7">
        <v>-59.234005000000003</v>
      </c>
      <c r="S33" s="6" t="str">
        <f t="shared" si="1"/>
        <v>HPfC LA</v>
      </c>
      <c r="T33" s="6" t="str">
        <f t="shared" si="0"/>
        <v/>
      </c>
      <c r="U33" s="20" t="str">
        <f t="shared" ref="U33" si="48">IF(S33=S30,"",1)</f>
        <v/>
      </c>
    </row>
    <row r="34" spans="1:21" x14ac:dyDescent="0.2">
      <c r="A34" t="s">
        <v>20</v>
      </c>
      <c r="B34">
        <v>2014</v>
      </c>
      <c r="C34" s="9">
        <v>2013</v>
      </c>
      <c r="D34" s="121" t="str">
        <f t="shared" si="2"/>
        <v>BPHLA21_2</v>
      </c>
      <c r="E34" s="21" t="s">
        <v>56</v>
      </c>
      <c r="F34" s="16">
        <v>132.12202915057478</v>
      </c>
      <c r="G34" s="16">
        <v>31.048676850385071</v>
      </c>
      <c r="H34" s="16">
        <v>8.3158457765515319</v>
      </c>
      <c r="I34" s="16"/>
      <c r="J34" s="16">
        <v>2.6891071428571429</v>
      </c>
      <c r="K34" s="16">
        <v>0.48854541785392325</v>
      </c>
      <c r="L34" s="16">
        <v>174.66420433822245</v>
      </c>
      <c r="M34" s="22"/>
      <c r="N34" t="s">
        <v>29</v>
      </c>
      <c r="O34" t="str">
        <f t="shared" ref="O34" si="49">IF(SUM(U34:U37)&gt;0,"",N34)</f>
        <v>HPfC MA</v>
      </c>
      <c r="P34" s="6" t="s">
        <v>56</v>
      </c>
      <c r="Q34" s="7">
        <v>5.7867620000000004</v>
      </c>
      <c r="R34" s="7">
        <v>-57.477170000000001</v>
      </c>
      <c r="S34" s="6" t="str">
        <f t="shared" si="1"/>
        <v>HPfC MA</v>
      </c>
      <c r="T34" s="6" t="str">
        <f t="shared" si="0"/>
        <v/>
      </c>
      <c r="U34" s="14"/>
    </row>
    <row r="35" spans="1:21" x14ac:dyDescent="0.2">
      <c r="A35" t="s">
        <v>20</v>
      </c>
      <c r="B35">
        <v>2014</v>
      </c>
      <c r="C35" s="9">
        <v>2013</v>
      </c>
      <c r="D35" s="121" t="str">
        <f t="shared" si="2"/>
        <v>BPHLA21_2</v>
      </c>
      <c r="E35" s="21" t="s">
        <v>57</v>
      </c>
      <c r="F35" s="16">
        <v>152.56479110757363</v>
      </c>
      <c r="G35" s="16">
        <v>35.852725910279801</v>
      </c>
      <c r="H35" s="16">
        <v>1.750704374010849</v>
      </c>
      <c r="I35" s="16"/>
      <c r="J35" s="16">
        <v>0</v>
      </c>
      <c r="K35" s="16">
        <v>3.6692598392094946</v>
      </c>
      <c r="L35" s="16">
        <v>193.83748123107375</v>
      </c>
      <c r="M35" s="17"/>
      <c r="N35" t="s">
        <v>29</v>
      </c>
      <c r="O35" t="str">
        <f t="shared" ref="O35" si="50">IF(SUM(U34:U37)&gt;0,"",N35)</f>
        <v>HPfC MA</v>
      </c>
      <c r="P35" s="6" t="s">
        <v>57</v>
      </c>
      <c r="Q35" s="7">
        <v>5.7859489999999996</v>
      </c>
      <c r="R35" s="7">
        <v>-57.478783999999997</v>
      </c>
      <c r="S35" s="6" t="str">
        <f t="shared" si="1"/>
        <v>HPfC MA</v>
      </c>
      <c r="T35" s="6" t="str">
        <f t="shared" si="0"/>
        <v/>
      </c>
      <c r="U35" s="18" t="str">
        <f t="shared" ref="U35" si="51">IF(S35=S34,"",1)</f>
        <v/>
      </c>
    </row>
    <row r="36" spans="1:21" x14ac:dyDescent="0.2">
      <c r="A36" t="s">
        <v>20</v>
      </c>
      <c r="B36">
        <v>2014</v>
      </c>
      <c r="C36" s="9">
        <v>2013</v>
      </c>
      <c r="D36" s="121" t="str">
        <f t="shared" si="2"/>
        <v>BPHLA21_2</v>
      </c>
      <c r="E36" s="21" t="s">
        <v>58</v>
      </c>
      <c r="F36" s="16">
        <v>212.71094094003413</v>
      </c>
      <c r="G36" s="16">
        <v>49.98707112090802</v>
      </c>
      <c r="H36" s="16">
        <v>0.8753521870054245</v>
      </c>
      <c r="I36" s="16"/>
      <c r="J36" s="16">
        <v>0</v>
      </c>
      <c r="K36" s="16">
        <v>0</v>
      </c>
      <c r="L36" s="16">
        <v>263.57336424794761</v>
      </c>
      <c r="M36" s="17"/>
      <c r="N36" t="s">
        <v>29</v>
      </c>
      <c r="O36" t="str">
        <f t="shared" ref="O36" si="52">IF(SUM(U34:U37)&gt;0,"",N36)</f>
        <v>HPfC MA</v>
      </c>
      <c r="P36" s="6" t="s">
        <v>58</v>
      </c>
      <c r="Q36" s="7">
        <v>5.7850450000000002</v>
      </c>
      <c r="R36" s="7">
        <v>-57.480283</v>
      </c>
      <c r="S36" s="6" t="str">
        <f t="shared" si="1"/>
        <v>HPfC MA</v>
      </c>
      <c r="T36" s="6" t="str">
        <f t="shared" si="0"/>
        <v/>
      </c>
      <c r="U36" s="18" t="str">
        <f t="shared" ref="U36" si="53">IF(S36=S34,"",1)</f>
        <v/>
      </c>
    </row>
    <row r="37" spans="1:21" x14ac:dyDescent="0.2">
      <c r="A37" t="s">
        <v>20</v>
      </c>
      <c r="B37">
        <v>2014</v>
      </c>
      <c r="C37" s="9">
        <v>2013</v>
      </c>
      <c r="D37" s="121" t="str">
        <f t="shared" si="2"/>
        <v>BPHLA21_2</v>
      </c>
      <c r="E37" s="21" t="s">
        <v>59</v>
      </c>
      <c r="F37" s="16">
        <v>80.870052718908298</v>
      </c>
      <c r="G37" s="16">
        <v>19.004462388943448</v>
      </c>
      <c r="H37" s="16">
        <v>0</v>
      </c>
      <c r="I37" s="16"/>
      <c r="J37" s="16">
        <v>0</v>
      </c>
      <c r="K37" s="16">
        <v>1.09087195319553</v>
      </c>
      <c r="L37" s="16">
        <v>100.96538706104728</v>
      </c>
      <c r="M37" s="19">
        <v>32.273772791023845</v>
      </c>
      <c r="N37" t="s">
        <v>29</v>
      </c>
      <c r="O37" t="str">
        <f t="shared" ref="O37" si="54">IF(SUM(U34:U37)&gt;0,"",N37)</f>
        <v>HPfC MA</v>
      </c>
      <c r="P37" s="6" t="s">
        <v>59</v>
      </c>
      <c r="Q37" s="7">
        <v>5.7851730000000003</v>
      </c>
      <c r="R37" s="7">
        <v>-57.476286999999999</v>
      </c>
      <c r="S37" s="6" t="str">
        <f t="shared" si="1"/>
        <v>HPfC MA</v>
      </c>
      <c r="T37" s="6" t="str">
        <f t="shared" si="0"/>
        <v/>
      </c>
      <c r="U37" s="20" t="str">
        <f t="shared" ref="U37" si="55">IF(S37=S34,"",1)</f>
        <v/>
      </c>
    </row>
    <row r="38" spans="1:21" x14ac:dyDescent="0.2">
      <c r="A38" t="s">
        <v>20</v>
      </c>
      <c r="B38">
        <v>2014</v>
      </c>
      <c r="C38" s="9">
        <v>2013</v>
      </c>
      <c r="D38" s="121" t="str">
        <f t="shared" si="2"/>
        <v>BPHLA24_1</v>
      </c>
      <c r="E38" s="21" t="s">
        <v>60</v>
      </c>
      <c r="F38" s="16">
        <v>211.73662503689511</v>
      </c>
      <c r="G38" s="16">
        <v>49.758106883670344</v>
      </c>
      <c r="H38" s="16">
        <v>0.43767609350271225</v>
      </c>
      <c r="I38" s="16"/>
      <c r="J38" s="16">
        <v>0</v>
      </c>
      <c r="K38" s="16">
        <v>1.7257774358148579</v>
      </c>
      <c r="L38" s="16">
        <v>263.65818544988304</v>
      </c>
      <c r="M38" s="22"/>
      <c r="N38" t="s">
        <v>27</v>
      </c>
      <c r="O38" t="str">
        <f t="shared" ref="O38" si="56">IF(SUM(U38:U41)&gt;0,"",N38)</f>
        <v>HPfC LA</v>
      </c>
      <c r="P38" s="6" t="s">
        <v>60</v>
      </c>
      <c r="Q38" s="7">
        <v>6.5025899999999996</v>
      </c>
      <c r="R38" s="7">
        <v>-58.621715999999999</v>
      </c>
      <c r="S38" s="6" t="str">
        <f t="shared" si="1"/>
        <v>HPfC LA</v>
      </c>
      <c r="T38" s="6" t="str">
        <f t="shared" si="0"/>
        <v/>
      </c>
      <c r="U38" s="14"/>
    </row>
    <row r="39" spans="1:21" x14ac:dyDescent="0.2">
      <c r="A39" t="s">
        <v>20</v>
      </c>
      <c r="B39">
        <v>2014</v>
      </c>
      <c r="C39" s="9">
        <v>2013</v>
      </c>
      <c r="D39" s="121" t="str">
        <f t="shared" si="2"/>
        <v>BPHLA24_1</v>
      </c>
      <c r="E39" s="21" t="s">
        <v>61</v>
      </c>
      <c r="F39" s="16">
        <v>276.42433316730342</v>
      </c>
      <c r="G39" s="16">
        <v>64.959718294316303</v>
      </c>
      <c r="H39" s="16">
        <v>0.8753521870054245</v>
      </c>
      <c r="I39" s="16"/>
      <c r="J39" s="16">
        <v>0</v>
      </c>
      <c r="K39" s="16">
        <v>0.91417210765090196</v>
      </c>
      <c r="L39" s="16">
        <v>343.17357575627608</v>
      </c>
      <c r="M39" s="17"/>
      <c r="N39" t="s">
        <v>27</v>
      </c>
      <c r="O39" t="str">
        <f t="shared" ref="O39" si="57">IF(SUM(U38:U41)&gt;0,"",N39)</f>
        <v>HPfC LA</v>
      </c>
      <c r="P39" s="6" t="s">
        <v>61</v>
      </c>
      <c r="Q39" s="7">
        <v>6.5019460000000002</v>
      </c>
      <c r="R39" s="7">
        <v>-58.623381999999999</v>
      </c>
      <c r="S39" s="6" t="str">
        <f t="shared" si="1"/>
        <v>HPfC LA</v>
      </c>
      <c r="T39" s="6" t="str">
        <f t="shared" si="0"/>
        <v/>
      </c>
      <c r="U39" s="18" t="str">
        <f t="shared" ref="U39" si="58">IF(S39=S38,"",1)</f>
        <v/>
      </c>
    </row>
    <row r="40" spans="1:21" x14ac:dyDescent="0.2">
      <c r="A40" t="s">
        <v>20</v>
      </c>
      <c r="B40">
        <v>2014</v>
      </c>
      <c r="C40" s="9">
        <v>2013</v>
      </c>
      <c r="D40" s="121" t="str">
        <f t="shared" si="2"/>
        <v>BPHLA24_1</v>
      </c>
      <c r="E40" s="21" t="s">
        <v>62</v>
      </c>
      <c r="F40" s="16">
        <v>88.120398133931047</v>
      </c>
      <c r="G40" s="16">
        <v>20.708293561473795</v>
      </c>
      <c r="H40" s="16">
        <v>8.7535218700542448</v>
      </c>
      <c r="I40" s="16"/>
      <c r="J40" s="16">
        <v>5.0585034013605448</v>
      </c>
      <c r="K40" s="16">
        <v>6.3695188340686615</v>
      </c>
      <c r="L40" s="16">
        <v>129.0102358008883</v>
      </c>
      <c r="M40" s="17"/>
      <c r="N40" t="s">
        <v>27</v>
      </c>
      <c r="O40" t="str">
        <f t="shared" ref="O40" si="59">IF(SUM(U38:U41)&gt;0,"",N40)</f>
        <v>HPfC LA</v>
      </c>
      <c r="P40" s="6" t="s">
        <v>62</v>
      </c>
      <c r="Q40" s="7">
        <v>6.5013709999999998</v>
      </c>
      <c r="R40" s="7">
        <v>-58.625067000000001</v>
      </c>
      <c r="S40" s="6" t="str">
        <f t="shared" si="1"/>
        <v>HPfC LA</v>
      </c>
      <c r="T40" s="6" t="str">
        <f t="shared" si="0"/>
        <v/>
      </c>
      <c r="U40" s="18" t="str">
        <f t="shared" ref="U40" si="60">IF(S40=S38,"",1)</f>
        <v/>
      </c>
    </row>
    <row r="41" spans="1:21" x14ac:dyDescent="0.2">
      <c r="A41" t="s">
        <v>20</v>
      </c>
      <c r="B41">
        <v>2014</v>
      </c>
      <c r="C41" s="9">
        <v>2013</v>
      </c>
      <c r="D41" s="121" t="str">
        <f t="shared" si="2"/>
        <v>BPHLA24_1</v>
      </c>
      <c r="E41" s="21" t="s">
        <v>63</v>
      </c>
      <c r="F41" s="16">
        <v>139.39670826303851</v>
      </c>
      <c r="G41" s="16">
        <v>32.758226441814045</v>
      </c>
      <c r="H41" s="16">
        <v>2.6260565610162736</v>
      </c>
      <c r="I41" s="16"/>
      <c r="J41" s="16">
        <v>0</v>
      </c>
      <c r="K41" s="16">
        <v>11.236788266498886</v>
      </c>
      <c r="L41" s="16">
        <v>186.01777953236771</v>
      </c>
      <c r="M41" s="19">
        <v>51.176928471248253</v>
      </c>
      <c r="N41" t="s">
        <v>27</v>
      </c>
      <c r="O41" t="str">
        <f t="shared" ref="O41" si="61">IF(SUM(U38:U41)&gt;0,"",N41)</f>
        <v>HPfC LA</v>
      </c>
      <c r="P41" s="6" t="s">
        <v>63</v>
      </c>
      <c r="Q41" s="7">
        <v>6.5043509999999998</v>
      </c>
      <c r="R41" s="7">
        <v>-58.622306000000002</v>
      </c>
      <c r="S41" s="6" t="str">
        <f t="shared" si="1"/>
        <v>HPfC LA</v>
      </c>
      <c r="T41" s="6" t="str">
        <f t="shared" si="0"/>
        <v/>
      </c>
      <c r="U41" s="20" t="str">
        <f t="shared" ref="U41" si="62">IF(S41=S38,"",1)</f>
        <v/>
      </c>
    </row>
    <row r="42" spans="1:21" x14ac:dyDescent="0.2">
      <c r="A42" t="s">
        <v>20</v>
      </c>
      <c r="B42">
        <v>2014</v>
      </c>
      <c r="C42" s="9">
        <v>2012</v>
      </c>
      <c r="D42" s="121" t="str">
        <f t="shared" si="2"/>
        <v>BPHLA2</v>
      </c>
      <c r="E42" s="15" t="s">
        <v>64</v>
      </c>
      <c r="F42" s="16">
        <v>301.67142645398053</v>
      </c>
      <c r="G42" s="16">
        <v>70.892785216685425</v>
      </c>
      <c r="H42" s="16">
        <v>3.063732654518986</v>
      </c>
      <c r="I42" s="16"/>
      <c r="J42" s="16">
        <v>0</v>
      </c>
      <c r="K42" s="16">
        <v>4.9904914433778265</v>
      </c>
      <c r="L42" s="16">
        <v>380.61843576856273</v>
      </c>
      <c r="M42" s="22"/>
      <c r="N42" t="s">
        <v>29</v>
      </c>
      <c r="O42" t="str">
        <f t="shared" ref="O42" si="63">IF(SUM(U42:U45)&gt;0,"",N42)</f>
        <v>HPfC MA</v>
      </c>
      <c r="P42" s="6" t="s">
        <v>64</v>
      </c>
      <c r="Q42" s="7">
        <v>5.7369180000000002</v>
      </c>
      <c r="R42" s="7">
        <v>-59.134016000000003</v>
      </c>
      <c r="S42" s="6" t="str">
        <f t="shared" si="1"/>
        <v>HPfC MA</v>
      </c>
      <c r="T42" s="6" t="str">
        <f t="shared" si="0"/>
        <v/>
      </c>
      <c r="U42" s="14"/>
    </row>
    <row r="43" spans="1:21" x14ac:dyDescent="0.2">
      <c r="A43" t="s">
        <v>20</v>
      </c>
      <c r="B43">
        <v>2014</v>
      </c>
      <c r="C43" s="9">
        <v>2012</v>
      </c>
      <c r="D43" s="121" t="str">
        <f t="shared" si="2"/>
        <v>BPHLA2</v>
      </c>
      <c r="E43" s="15" t="s">
        <v>65</v>
      </c>
      <c r="F43" s="16">
        <v>222.99988540236785</v>
      </c>
      <c r="G43" s="16">
        <v>52.404973069556441</v>
      </c>
      <c r="H43" s="16">
        <v>4.3767609350271224</v>
      </c>
      <c r="I43" s="16"/>
      <c r="J43" s="16">
        <v>0</v>
      </c>
      <c r="K43" s="16">
        <v>13.401530545608521</v>
      </c>
      <c r="L43" s="16">
        <v>293.18314995255992</v>
      </c>
      <c r="M43" s="17"/>
      <c r="N43" t="s">
        <v>29</v>
      </c>
      <c r="O43" t="str">
        <f t="shared" ref="O43" si="64">IF(SUM(U42:U45)&gt;0,"",N43)</f>
        <v>HPfC MA</v>
      </c>
      <c r="P43" s="6" t="s">
        <v>65</v>
      </c>
      <c r="Q43" s="7">
        <v>5.7365959999999996</v>
      </c>
      <c r="R43" s="7">
        <v>-59.132241999999998</v>
      </c>
      <c r="S43" s="6" t="str">
        <f t="shared" si="1"/>
        <v>HPfC MA</v>
      </c>
      <c r="T43" s="6" t="str">
        <f t="shared" si="0"/>
        <v/>
      </c>
      <c r="U43" s="18" t="str">
        <f t="shared" ref="U43" si="65">IF(S43=S42,"",1)</f>
        <v/>
      </c>
    </row>
    <row r="44" spans="1:21" x14ac:dyDescent="0.2">
      <c r="A44" t="s">
        <v>20</v>
      </c>
      <c r="B44">
        <v>2014</v>
      </c>
      <c r="C44" s="9">
        <v>2012</v>
      </c>
      <c r="D44" s="121" t="str">
        <f t="shared" si="2"/>
        <v>BPHLA2</v>
      </c>
      <c r="E44" s="15" t="s">
        <v>66</v>
      </c>
      <c r="F44" s="16">
        <v>316.91196159125593</v>
      </c>
      <c r="G44" s="16">
        <v>74.474310973945137</v>
      </c>
      <c r="H44" s="16">
        <v>4.8144370285298344</v>
      </c>
      <c r="I44" s="16"/>
      <c r="J44" s="16">
        <v>5.7222</v>
      </c>
      <c r="K44" s="16">
        <v>10.941724722773092</v>
      </c>
      <c r="L44" s="16">
        <v>412.86463431650395</v>
      </c>
      <c r="M44" s="17"/>
      <c r="N44" t="s">
        <v>29</v>
      </c>
      <c r="O44" t="str">
        <f t="shared" ref="O44" si="66">IF(SUM(U42:U45)&gt;0,"",N44)</f>
        <v>HPfC MA</v>
      </c>
      <c r="P44" s="6" t="s">
        <v>66</v>
      </c>
      <c r="Q44" s="7">
        <v>5.7364290000000002</v>
      </c>
      <c r="R44" s="7">
        <v>-59.130521000000002</v>
      </c>
      <c r="S44" s="6" t="str">
        <f t="shared" si="1"/>
        <v>HPfC MA</v>
      </c>
      <c r="T44" s="6" t="str">
        <f t="shared" si="0"/>
        <v/>
      </c>
      <c r="U44" s="18" t="str">
        <f t="shared" ref="U44" si="67">IF(S44=S42,"",1)</f>
        <v/>
      </c>
    </row>
    <row r="45" spans="1:21" x14ac:dyDescent="0.2">
      <c r="A45" t="s">
        <v>20</v>
      </c>
      <c r="B45">
        <v>2014</v>
      </c>
      <c r="C45" s="9">
        <v>2012</v>
      </c>
      <c r="D45" s="121" t="str">
        <f t="shared" si="2"/>
        <v>BPHLA2</v>
      </c>
      <c r="E45" s="15" t="s">
        <v>67</v>
      </c>
      <c r="F45" s="16">
        <v>365.38768467347921</v>
      </c>
      <c r="G45" s="16">
        <v>85.866105898267605</v>
      </c>
      <c r="H45" s="16">
        <v>6.5651414025406831</v>
      </c>
      <c r="I45" s="16"/>
      <c r="J45" s="16">
        <v>4.2635026041666668</v>
      </c>
      <c r="K45" s="16">
        <v>23.474116315062062</v>
      </c>
      <c r="L45" s="16">
        <v>485.55655089351626</v>
      </c>
      <c r="M45" s="19">
        <v>20.377279102384289</v>
      </c>
      <c r="N45" t="s">
        <v>29</v>
      </c>
      <c r="O45" t="str">
        <f t="shared" ref="O45" si="68">IF(SUM(U42:U45)&gt;0,"",N45)</f>
        <v>HPfC MA</v>
      </c>
      <c r="P45" s="6" t="s">
        <v>67</v>
      </c>
      <c r="Q45" s="7">
        <v>5.7386699999999999</v>
      </c>
      <c r="R45" s="7">
        <v>-59.133771000000003</v>
      </c>
      <c r="S45" s="6" t="str">
        <f t="shared" si="1"/>
        <v>HPfC MA</v>
      </c>
      <c r="T45" s="6" t="str">
        <f t="shared" si="0"/>
        <v/>
      </c>
      <c r="U45" s="20" t="str">
        <f t="shared" ref="U45" si="69">IF(S45=S42,"",1)</f>
        <v/>
      </c>
    </row>
    <row r="46" spans="1:21" x14ac:dyDescent="0.2">
      <c r="A46" t="s">
        <v>68</v>
      </c>
      <c r="B46">
        <v>2019</v>
      </c>
      <c r="C46" s="9">
        <v>2019</v>
      </c>
      <c r="D46" s="121" t="str">
        <f t="shared" si="2"/>
        <v>BPHLA3_1</v>
      </c>
      <c r="E46" s="21" t="s">
        <v>69</v>
      </c>
      <c r="F46" s="27">
        <v>130.06227011087083</v>
      </c>
      <c r="G46" s="27">
        <v>30.564633476054642</v>
      </c>
      <c r="H46" s="27">
        <v>3.063732654518986</v>
      </c>
      <c r="I46" s="27">
        <v>3.0020452586206892</v>
      </c>
      <c r="J46" s="27">
        <v>4.0565364583333334</v>
      </c>
      <c r="K46" s="27">
        <v>13.644481344396009</v>
      </c>
      <c r="L46" s="27">
        <v>181.39165404417381</v>
      </c>
      <c r="M46" s="22"/>
      <c r="N46" t="s">
        <v>27</v>
      </c>
      <c r="O46" t="str">
        <f t="shared" ref="O46" si="70">IF(SUM(U46:U49)&gt;0,"",N46)</f>
        <v>HPfC LA</v>
      </c>
      <c r="P46" s="6" t="s">
        <v>69</v>
      </c>
      <c r="Q46" s="7">
        <v>7.2961534128691001</v>
      </c>
      <c r="R46" s="7">
        <v>-59.618039273163099</v>
      </c>
      <c r="S46" s="6" t="str">
        <f t="shared" si="1"/>
        <v>HPfC LA</v>
      </c>
      <c r="T46" s="6" t="str">
        <f t="shared" si="0"/>
        <v/>
      </c>
      <c r="U46" s="14"/>
    </row>
    <row r="47" spans="1:21" x14ac:dyDescent="0.2">
      <c r="A47" t="s">
        <v>68</v>
      </c>
      <c r="B47">
        <v>2019</v>
      </c>
      <c r="C47" s="9">
        <v>2019</v>
      </c>
      <c r="D47" s="121" t="str">
        <f t="shared" si="2"/>
        <v>BPHLA3_1</v>
      </c>
      <c r="E47" s="21" t="s">
        <v>70</v>
      </c>
      <c r="F47" s="27">
        <v>181.46705161031318</v>
      </c>
      <c r="G47" s="27">
        <v>42.644757128423592</v>
      </c>
      <c r="H47" s="27">
        <v>2.6260565610162736</v>
      </c>
      <c r="I47" s="27"/>
      <c r="J47" s="27">
        <v>0</v>
      </c>
      <c r="K47" s="27">
        <v>6.0187777676649477</v>
      </c>
      <c r="L47" s="27">
        <v>232.756643067418</v>
      </c>
      <c r="M47" s="17"/>
      <c r="N47" t="s">
        <v>27</v>
      </c>
      <c r="O47" t="str">
        <f t="shared" ref="O47" si="71">IF(SUM(U46:U49)&gt;0,"",N47)</f>
        <v>HPfC LA</v>
      </c>
      <c r="P47" s="6" t="s">
        <v>70</v>
      </c>
      <c r="Q47" s="7">
        <v>7.2977751169377401</v>
      </c>
      <c r="R47" s="7">
        <v>-59.617324670686003</v>
      </c>
      <c r="S47" s="6" t="str">
        <f t="shared" si="1"/>
        <v>HPfC LA</v>
      </c>
      <c r="T47" s="6" t="str">
        <f t="shared" si="0"/>
        <v/>
      </c>
      <c r="U47" s="18" t="str">
        <f t="shared" ref="U47" si="72">IF(S47=S46,"",1)</f>
        <v/>
      </c>
    </row>
    <row r="48" spans="1:21" x14ac:dyDescent="0.2">
      <c r="A48" t="s">
        <v>68</v>
      </c>
      <c r="B48">
        <v>2019</v>
      </c>
      <c r="C48" s="9">
        <v>2019</v>
      </c>
      <c r="D48" s="121" t="str">
        <f t="shared" si="2"/>
        <v>BPHLA3_1</v>
      </c>
      <c r="E48" s="21" t="s">
        <v>71</v>
      </c>
      <c r="F48" s="27">
        <v>42.625543605859754</v>
      </c>
      <c r="G48" s="27">
        <v>8.7382364392012484</v>
      </c>
      <c r="H48" s="27">
        <v>2.1883804675135612</v>
      </c>
      <c r="I48" s="27"/>
      <c r="J48" s="27">
        <v>0</v>
      </c>
      <c r="K48" s="27">
        <v>1.642055432231242</v>
      </c>
      <c r="L48" s="27">
        <v>55.194215944805805</v>
      </c>
      <c r="M48" s="17"/>
      <c r="N48" t="s">
        <v>27</v>
      </c>
      <c r="O48" t="str">
        <f t="shared" ref="O48" si="73">IF(SUM(U46:U49)&gt;0,"",N48)</f>
        <v>HPfC LA</v>
      </c>
      <c r="P48" s="6" t="s">
        <v>71</v>
      </c>
      <c r="Q48" s="7">
        <v>7.2994783586675203</v>
      </c>
      <c r="R48" s="7">
        <v>-59.616574336971098</v>
      </c>
      <c r="S48" s="6" t="str">
        <f t="shared" si="1"/>
        <v>HPfC LA</v>
      </c>
      <c r="T48" s="6" t="str">
        <f t="shared" si="0"/>
        <v/>
      </c>
      <c r="U48" s="18" t="str">
        <f t="shared" ref="U48" si="74">IF(S48=S46,"",1)</f>
        <v/>
      </c>
    </row>
    <row r="49" spans="1:21" x14ac:dyDescent="0.2">
      <c r="A49" t="s">
        <v>68</v>
      </c>
      <c r="B49">
        <v>2019</v>
      </c>
      <c r="C49" s="9">
        <v>2019</v>
      </c>
      <c r="D49" s="121" t="str">
        <f t="shared" si="2"/>
        <v>BPHLA3_1</v>
      </c>
      <c r="E49" s="21" t="s">
        <v>72</v>
      </c>
      <c r="F49" s="27">
        <v>143.04725685923569</v>
      </c>
      <c r="G49" s="27">
        <v>33.616105361920383</v>
      </c>
      <c r="H49" s="27">
        <v>0</v>
      </c>
      <c r="I49" s="27"/>
      <c r="J49" s="27">
        <v>0</v>
      </c>
      <c r="K49" s="27">
        <v>3.3037205347068985</v>
      </c>
      <c r="L49" s="27">
        <v>179.96708275586298</v>
      </c>
      <c r="M49" s="22"/>
      <c r="N49" t="s">
        <v>27</v>
      </c>
      <c r="O49" t="str">
        <f t="shared" ref="O49" si="75">IF(SUM(U46:U49)&gt;0,"",N49)</f>
        <v>HPfC LA</v>
      </c>
      <c r="P49" s="6" t="s">
        <v>72</v>
      </c>
      <c r="Q49" s="7">
        <v>7.2968579398004598</v>
      </c>
      <c r="R49" s="7">
        <v>-59.619654344588</v>
      </c>
      <c r="S49" s="6" t="str">
        <f t="shared" si="1"/>
        <v>HPfC LA</v>
      </c>
      <c r="T49" s="6" t="str">
        <f t="shared" si="0"/>
        <v/>
      </c>
      <c r="U49" s="20" t="str">
        <f t="shared" ref="U49" si="76">IF(S49=S46,"",1)</f>
        <v/>
      </c>
    </row>
    <row r="50" spans="1:21" x14ac:dyDescent="0.2">
      <c r="A50" t="s">
        <v>20</v>
      </c>
      <c r="B50">
        <v>2014</v>
      </c>
      <c r="C50" s="9">
        <v>2012</v>
      </c>
      <c r="D50" s="121" t="str">
        <f t="shared" si="2"/>
        <v>BPHLA3</v>
      </c>
      <c r="E50" s="15" t="s">
        <v>73</v>
      </c>
      <c r="F50" s="16">
        <v>305.32846943883249</v>
      </c>
      <c r="G50" s="16">
        <v>71.752190318125628</v>
      </c>
      <c r="H50" s="16">
        <v>2.1883804675135612</v>
      </c>
      <c r="I50" s="16"/>
      <c r="J50" s="16">
        <v>2.7948148148148149</v>
      </c>
      <c r="K50" s="16">
        <v>0</v>
      </c>
      <c r="L50" s="16">
        <v>382.06385503928647</v>
      </c>
      <c r="M50" s="22"/>
      <c r="N50" t="s">
        <v>29</v>
      </c>
      <c r="O50" t="str">
        <f t="shared" ref="O50" si="77">IF(SUM(U50:U53)&gt;0,"",N50)</f>
        <v>HPfC MA</v>
      </c>
      <c r="P50" s="6" t="s">
        <v>73</v>
      </c>
      <c r="Q50" s="7">
        <v>5.4759460000000004</v>
      </c>
      <c r="R50" s="7">
        <v>-59.372095000000002</v>
      </c>
      <c r="S50" s="6" t="str">
        <f t="shared" si="1"/>
        <v>HPfC MA</v>
      </c>
      <c r="T50" s="6" t="str">
        <f t="shared" si="0"/>
        <v/>
      </c>
      <c r="U50" s="14"/>
    </row>
    <row r="51" spans="1:21" x14ac:dyDescent="0.2">
      <c r="A51" t="s">
        <v>20</v>
      </c>
      <c r="B51">
        <v>2014</v>
      </c>
      <c r="C51" s="9">
        <v>2012</v>
      </c>
      <c r="D51" s="121" t="str">
        <f t="shared" si="2"/>
        <v>BPHLA3</v>
      </c>
      <c r="E51" s="15" t="s">
        <v>74</v>
      </c>
      <c r="F51" s="16">
        <v>221.44592122901517</v>
      </c>
      <c r="G51" s="16">
        <v>52.039791488818565</v>
      </c>
      <c r="H51" s="16">
        <v>3.93908484152441</v>
      </c>
      <c r="I51" s="16"/>
      <c r="J51" s="16">
        <v>2.8072916666666665</v>
      </c>
      <c r="K51" s="16">
        <v>9.8015010464704666</v>
      </c>
      <c r="L51" s="16">
        <v>290.0335902724953</v>
      </c>
      <c r="M51" s="17"/>
      <c r="N51" t="s">
        <v>29</v>
      </c>
      <c r="O51" t="str">
        <f t="shared" ref="O51" si="78">IF(SUM(U50:U53)&gt;0,"",N51)</f>
        <v>HPfC MA</v>
      </c>
      <c r="P51" s="6" t="s">
        <v>74</v>
      </c>
      <c r="Q51" s="7">
        <v>5.4762370000000002</v>
      </c>
      <c r="R51" s="7">
        <v>-59.370378000000002</v>
      </c>
      <c r="S51" s="6" t="str">
        <f t="shared" si="1"/>
        <v>HPfC MA</v>
      </c>
      <c r="T51" s="6" t="str">
        <f t="shared" si="0"/>
        <v/>
      </c>
      <c r="U51" s="18" t="str">
        <f t="shared" ref="U51" si="79">IF(S51=S50,"",1)</f>
        <v/>
      </c>
    </row>
    <row r="52" spans="1:21" x14ac:dyDescent="0.2">
      <c r="A52" t="s">
        <v>20</v>
      </c>
      <c r="B52">
        <v>2014</v>
      </c>
      <c r="C52" s="9">
        <v>2012</v>
      </c>
      <c r="D52" s="121" t="str">
        <f t="shared" si="2"/>
        <v>BPHLA3</v>
      </c>
      <c r="E52" s="15" t="s">
        <v>75</v>
      </c>
      <c r="F52" s="16">
        <v>382.97017080463854</v>
      </c>
      <c r="G52" s="16">
        <v>89.997990139090049</v>
      </c>
      <c r="H52" s="16">
        <v>3.063732654518986</v>
      </c>
      <c r="I52" s="16"/>
      <c r="J52" s="16">
        <v>3.5200000000000005</v>
      </c>
      <c r="K52" s="16">
        <v>2.0530232920915026</v>
      </c>
      <c r="L52" s="16">
        <v>481.60491689033904</v>
      </c>
      <c r="M52" s="17"/>
      <c r="N52" t="s">
        <v>29</v>
      </c>
      <c r="O52" t="str">
        <f t="shared" ref="O52" si="80">IF(SUM(U50:U53)&gt;0,"",N52)</f>
        <v>HPfC MA</v>
      </c>
      <c r="P52" s="6" t="s">
        <v>75</v>
      </c>
      <c r="Q52" s="7">
        <v>5.4765800000000002</v>
      </c>
      <c r="R52" s="7">
        <v>-59.368518999999999</v>
      </c>
      <c r="S52" s="6" t="str">
        <f t="shared" si="1"/>
        <v>HPfC MA</v>
      </c>
      <c r="T52" s="6" t="str">
        <f t="shared" si="0"/>
        <v/>
      </c>
      <c r="U52" s="18" t="str">
        <f t="shared" ref="U52" si="81">IF(S52=S50,"",1)</f>
        <v/>
      </c>
    </row>
    <row r="53" spans="1:21" x14ac:dyDescent="0.2">
      <c r="A53" t="s">
        <v>20</v>
      </c>
      <c r="B53">
        <v>2014</v>
      </c>
      <c r="C53" s="9">
        <v>2012</v>
      </c>
      <c r="D53" s="121" t="str">
        <f t="shared" si="2"/>
        <v>BPHLA3</v>
      </c>
      <c r="E53" s="15" t="s">
        <v>76</v>
      </c>
      <c r="F53" s="16">
        <v>210.07357054525056</v>
      </c>
      <c r="G53" s="16">
        <v>49.367289078133879</v>
      </c>
      <c r="H53" s="16">
        <v>7.002817496043396</v>
      </c>
      <c r="I53" s="16"/>
      <c r="J53" s="16">
        <v>1.0408463541666668</v>
      </c>
      <c r="K53" s="16">
        <v>3.927997687086803</v>
      </c>
      <c r="L53" s="16">
        <v>271.41252116068131</v>
      </c>
      <c r="M53" s="19">
        <v>46.201051893408135</v>
      </c>
      <c r="N53" t="s">
        <v>29</v>
      </c>
      <c r="O53" t="str">
        <f t="shared" ref="O53" si="82">IF(SUM(U50:U53)&gt;0,"",N53)</f>
        <v>HPfC MA</v>
      </c>
      <c r="P53" s="6" t="s">
        <v>76</v>
      </c>
      <c r="Q53" s="7">
        <v>5.477779</v>
      </c>
      <c r="R53" s="7">
        <v>-59.37236</v>
      </c>
      <c r="S53" s="6" t="str">
        <f t="shared" si="1"/>
        <v>HPfC MA</v>
      </c>
      <c r="T53" s="6" t="str">
        <f t="shared" si="0"/>
        <v/>
      </c>
      <c r="U53" s="20" t="str">
        <f t="shared" ref="U53" si="83">IF(S53=S50,"",1)</f>
        <v/>
      </c>
    </row>
    <row r="54" spans="1:21" x14ac:dyDescent="0.2">
      <c r="A54" t="s">
        <v>68</v>
      </c>
      <c r="B54">
        <v>2019</v>
      </c>
      <c r="C54" s="9">
        <v>2019</v>
      </c>
      <c r="D54" s="121" t="str">
        <f t="shared" si="2"/>
        <v>BPHLA4_1</v>
      </c>
      <c r="E54" s="21" t="s">
        <v>77</v>
      </c>
      <c r="F54" s="27">
        <v>226.92939229068588</v>
      </c>
      <c r="G54" s="27">
        <v>53.328407188311182</v>
      </c>
      <c r="H54" s="27">
        <v>1.750704374010849</v>
      </c>
      <c r="I54" s="27">
        <v>3.5630046296296296</v>
      </c>
      <c r="J54" s="27">
        <v>24.561555376563167</v>
      </c>
      <c r="K54" s="27">
        <v>6.1674972847324883</v>
      </c>
      <c r="L54" s="27">
        <v>312.73755651430355</v>
      </c>
      <c r="M54" s="22"/>
      <c r="N54" t="s">
        <v>27</v>
      </c>
      <c r="O54" t="str">
        <f t="shared" ref="O54" si="84">IF(SUM(U54:U57)&gt;0,"",N54)</f>
        <v>HPfC LA</v>
      </c>
      <c r="P54" s="6" t="s">
        <v>77</v>
      </c>
      <c r="Q54" s="7">
        <v>6.7056091801733801</v>
      </c>
      <c r="R54" s="7">
        <v>-59.278056007609997</v>
      </c>
      <c r="S54" s="6" t="str">
        <f t="shared" si="1"/>
        <v>HPfC LA</v>
      </c>
      <c r="T54" s="6" t="str">
        <f t="shared" si="0"/>
        <v/>
      </c>
      <c r="U54" s="14"/>
    </row>
    <row r="55" spans="1:21" x14ac:dyDescent="0.2">
      <c r="A55" t="s">
        <v>68</v>
      </c>
      <c r="B55">
        <v>2019</v>
      </c>
      <c r="C55" s="9">
        <v>2019</v>
      </c>
      <c r="D55" s="121" t="str">
        <f t="shared" si="2"/>
        <v>BPHLA4_1</v>
      </c>
      <c r="E55" s="21" t="s">
        <v>78</v>
      </c>
      <c r="F55" s="27">
        <v>173.95090745720276</v>
      </c>
      <c r="G55" s="27">
        <v>40.878463252442643</v>
      </c>
      <c r="H55" s="27">
        <v>3.063732654518986</v>
      </c>
      <c r="I55" s="27"/>
      <c r="J55" s="27">
        <v>3.666666666666667</v>
      </c>
      <c r="K55" s="27">
        <v>3.9138162992629884</v>
      </c>
      <c r="L55" s="27">
        <v>225.47358633009401</v>
      </c>
      <c r="M55" s="17"/>
      <c r="N55" t="s">
        <v>27</v>
      </c>
      <c r="O55" t="str">
        <f t="shared" ref="O55" si="85">IF(SUM(U54:U57)&gt;0,"",N55)</f>
        <v>HPfC LA</v>
      </c>
      <c r="P55" s="6" t="s">
        <v>78</v>
      </c>
      <c r="Q55" s="7">
        <v>6.7038814528961197</v>
      </c>
      <c r="R55" s="7">
        <v>-59.27832825838</v>
      </c>
      <c r="S55" s="6" t="str">
        <f t="shared" si="1"/>
        <v>HPfC LA</v>
      </c>
      <c r="T55" s="6" t="str">
        <f t="shared" si="0"/>
        <v/>
      </c>
      <c r="U55" s="18" t="str">
        <f t="shared" ref="U55" si="86">IF(S55=S54,"",1)</f>
        <v/>
      </c>
    </row>
    <row r="56" spans="1:21" x14ac:dyDescent="0.2">
      <c r="A56" t="s">
        <v>68</v>
      </c>
      <c r="B56">
        <v>2019</v>
      </c>
      <c r="C56" s="9">
        <v>2019</v>
      </c>
      <c r="D56" s="121" t="str">
        <f t="shared" si="2"/>
        <v>BPHLA4_1</v>
      </c>
      <c r="E56" s="21" t="s">
        <v>79</v>
      </c>
      <c r="F56" s="27">
        <v>188.45020749644408</v>
      </c>
      <c r="G56" s="27">
        <v>44.285798761664353</v>
      </c>
      <c r="H56" s="27">
        <v>3.93908484152441</v>
      </c>
      <c r="I56" s="27"/>
      <c r="J56" s="27">
        <v>0</v>
      </c>
      <c r="K56" s="27">
        <v>3.3010063934965985</v>
      </c>
      <c r="L56" s="27">
        <v>239.97609749312946</v>
      </c>
      <c r="M56" s="22"/>
      <c r="N56" t="s">
        <v>27</v>
      </c>
      <c r="O56" t="str">
        <f t="shared" ref="O56" si="87">IF(SUM(U54:U57)&gt;0,"",N56)</f>
        <v>HPfC LA</v>
      </c>
      <c r="P56" s="6" t="s">
        <v>79</v>
      </c>
      <c r="Q56" s="7">
        <v>6.7020360946817403</v>
      </c>
      <c r="R56" s="7">
        <v>-59.278627086338098</v>
      </c>
      <c r="S56" s="6" t="str">
        <f t="shared" si="1"/>
        <v>HPfC LA</v>
      </c>
      <c r="T56" s="6" t="str">
        <f t="shared" si="0"/>
        <v/>
      </c>
      <c r="U56" s="18" t="str">
        <f t="shared" ref="U56" si="88">IF(S56=S54,"",1)</f>
        <v/>
      </c>
    </row>
    <row r="57" spans="1:21" x14ac:dyDescent="0.2">
      <c r="A57" t="s">
        <v>68</v>
      </c>
      <c r="B57">
        <v>2019</v>
      </c>
      <c r="C57" s="9">
        <v>2019</v>
      </c>
      <c r="D57" s="121" t="str">
        <f t="shared" si="2"/>
        <v>BPHLA4_1</v>
      </c>
      <c r="E57" s="21" t="s">
        <v>80</v>
      </c>
      <c r="F57" s="27">
        <v>168.69369007854962</v>
      </c>
      <c r="G57" s="27">
        <v>39.64301716845916</v>
      </c>
      <c r="H57" s="27">
        <v>1.3130282805081368</v>
      </c>
      <c r="I57" s="27"/>
      <c r="J57" s="27">
        <v>20.255252901792932</v>
      </c>
      <c r="K57" s="27">
        <v>0.95754901899368949</v>
      </c>
      <c r="L57" s="27">
        <v>230.86253744830356</v>
      </c>
      <c r="M57" s="22"/>
      <c r="N57" t="s">
        <v>27</v>
      </c>
      <c r="O57" t="str">
        <f t="shared" ref="O57" si="89">IF(SUM(U54:U57)&gt;0,"",N57)</f>
        <v>HPfC LA</v>
      </c>
      <c r="P57" s="6" t="s">
        <v>80</v>
      </c>
      <c r="Q57" s="7">
        <v>6.7053555303036703</v>
      </c>
      <c r="R57" s="7">
        <v>-59.2762285001346</v>
      </c>
      <c r="S57" s="6" t="str">
        <f t="shared" si="1"/>
        <v>HPfC LA</v>
      </c>
      <c r="T57" s="6" t="str">
        <f t="shared" si="0"/>
        <v/>
      </c>
      <c r="U57" s="20" t="str">
        <f t="shared" ref="U57" si="90">IF(S57=S54,"",1)</f>
        <v/>
      </c>
    </row>
    <row r="58" spans="1:21" x14ac:dyDescent="0.2">
      <c r="A58" t="s">
        <v>20</v>
      </c>
      <c r="B58">
        <v>2014</v>
      </c>
      <c r="C58" s="9">
        <v>2012</v>
      </c>
      <c r="D58" s="121" t="str">
        <f t="shared" si="2"/>
        <v>BPHLA4</v>
      </c>
      <c r="E58" s="15" t="s">
        <v>81</v>
      </c>
      <c r="F58" s="16">
        <v>242.04607777490173</v>
      </c>
      <c r="G58" s="16">
        <v>56.880828277101905</v>
      </c>
      <c r="H58" s="16">
        <v>5.2521131220325472</v>
      </c>
      <c r="I58" s="16"/>
      <c r="J58" s="16">
        <v>0</v>
      </c>
      <c r="K58" s="16">
        <v>10.025597199750226</v>
      </c>
      <c r="L58" s="16">
        <v>314.20461637378639</v>
      </c>
      <c r="M58" s="22"/>
      <c r="N58" t="s">
        <v>27</v>
      </c>
      <c r="O58" t="str">
        <f t="shared" ref="O58" si="91">IF(SUM(U58:U61)&gt;0,"",N58)</f>
        <v>HPfC LA</v>
      </c>
      <c r="P58" s="6" t="s">
        <v>81</v>
      </c>
      <c r="Q58" s="7">
        <v>7.4542970000000004</v>
      </c>
      <c r="R58" s="7">
        <v>-60.517221999999997</v>
      </c>
      <c r="S58" s="6" t="str">
        <f t="shared" si="1"/>
        <v>HPfC LA</v>
      </c>
      <c r="T58" s="6" t="str">
        <f t="shared" si="0"/>
        <v/>
      </c>
      <c r="U58" s="14"/>
    </row>
    <row r="59" spans="1:21" x14ac:dyDescent="0.2">
      <c r="A59" t="s">
        <v>20</v>
      </c>
      <c r="B59">
        <v>2014</v>
      </c>
      <c r="C59" s="9">
        <v>2012</v>
      </c>
      <c r="D59" s="121" t="str">
        <f t="shared" si="2"/>
        <v>BPHLA4</v>
      </c>
      <c r="E59" s="15" t="s">
        <v>82</v>
      </c>
      <c r="F59" s="16">
        <v>192.63268213987385</v>
      </c>
      <c r="G59" s="16">
        <v>45.268680302870351</v>
      </c>
      <c r="H59" s="16">
        <v>3.501408748021698</v>
      </c>
      <c r="I59" s="16"/>
      <c r="J59" s="16">
        <v>0</v>
      </c>
      <c r="K59" s="16">
        <v>3.70319030543989</v>
      </c>
      <c r="L59" s="16">
        <v>245.10596149620579</v>
      </c>
      <c r="M59" s="17"/>
      <c r="N59" t="s">
        <v>27</v>
      </c>
      <c r="O59" t="str">
        <f t="shared" ref="O59" si="92">IF(SUM(U58:U61)&gt;0,"",N59)</f>
        <v>HPfC LA</v>
      </c>
      <c r="P59" s="6" t="s">
        <v>82</v>
      </c>
      <c r="Q59" s="7">
        <v>7.4524790000000003</v>
      </c>
      <c r="R59" s="7">
        <v>-60.515403999999997</v>
      </c>
      <c r="S59" s="6" t="str">
        <f t="shared" si="1"/>
        <v>HPfC LA</v>
      </c>
      <c r="T59" s="6" t="str">
        <f t="shared" si="0"/>
        <v/>
      </c>
      <c r="U59" s="18" t="str">
        <f t="shared" ref="U59" si="93">IF(S59=S58,"",1)</f>
        <v/>
      </c>
    </row>
    <row r="60" spans="1:21" x14ac:dyDescent="0.2">
      <c r="A60" t="s">
        <v>20</v>
      </c>
      <c r="B60">
        <v>2014</v>
      </c>
      <c r="C60" s="9">
        <v>2012</v>
      </c>
      <c r="D60" s="121" t="str">
        <f t="shared" si="2"/>
        <v>BPHLA4</v>
      </c>
      <c r="E60" s="15" t="s">
        <v>83</v>
      </c>
      <c r="F60" s="16">
        <v>126.86754883142441</v>
      </c>
      <c r="G60" s="16">
        <v>29.813873975384737</v>
      </c>
      <c r="H60" s="16">
        <v>3.063732654518986</v>
      </c>
      <c r="I60" s="16"/>
      <c r="J60" s="16">
        <v>2.0793469110299534</v>
      </c>
      <c r="K60" s="16">
        <v>2.6683900422480491</v>
      </c>
      <c r="L60" s="16">
        <v>164.49289241460616</v>
      </c>
      <c r="M60" s="17"/>
      <c r="N60" t="s">
        <v>27</v>
      </c>
      <c r="O60" t="str">
        <f t="shared" ref="O60" si="94">IF(SUM(U58:U61)&gt;0,"",N60)</f>
        <v>HPfC LA</v>
      </c>
      <c r="P60" s="6" t="s">
        <v>83</v>
      </c>
      <c r="Q60" s="7">
        <v>7.450717</v>
      </c>
      <c r="R60" s="7">
        <v>-60.515450000000001</v>
      </c>
      <c r="S60" s="6" t="str">
        <f t="shared" si="1"/>
        <v>HPfC LA</v>
      </c>
      <c r="T60" s="6" t="str">
        <f t="shared" si="0"/>
        <v/>
      </c>
      <c r="U60" s="18" t="str">
        <f t="shared" ref="U60" si="95">IF(S60=S58,"",1)</f>
        <v/>
      </c>
    </row>
    <row r="61" spans="1:21" x14ac:dyDescent="0.2">
      <c r="A61" t="s">
        <v>20</v>
      </c>
      <c r="B61">
        <v>2014</v>
      </c>
      <c r="C61" s="9">
        <v>2012</v>
      </c>
      <c r="D61" s="121" t="str">
        <f t="shared" si="2"/>
        <v>BPHLA4</v>
      </c>
      <c r="E61" s="15" t="s">
        <v>84</v>
      </c>
      <c r="F61" s="16">
        <v>226.62763175100906</v>
      </c>
      <c r="G61" s="16">
        <v>53.25749346148713</v>
      </c>
      <c r="H61" s="16">
        <v>5.6897892155352592</v>
      </c>
      <c r="I61" s="16"/>
      <c r="J61" s="16">
        <v>1.5938372031249142</v>
      </c>
      <c r="K61" s="16">
        <v>5.5540267323215025</v>
      </c>
      <c r="L61" s="16">
        <v>292.72277836347786</v>
      </c>
      <c r="M61" s="26">
        <v>43.262272089761574</v>
      </c>
      <c r="N61" t="s">
        <v>27</v>
      </c>
      <c r="O61" t="str">
        <f t="shared" ref="O61" si="96">IF(SUM(U58:U61)&gt;0,"",N61)</f>
        <v>HPfC LA</v>
      </c>
      <c r="P61" s="6" t="s">
        <v>84</v>
      </c>
      <c r="Q61" s="7">
        <v>7.4543140000000001</v>
      </c>
      <c r="R61" s="7">
        <v>-60.515447999999999</v>
      </c>
      <c r="S61" s="6" t="str">
        <f t="shared" si="1"/>
        <v>HPfC LA</v>
      </c>
      <c r="T61" s="6" t="str">
        <f t="shared" si="0"/>
        <v/>
      </c>
      <c r="U61" s="20" t="str">
        <f t="shared" ref="U61" si="97">IF(S61=S58,"",1)</f>
        <v/>
      </c>
    </row>
    <row r="62" spans="1:21" x14ac:dyDescent="0.2">
      <c r="A62" t="s">
        <v>20</v>
      </c>
      <c r="B62">
        <v>2014</v>
      </c>
      <c r="C62" s="9">
        <v>2012</v>
      </c>
      <c r="D62" s="121" t="str">
        <f t="shared" si="2"/>
        <v>BPHLA6</v>
      </c>
      <c r="E62" s="15" t="s">
        <v>85</v>
      </c>
      <c r="F62" s="16">
        <v>369.79803948830653</v>
      </c>
      <c r="G62" s="16">
        <v>86.902539279752034</v>
      </c>
      <c r="H62" s="16">
        <v>7.4404935895461088</v>
      </c>
      <c r="I62" s="16"/>
      <c r="J62" s="16">
        <v>0</v>
      </c>
      <c r="K62" s="16">
        <v>16.547349130053217</v>
      </c>
      <c r="L62" s="16">
        <v>480.68842148765788</v>
      </c>
      <c r="M62" s="22"/>
      <c r="N62" t="s">
        <v>22</v>
      </c>
      <c r="O62" t="str">
        <f t="shared" ref="O62" si="98">IF(SUM(U62:U65)&gt;0,"",N62)</f>
        <v>MPfC LA</v>
      </c>
      <c r="P62" s="6" t="s">
        <v>85</v>
      </c>
      <c r="Q62" s="7">
        <v>6.489134</v>
      </c>
      <c r="R62" s="7">
        <v>-60.529674999999997</v>
      </c>
      <c r="S62" s="6" t="str">
        <f t="shared" si="1"/>
        <v>MPfC LA</v>
      </c>
      <c r="T62" s="6" t="str">
        <f t="shared" si="0"/>
        <v/>
      </c>
      <c r="U62" s="14"/>
    </row>
    <row r="63" spans="1:21" x14ac:dyDescent="0.2">
      <c r="A63" t="s">
        <v>20</v>
      </c>
      <c r="B63">
        <v>2014</v>
      </c>
      <c r="C63" s="9">
        <v>2012</v>
      </c>
      <c r="D63" s="121" t="str">
        <f t="shared" si="2"/>
        <v>BPHLA6</v>
      </c>
      <c r="E63" s="15" t="s">
        <v>86</v>
      </c>
      <c r="F63" s="16">
        <v>313.7507466994893</v>
      </c>
      <c r="G63" s="16">
        <v>73.731425474379975</v>
      </c>
      <c r="H63" s="16">
        <v>4.3767609350271224</v>
      </c>
      <c r="I63" s="16"/>
      <c r="J63" s="16">
        <v>3.2461556510044622</v>
      </c>
      <c r="K63" s="16">
        <v>47.012742831890733</v>
      </c>
      <c r="L63" s="16">
        <v>442.11783159179163</v>
      </c>
      <c r="M63" s="17"/>
      <c r="N63" t="s">
        <v>22</v>
      </c>
      <c r="O63" t="str">
        <f t="shared" ref="O63" si="99">IF(SUM(U62:U65)&gt;0,"",N63)</f>
        <v>MPfC LA</v>
      </c>
      <c r="P63" s="6" t="s">
        <v>86</v>
      </c>
      <c r="Q63" s="7">
        <v>6.4891430000000003</v>
      </c>
      <c r="R63" s="7">
        <v>-60.527858000000002</v>
      </c>
      <c r="S63" s="6" t="str">
        <f t="shared" si="1"/>
        <v>MPfC LA</v>
      </c>
      <c r="T63" s="6" t="str">
        <f t="shared" si="0"/>
        <v/>
      </c>
      <c r="U63" s="18" t="str">
        <f t="shared" ref="U63" si="100">IF(S63=S62,"",1)</f>
        <v/>
      </c>
    </row>
    <row r="64" spans="1:21" x14ac:dyDescent="0.2">
      <c r="A64" t="s">
        <v>20</v>
      </c>
      <c r="B64">
        <v>2014</v>
      </c>
      <c r="C64" s="9">
        <v>2012</v>
      </c>
      <c r="D64" s="121" t="str">
        <f t="shared" si="2"/>
        <v>BPHLA6</v>
      </c>
      <c r="E64" s="15" t="s">
        <v>87</v>
      </c>
      <c r="F64" s="16">
        <v>303.82002588374826</v>
      </c>
      <c r="G64" s="16">
        <v>71.397706082680841</v>
      </c>
      <c r="H64" s="16">
        <v>4.8144370285298344</v>
      </c>
      <c r="I64" s="16"/>
      <c r="J64" s="16">
        <v>0</v>
      </c>
      <c r="K64" s="16">
        <v>14.617956820641682</v>
      </c>
      <c r="L64" s="16">
        <v>394.65012581560057</v>
      </c>
      <c r="M64" s="17"/>
      <c r="N64" t="s">
        <v>22</v>
      </c>
      <c r="O64" t="str">
        <f t="shared" ref="O64" si="101">IF(SUM(U62:U65)&gt;0,"",N64)</f>
        <v>MPfC LA</v>
      </c>
      <c r="P64" s="6" t="s">
        <v>87</v>
      </c>
      <c r="Q64" s="7">
        <v>6.4891069999999997</v>
      </c>
      <c r="R64" s="7">
        <v>-60.526024</v>
      </c>
      <c r="S64" s="6" t="str">
        <f t="shared" si="1"/>
        <v>MPfC LA</v>
      </c>
      <c r="T64" s="6" t="str">
        <f t="shared" si="0"/>
        <v/>
      </c>
      <c r="U64" s="18" t="str">
        <f t="shared" ref="U64" si="102">IF(S64=S62,"",1)</f>
        <v/>
      </c>
    </row>
    <row r="65" spans="1:21" x14ac:dyDescent="0.2">
      <c r="A65" t="s">
        <v>20</v>
      </c>
      <c r="B65">
        <v>2014</v>
      </c>
      <c r="C65" s="9">
        <v>2012</v>
      </c>
      <c r="D65" s="121" t="str">
        <f t="shared" si="2"/>
        <v>BPHLA6</v>
      </c>
      <c r="E65" s="15" t="s">
        <v>88</v>
      </c>
      <c r="F65" s="16">
        <v>342.86121985085856</v>
      </c>
      <c r="G65" s="16">
        <v>80.57238666495175</v>
      </c>
      <c r="H65" s="16">
        <v>3.501408748021698</v>
      </c>
      <c r="I65" s="16"/>
      <c r="J65" s="16">
        <v>0</v>
      </c>
      <c r="K65" s="16">
        <v>0</v>
      </c>
      <c r="L65" s="16">
        <v>426.93501526383199</v>
      </c>
      <c r="M65" s="26">
        <v>53.700210378681632</v>
      </c>
      <c r="N65" t="s">
        <v>22</v>
      </c>
      <c r="O65" t="str">
        <f t="shared" ref="O65" si="103">IF(SUM(U62:U65)&gt;0,"",N65)</f>
        <v>MPfC LA</v>
      </c>
      <c r="P65" s="6" t="s">
        <v>88</v>
      </c>
      <c r="Q65" s="7">
        <v>6.4873260000000004</v>
      </c>
      <c r="R65" s="7">
        <v>-60.529646999999997</v>
      </c>
      <c r="S65" s="6" t="str">
        <f t="shared" si="1"/>
        <v>MPfC LA</v>
      </c>
      <c r="T65" s="6" t="str">
        <f t="shared" si="0"/>
        <v/>
      </c>
      <c r="U65" s="20" t="str">
        <f t="shared" ref="U65" si="104">IF(S65=S62,"",1)</f>
        <v/>
      </c>
    </row>
    <row r="66" spans="1:21" x14ac:dyDescent="0.2">
      <c r="A66" t="s">
        <v>20</v>
      </c>
      <c r="B66">
        <v>2014</v>
      </c>
      <c r="C66" s="9">
        <v>2012</v>
      </c>
      <c r="D66" s="121" t="str">
        <f t="shared" si="2"/>
        <v>BPHLA8</v>
      </c>
      <c r="E66" s="15" t="s">
        <v>89</v>
      </c>
      <c r="F66" s="16">
        <v>197.19344174193213</v>
      </c>
      <c r="G66" s="16">
        <v>46.340458809354047</v>
      </c>
      <c r="H66" s="16">
        <v>1.750704374010849</v>
      </c>
      <c r="I66" s="16"/>
      <c r="J66" s="16">
        <v>2.778221991921769</v>
      </c>
      <c r="K66" s="16">
        <v>6.1188463035378691</v>
      </c>
      <c r="L66" s="16">
        <v>254.18167322075669</v>
      </c>
      <c r="M66" s="22"/>
      <c r="N66" t="s">
        <v>27</v>
      </c>
      <c r="O66" t="str">
        <f t="shared" ref="O66" si="105">IF(SUM(U66:U69)&gt;0,"",N66)</f>
        <v>HPfC LA</v>
      </c>
      <c r="P66" s="6" t="s">
        <v>89</v>
      </c>
      <c r="Q66" s="7">
        <v>7.4245020000000004</v>
      </c>
      <c r="R66" s="7">
        <v>-60.289177000000002</v>
      </c>
      <c r="S66" s="6" t="str">
        <f t="shared" si="1"/>
        <v>HPfC LA</v>
      </c>
      <c r="T66" s="6" t="str">
        <f t="shared" ref="T66:T129" si="106">IF(P66=E66,"","check")</f>
        <v/>
      </c>
      <c r="U66" s="14"/>
    </row>
    <row r="67" spans="1:21" x14ac:dyDescent="0.2">
      <c r="A67" t="s">
        <v>20</v>
      </c>
      <c r="B67">
        <v>2014</v>
      </c>
      <c r="C67" s="9">
        <v>2012</v>
      </c>
      <c r="D67" s="121" t="str">
        <f t="shared" si="2"/>
        <v>BPHLA8</v>
      </c>
      <c r="E67" s="15" t="s">
        <v>90</v>
      </c>
      <c r="F67" s="16">
        <v>290.50085159336373</v>
      </c>
      <c r="G67" s="16">
        <v>68.267700124440481</v>
      </c>
      <c r="H67" s="16">
        <v>3.501408748021698</v>
      </c>
      <c r="I67" s="16"/>
      <c r="J67" s="16">
        <v>0</v>
      </c>
      <c r="K67" s="16">
        <v>15.79605510383349</v>
      </c>
      <c r="L67" s="16">
        <v>378.06601556965938</v>
      </c>
      <c r="M67" s="17"/>
      <c r="N67" t="s">
        <v>27</v>
      </c>
      <c r="O67" t="str">
        <f t="shared" ref="O67" si="107">IF(SUM(U66:U69)&gt;0,"",N67)</f>
        <v>HPfC LA</v>
      </c>
      <c r="P67" s="6" t="s">
        <v>90</v>
      </c>
      <c r="Q67" s="7">
        <v>7.4263459999999997</v>
      </c>
      <c r="R67" s="7">
        <v>-60.289192</v>
      </c>
      <c r="S67" s="6" t="str">
        <f t="shared" ref="S67:S130" si="108">N67</f>
        <v>HPfC LA</v>
      </c>
      <c r="T67" s="6" t="str">
        <f t="shared" si="106"/>
        <v/>
      </c>
      <c r="U67" s="18" t="str">
        <f t="shared" ref="U67" si="109">IF(S67=S66,"",1)</f>
        <v/>
      </c>
    </row>
    <row r="68" spans="1:21" x14ac:dyDescent="0.2">
      <c r="A68" t="s">
        <v>20</v>
      </c>
      <c r="B68">
        <v>2014</v>
      </c>
      <c r="C68" s="9">
        <v>2012</v>
      </c>
      <c r="D68" s="121" t="str">
        <f t="shared" ref="D68:D131" si="110">LEFT(E68,LEN(E68)-1)</f>
        <v>BPHLA8</v>
      </c>
      <c r="E68" s="15" t="s">
        <v>91</v>
      </c>
      <c r="F68" s="16">
        <v>186.5505514477251</v>
      </c>
      <c r="G68" s="16">
        <v>43.839379590215394</v>
      </c>
      <c r="H68" s="16">
        <v>3.93908484152441</v>
      </c>
      <c r="I68" s="16"/>
      <c r="J68" s="16">
        <v>0</v>
      </c>
      <c r="K68" s="16">
        <v>11.679661473136496</v>
      </c>
      <c r="L68" s="16">
        <v>246.00867735260141</v>
      </c>
      <c r="M68" s="17"/>
      <c r="N68" t="s">
        <v>27</v>
      </c>
      <c r="O68" t="str">
        <f t="shared" ref="O68" si="111">IF(SUM(U66:U69)&gt;0,"",N68)</f>
        <v>HPfC LA</v>
      </c>
      <c r="P68" s="6" t="s">
        <v>91</v>
      </c>
      <c r="Q68" s="7">
        <v>7.4281629999999996</v>
      </c>
      <c r="R68" s="7">
        <v>-60.289194999999999</v>
      </c>
      <c r="S68" s="6" t="str">
        <f t="shared" si="108"/>
        <v>HPfC LA</v>
      </c>
      <c r="T68" s="6" t="str">
        <f t="shared" si="106"/>
        <v/>
      </c>
      <c r="U68" s="18" t="str">
        <f t="shared" ref="U68" si="112">IF(S68=S66,"",1)</f>
        <v/>
      </c>
    </row>
    <row r="69" spans="1:21" x14ac:dyDescent="0.2">
      <c r="A69" t="s">
        <v>20</v>
      </c>
      <c r="B69">
        <v>2014</v>
      </c>
      <c r="C69" s="9">
        <v>2012</v>
      </c>
      <c r="D69" s="121" t="str">
        <f t="shared" si="110"/>
        <v>BPHLA8</v>
      </c>
      <c r="E69" s="15" t="s">
        <v>92</v>
      </c>
      <c r="F69" s="16">
        <v>100.07372586698679</v>
      </c>
      <c r="G69" s="16">
        <v>23.517325578741893</v>
      </c>
      <c r="H69" s="16">
        <v>2.1883804675135612</v>
      </c>
      <c r="I69" s="16"/>
      <c r="J69" s="16">
        <v>0.7003029336734693</v>
      </c>
      <c r="K69" s="16">
        <v>3.2322337563292582</v>
      </c>
      <c r="L69" s="16">
        <v>129.71196860324497</v>
      </c>
      <c r="M69" s="26">
        <v>90.580645161290334</v>
      </c>
      <c r="N69" t="s">
        <v>27</v>
      </c>
      <c r="O69" t="str">
        <f t="shared" ref="O69" si="113">IF(SUM(U66:U69)&gt;0,"",N69)</f>
        <v>HPfC LA</v>
      </c>
      <c r="P69" s="6" t="s">
        <v>92</v>
      </c>
      <c r="Q69" s="7">
        <v>7.4244339999999998</v>
      </c>
      <c r="R69" s="7">
        <v>-60.287410999999999</v>
      </c>
      <c r="S69" s="6" t="str">
        <f t="shared" si="108"/>
        <v>HPfC LA</v>
      </c>
      <c r="T69" s="6" t="str">
        <f t="shared" si="106"/>
        <v/>
      </c>
      <c r="U69" s="20" t="str">
        <f t="shared" ref="U69" si="114">IF(S69=S66,"",1)</f>
        <v/>
      </c>
    </row>
    <row r="70" spans="1:21" x14ac:dyDescent="0.2">
      <c r="A70" t="s">
        <v>20</v>
      </c>
      <c r="B70">
        <v>2014</v>
      </c>
      <c r="C70" s="9">
        <v>2012</v>
      </c>
      <c r="D70" s="121" t="str">
        <f t="shared" si="110"/>
        <v>BPHLA9</v>
      </c>
      <c r="E70" s="15" t="s">
        <v>93</v>
      </c>
      <c r="F70" s="16">
        <v>166.96818655578872</v>
      </c>
      <c r="G70" s="16">
        <v>39.237523840610343</v>
      </c>
      <c r="H70" s="16">
        <v>2.1883804675135612</v>
      </c>
      <c r="I70" s="16"/>
      <c r="J70" s="16">
        <v>7.510651432713443</v>
      </c>
      <c r="K70" s="16">
        <v>8.5538473431122597</v>
      </c>
      <c r="L70" s="16">
        <v>224.45858963973834</v>
      </c>
      <c r="M70" s="22"/>
      <c r="N70" t="s">
        <v>27</v>
      </c>
      <c r="O70" t="str">
        <f t="shared" ref="O70" si="115">IF(SUM(U70:U73)&gt;0,"",N70)</f>
        <v>HPfC LA</v>
      </c>
      <c r="P70" s="6" t="s">
        <v>93</v>
      </c>
      <c r="Q70" s="7">
        <v>6.7798030000000002</v>
      </c>
      <c r="R70" s="7">
        <v>-60.222811</v>
      </c>
      <c r="S70" s="6" t="str">
        <f t="shared" si="108"/>
        <v>HPfC LA</v>
      </c>
      <c r="T70" s="6" t="str">
        <f t="shared" si="106"/>
        <v/>
      </c>
      <c r="U70" s="14"/>
    </row>
    <row r="71" spans="1:21" x14ac:dyDescent="0.2">
      <c r="A71" t="s">
        <v>20</v>
      </c>
      <c r="B71">
        <v>2014</v>
      </c>
      <c r="C71" s="9">
        <v>2012</v>
      </c>
      <c r="D71" s="121" t="str">
        <f t="shared" si="110"/>
        <v>BPHLA9</v>
      </c>
      <c r="E71" s="15" t="s">
        <v>94</v>
      </c>
      <c r="F71" s="16">
        <v>355.80052791957564</v>
      </c>
      <c r="G71" s="16">
        <v>83.613124061100265</v>
      </c>
      <c r="H71" s="16">
        <v>2.6260565610162736</v>
      </c>
      <c r="I71" s="16"/>
      <c r="J71" s="16">
        <v>5.3002230951621856</v>
      </c>
      <c r="K71" s="16">
        <v>10.594706347779416</v>
      </c>
      <c r="L71" s="16">
        <v>457.93463798463387</v>
      </c>
      <c r="M71" s="17"/>
      <c r="N71" t="s">
        <v>27</v>
      </c>
      <c r="O71" t="str">
        <f t="shared" ref="O71" si="116">IF(SUM(U70:U73)&gt;0,"",N71)</f>
        <v>HPfC LA</v>
      </c>
      <c r="P71" s="6" t="s">
        <v>94</v>
      </c>
      <c r="Q71" s="7">
        <v>6.7798090000000002</v>
      </c>
      <c r="R71" s="7">
        <v>-60.224682000000001</v>
      </c>
      <c r="S71" s="6" t="str">
        <f t="shared" si="108"/>
        <v>HPfC LA</v>
      </c>
      <c r="T71" s="6" t="str">
        <f t="shared" si="106"/>
        <v/>
      </c>
      <c r="U71" s="18" t="str">
        <f t="shared" ref="U71" si="117">IF(S71=S70,"",1)</f>
        <v/>
      </c>
    </row>
    <row r="72" spans="1:21" x14ac:dyDescent="0.2">
      <c r="A72" t="s">
        <v>20</v>
      </c>
      <c r="B72">
        <v>2014</v>
      </c>
      <c r="C72" s="9">
        <v>2012</v>
      </c>
      <c r="D72" s="121" t="str">
        <f t="shared" si="110"/>
        <v>BPHLA9</v>
      </c>
      <c r="E72" s="15" t="s">
        <v>95</v>
      </c>
      <c r="F72" s="16">
        <v>350.91226514453064</v>
      </c>
      <c r="G72" s="16">
        <v>82.464382308964701</v>
      </c>
      <c r="H72" s="16">
        <v>1.750704374010849</v>
      </c>
      <c r="I72" s="16"/>
      <c r="J72" s="16">
        <v>1.9792517006802726</v>
      </c>
      <c r="K72" s="16">
        <v>1.9792517006802726</v>
      </c>
      <c r="L72" s="16">
        <v>439.08585522886676</v>
      </c>
      <c r="M72" s="17"/>
      <c r="N72" t="s">
        <v>27</v>
      </c>
      <c r="O72" t="str">
        <f t="shared" ref="O72" si="118">IF(SUM(U70:U73)&gt;0,"",N72)</f>
        <v>HPfC LA</v>
      </c>
      <c r="P72" s="6" t="s">
        <v>95</v>
      </c>
      <c r="Q72" s="7">
        <v>6.7798160000000003</v>
      </c>
      <c r="R72" s="7">
        <v>-60.226416999999998</v>
      </c>
      <c r="S72" s="6" t="str">
        <f t="shared" si="108"/>
        <v>HPfC LA</v>
      </c>
      <c r="T72" s="6" t="str">
        <f t="shared" si="106"/>
        <v/>
      </c>
      <c r="U72" s="18" t="str">
        <f t="shared" ref="U72" si="119">IF(S72=S70,"",1)</f>
        <v/>
      </c>
    </row>
    <row r="73" spans="1:21" x14ac:dyDescent="0.2">
      <c r="A73" t="s">
        <v>20</v>
      </c>
      <c r="B73">
        <v>2014</v>
      </c>
      <c r="C73" s="9">
        <v>2012</v>
      </c>
      <c r="D73" s="121" t="str">
        <f t="shared" si="110"/>
        <v>BPHLA9</v>
      </c>
      <c r="E73" s="15" t="s">
        <v>96</v>
      </c>
      <c r="F73" s="16">
        <v>295.66455795196521</v>
      </c>
      <c r="G73" s="16">
        <v>69.481171118711814</v>
      </c>
      <c r="H73" s="16">
        <v>3.063732654518986</v>
      </c>
      <c r="I73" s="16"/>
      <c r="J73" s="16">
        <v>0</v>
      </c>
      <c r="K73" s="16">
        <v>5.4614017287178278</v>
      </c>
      <c r="L73" s="16">
        <v>373.6708634539138</v>
      </c>
      <c r="M73" s="26">
        <v>38.616666666666674</v>
      </c>
      <c r="N73" t="s">
        <v>27</v>
      </c>
      <c r="O73" t="str">
        <f t="shared" ref="O73" si="120">IF(SUM(U70:U73)&gt;0,"",N73)</f>
        <v>HPfC LA</v>
      </c>
      <c r="P73" s="6" t="s">
        <v>96</v>
      </c>
      <c r="Q73" s="7">
        <v>6.7815919999999998</v>
      </c>
      <c r="R73" s="7">
        <v>-60.222805000000001</v>
      </c>
      <c r="S73" s="6" t="str">
        <f t="shared" si="108"/>
        <v>HPfC LA</v>
      </c>
      <c r="T73" s="6" t="str">
        <f t="shared" si="106"/>
        <v/>
      </c>
      <c r="U73" s="20" t="str">
        <f t="shared" ref="U73" si="121">IF(S73=S70,"",1)</f>
        <v/>
      </c>
    </row>
    <row r="74" spans="1:21" x14ac:dyDescent="0.2">
      <c r="A74" t="s">
        <v>97</v>
      </c>
      <c r="B74">
        <v>2014</v>
      </c>
      <c r="C74" s="9">
        <v>2011</v>
      </c>
      <c r="D74" s="121" t="str">
        <f t="shared" si="110"/>
        <v>BPHMA11</v>
      </c>
      <c r="E74" s="15" t="s">
        <v>98</v>
      </c>
      <c r="F74" s="16">
        <v>254.53206662343396</v>
      </c>
      <c r="G74" s="16">
        <v>59.815035656506979</v>
      </c>
      <c r="H74" s="16">
        <v>2.6260565610162736</v>
      </c>
      <c r="I74" s="16"/>
      <c r="J74" s="16">
        <v>2.3299346938775507</v>
      </c>
      <c r="K74" s="16">
        <v>22.062433487659398</v>
      </c>
      <c r="L74" s="16">
        <v>341.36552702249418</v>
      </c>
      <c r="M74" s="22"/>
      <c r="N74" t="s">
        <v>29</v>
      </c>
      <c r="O74" t="str">
        <f t="shared" ref="O74" si="122">IF(SUM(U74:U77)&gt;0,"",N74)</f>
        <v>HPfC MA</v>
      </c>
      <c r="P74" s="6" t="s">
        <v>98</v>
      </c>
      <c r="Q74" s="7">
        <v>6.2641799999999996</v>
      </c>
      <c r="R74" s="7">
        <v>-59.54748</v>
      </c>
      <c r="S74" s="6" t="str">
        <f t="shared" si="108"/>
        <v>HPfC MA</v>
      </c>
      <c r="T74" s="6" t="str">
        <f t="shared" si="106"/>
        <v/>
      </c>
      <c r="U74" s="14"/>
    </row>
    <row r="75" spans="1:21" x14ac:dyDescent="0.2">
      <c r="A75" t="s">
        <v>97</v>
      </c>
      <c r="B75">
        <v>2014</v>
      </c>
      <c r="C75" s="9">
        <v>2011</v>
      </c>
      <c r="D75" s="121" t="str">
        <f t="shared" si="110"/>
        <v>BPHMA11</v>
      </c>
      <c r="E75" s="15" t="s">
        <v>99</v>
      </c>
      <c r="F75" s="16">
        <v>179.61646903665439</v>
      </c>
      <c r="G75" s="16">
        <v>42.209870223613777</v>
      </c>
      <c r="H75" s="16">
        <v>4.8144370285298344</v>
      </c>
      <c r="I75" s="16"/>
      <c r="J75" s="16">
        <v>0</v>
      </c>
      <c r="K75" s="16">
        <v>2.9066725181538247</v>
      </c>
      <c r="L75" s="16">
        <v>229.54744880695182</v>
      </c>
      <c r="M75" s="22"/>
      <c r="N75" t="s">
        <v>29</v>
      </c>
      <c r="O75" t="str">
        <f t="shared" ref="O75" si="123">IF(SUM(U74:U77)&gt;0,"",N75)</f>
        <v>HPfC MA</v>
      </c>
      <c r="P75" s="6" t="s">
        <v>99</v>
      </c>
      <c r="Q75" s="7">
        <v>6.2624969999999998</v>
      </c>
      <c r="R75" s="7">
        <v>-59.547002999999997</v>
      </c>
      <c r="S75" s="6" t="str">
        <f t="shared" si="108"/>
        <v>HPfC MA</v>
      </c>
      <c r="T75" s="6" t="str">
        <f t="shared" si="106"/>
        <v/>
      </c>
      <c r="U75" s="18" t="str">
        <f t="shared" ref="U75" si="124">IF(S75=S74,"",1)</f>
        <v/>
      </c>
    </row>
    <row r="76" spans="1:21" x14ac:dyDescent="0.2">
      <c r="A76" t="s">
        <v>97</v>
      </c>
      <c r="B76">
        <v>2014</v>
      </c>
      <c r="C76" s="9">
        <v>2011</v>
      </c>
      <c r="D76" s="121" t="str">
        <f t="shared" si="110"/>
        <v>BPHMA11</v>
      </c>
      <c r="E76" s="15" t="s">
        <v>100</v>
      </c>
      <c r="F76" s="16">
        <v>151.87521072948201</v>
      </c>
      <c r="G76" s="16">
        <v>35.690674521428271</v>
      </c>
      <c r="H76" s="16">
        <v>3.063732654518986</v>
      </c>
      <c r="I76" s="16"/>
      <c r="J76" s="16">
        <v>14.579683912037037</v>
      </c>
      <c r="K76" s="16">
        <v>0.96228642910621243</v>
      </c>
      <c r="L76" s="16">
        <v>206.1715882465725</v>
      </c>
      <c r="M76" s="22"/>
      <c r="N76" t="s">
        <v>29</v>
      </c>
      <c r="O76" t="str">
        <f t="shared" ref="O76" si="125">IF(SUM(U74:U77)&gt;0,"",N76)</f>
        <v>HPfC MA</v>
      </c>
      <c r="P76" s="6" t="s">
        <v>100</v>
      </c>
      <c r="Q76" s="7">
        <v>6.260732</v>
      </c>
      <c r="R76" s="7">
        <v>-59.546626000000003</v>
      </c>
      <c r="S76" s="6" t="str">
        <f t="shared" si="108"/>
        <v>HPfC MA</v>
      </c>
      <c r="T76" s="6" t="str">
        <f t="shared" si="106"/>
        <v/>
      </c>
      <c r="U76" s="18" t="str">
        <f t="shared" ref="U76" si="126">IF(S76=S74,"",1)</f>
        <v/>
      </c>
    </row>
    <row r="77" spans="1:21" x14ac:dyDescent="0.2">
      <c r="A77" t="s">
        <v>97</v>
      </c>
      <c r="B77">
        <v>2014</v>
      </c>
      <c r="C77" s="9">
        <v>2011</v>
      </c>
      <c r="D77" s="121" t="str">
        <f t="shared" si="110"/>
        <v>BPHMA11</v>
      </c>
      <c r="E77" s="15" t="s">
        <v>101</v>
      </c>
      <c r="F77" s="16">
        <v>267.99872363077895</v>
      </c>
      <c r="G77" s="16">
        <v>62.979700053233053</v>
      </c>
      <c r="H77" s="16">
        <v>3.063732654518986</v>
      </c>
      <c r="I77" s="16"/>
      <c r="J77" s="16">
        <v>11.033229166666665</v>
      </c>
      <c r="K77" s="16">
        <v>65.431143189189825</v>
      </c>
      <c r="L77" s="16">
        <v>410.50652869438744</v>
      </c>
      <c r="M77" s="22">
        <v>31.90308555399719</v>
      </c>
      <c r="N77" t="s">
        <v>29</v>
      </c>
      <c r="O77" t="str">
        <f t="shared" ref="O77" si="127">IF(SUM(U74:U77)&gt;0,"",N77)</f>
        <v>HPfC MA</v>
      </c>
      <c r="P77" s="6" t="s">
        <v>101</v>
      </c>
      <c r="Q77" s="7">
        <v>6.2638199999999999</v>
      </c>
      <c r="R77" s="7">
        <v>-59.549280000000003</v>
      </c>
      <c r="S77" s="6" t="str">
        <f t="shared" si="108"/>
        <v>HPfC MA</v>
      </c>
      <c r="T77" s="6" t="str">
        <f t="shared" si="106"/>
        <v/>
      </c>
      <c r="U77" s="20" t="str">
        <f t="shared" ref="U77" si="128">IF(S77=S74,"",1)</f>
        <v/>
      </c>
    </row>
    <row r="78" spans="1:21" x14ac:dyDescent="0.2">
      <c r="A78" t="s">
        <v>97</v>
      </c>
      <c r="B78">
        <v>2014</v>
      </c>
      <c r="C78" s="9">
        <v>2011</v>
      </c>
      <c r="D78" s="121" t="str">
        <f t="shared" si="110"/>
        <v>BPHMA12</v>
      </c>
      <c r="E78" s="15" t="s">
        <v>102</v>
      </c>
      <c r="F78" s="16">
        <v>296.41214500586557</v>
      </c>
      <c r="G78" s="16">
        <v>69.656854076378409</v>
      </c>
      <c r="H78" s="16">
        <v>3.93908484152441</v>
      </c>
      <c r="I78" s="16"/>
      <c r="J78" s="16">
        <v>2.9093597500000001</v>
      </c>
      <c r="K78" s="16">
        <v>31.617200592605379</v>
      </c>
      <c r="L78" s="16">
        <v>404.53464426637379</v>
      </c>
      <c r="M78" s="22"/>
      <c r="N78" t="s">
        <v>29</v>
      </c>
      <c r="O78" t="str">
        <f t="shared" ref="O78" si="129">IF(SUM(U78:U81)&gt;0,"",N78)</f>
        <v>HPfC MA</v>
      </c>
      <c r="P78" s="6" t="s">
        <v>102</v>
      </c>
      <c r="Q78" s="7">
        <v>6.2511799999999997</v>
      </c>
      <c r="R78" s="7">
        <v>-59.735703000000001</v>
      </c>
      <c r="S78" s="6" t="str">
        <f t="shared" si="108"/>
        <v>HPfC MA</v>
      </c>
      <c r="T78" s="6" t="str">
        <f t="shared" si="106"/>
        <v/>
      </c>
      <c r="U78" s="14"/>
    </row>
    <row r="79" spans="1:21" x14ac:dyDescent="0.2">
      <c r="A79" t="s">
        <v>97</v>
      </c>
      <c r="B79">
        <v>2014</v>
      </c>
      <c r="C79" s="9">
        <v>2011</v>
      </c>
      <c r="D79" s="121" t="str">
        <f t="shared" si="110"/>
        <v>BPHMA12</v>
      </c>
      <c r="E79" s="15" t="s">
        <v>103</v>
      </c>
      <c r="F79" s="16">
        <v>189.30455395050441</v>
      </c>
      <c r="G79" s="16">
        <v>44.486570178368538</v>
      </c>
      <c r="H79" s="16">
        <v>4.3767609350271224</v>
      </c>
      <c r="I79" s="16"/>
      <c r="J79" s="16">
        <v>0</v>
      </c>
      <c r="K79" s="16">
        <v>5.2213291533138042</v>
      </c>
      <c r="L79" s="16">
        <v>243.38921421721389</v>
      </c>
      <c r="M79" s="22"/>
      <c r="N79" t="s">
        <v>29</v>
      </c>
      <c r="O79" t="str">
        <f t="shared" ref="O79" si="130">IF(SUM(U78:U81)&gt;0,"",N79)</f>
        <v>HPfC MA</v>
      </c>
      <c r="P79" s="6" t="s">
        <v>103</v>
      </c>
      <c r="Q79" s="7">
        <v>6.2511409999999996</v>
      </c>
      <c r="R79" s="7">
        <v>-59.733874999999998</v>
      </c>
      <c r="S79" s="6" t="str">
        <f t="shared" si="108"/>
        <v>HPfC MA</v>
      </c>
      <c r="T79" s="6" t="str">
        <f t="shared" si="106"/>
        <v/>
      </c>
      <c r="U79" s="18" t="str">
        <f t="shared" ref="U79" si="131">IF(S79=S78,"",1)</f>
        <v/>
      </c>
    </row>
    <row r="80" spans="1:21" x14ac:dyDescent="0.2">
      <c r="A80" t="s">
        <v>97</v>
      </c>
      <c r="B80">
        <v>2014</v>
      </c>
      <c r="C80" s="9">
        <v>2011</v>
      </c>
      <c r="D80" s="121" t="str">
        <f t="shared" si="110"/>
        <v>BPHMA12</v>
      </c>
      <c r="E80" s="15" t="s">
        <v>104</v>
      </c>
      <c r="F80" s="16">
        <v>290.83181249463297</v>
      </c>
      <c r="G80" s="16">
        <v>68.345475936238742</v>
      </c>
      <c r="H80" s="16">
        <v>0</v>
      </c>
      <c r="I80" s="16"/>
      <c r="J80" s="16">
        <v>2.9808777777777777</v>
      </c>
      <c r="K80" s="16">
        <v>18.220912040634385</v>
      </c>
      <c r="L80" s="16">
        <v>380.37907824928391</v>
      </c>
      <c r="M80" s="22"/>
      <c r="N80" t="s">
        <v>29</v>
      </c>
      <c r="O80" t="str">
        <f t="shared" ref="O80" si="132">IF(SUM(U78:U81)&gt;0,"",N80)</f>
        <v>HPfC MA</v>
      </c>
      <c r="P80" s="6" t="s">
        <v>104</v>
      </c>
      <c r="Q80" s="7">
        <v>6.2507440000000001</v>
      </c>
      <c r="R80" s="7">
        <v>-59.732109000000001</v>
      </c>
      <c r="S80" s="6" t="str">
        <f t="shared" si="108"/>
        <v>HPfC MA</v>
      </c>
      <c r="T80" s="6" t="str">
        <f t="shared" si="106"/>
        <v/>
      </c>
      <c r="U80" s="18" t="str">
        <f t="shared" ref="U80" si="133">IF(S80=S78,"",1)</f>
        <v/>
      </c>
    </row>
    <row r="81" spans="1:21" x14ac:dyDescent="0.2">
      <c r="A81" t="s">
        <v>97</v>
      </c>
      <c r="B81">
        <v>2014</v>
      </c>
      <c r="C81" s="9">
        <v>2011</v>
      </c>
      <c r="D81" s="121" t="str">
        <f t="shared" si="110"/>
        <v>BPHMA12</v>
      </c>
      <c r="E81" s="15" t="s">
        <v>105</v>
      </c>
      <c r="F81" s="16">
        <v>197.26510036784012</v>
      </c>
      <c r="G81" s="16">
        <v>46.357298586442425</v>
      </c>
      <c r="H81" s="16">
        <v>4.3767609350271224</v>
      </c>
      <c r="I81" s="16"/>
      <c r="J81" s="16">
        <v>0</v>
      </c>
      <c r="K81" s="16">
        <v>0</v>
      </c>
      <c r="L81" s="16">
        <v>247.99915988930968</v>
      </c>
      <c r="M81" s="28">
        <v>45.769985974754562</v>
      </c>
      <c r="N81" t="s">
        <v>29</v>
      </c>
      <c r="O81" t="str">
        <f t="shared" ref="O81" si="134">IF(SUM(U78:U81)&gt;0,"",N81)</f>
        <v>HPfC MA</v>
      </c>
      <c r="P81" s="6" t="s">
        <v>105</v>
      </c>
      <c r="Q81" s="7">
        <v>6.249371</v>
      </c>
      <c r="R81" s="7">
        <v>-59.735847999999997</v>
      </c>
      <c r="S81" s="6" t="str">
        <f t="shared" si="108"/>
        <v>HPfC MA</v>
      </c>
      <c r="T81" s="6" t="str">
        <f t="shared" si="106"/>
        <v/>
      </c>
      <c r="U81" s="20" t="str">
        <f t="shared" ref="U81" si="135">IF(S81=S78,"",1)</f>
        <v/>
      </c>
    </row>
    <row r="82" spans="1:21" x14ac:dyDescent="0.2">
      <c r="A82" t="s">
        <v>97</v>
      </c>
      <c r="B82">
        <v>2014</v>
      </c>
      <c r="C82" s="9">
        <v>2011</v>
      </c>
      <c r="D82" s="121" t="str">
        <f t="shared" si="110"/>
        <v>BPHMA13</v>
      </c>
      <c r="E82" s="21" t="s">
        <v>106</v>
      </c>
      <c r="F82" s="16">
        <v>208.01482743318763</v>
      </c>
      <c r="G82" s="16">
        <v>48.883484446799088</v>
      </c>
      <c r="H82" s="16">
        <v>7.8781696830488199</v>
      </c>
      <c r="I82" s="16"/>
      <c r="J82" s="16">
        <v>0</v>
      </c>
      <c r="K82" s="16">
        <v>14.30130351728851</v>
      </c>
      <c r="L82" s="29">
        <v>279.07778508032408</v>
      </c>
      <c r="M82" s="22"/>
      <c r="N82" t="s">
        <v>29</v>
      </c>
      <c r="O82" t="str">
        <f t="shared" ref="O82" si="136">IF(SUM(U82:U85)&gt;0,"",N82)</f>
        <v>HPfC MA</v>
      </c>
      <c r="P82" s="6" t="s">
        <v>106</v>
      </c>
      <c r="Q82" s="7">
        <v>6.9019320000000004</v>
      </c>
      <c r="R82" s="7">
        <v>-59.535466</v>
      </c>
      <c r="S82" s="6" t="str">
        <f t="shared" si="108"/>
        <v>HPfC MA</v>
      </c>
      <c r="T82" s="6" t="str">
        <f t="shared" si="106"/>
        <v/>
      </c>
      <c r="U82" s="14"/>
    </row>
    <row r="83" spans="1:21" x14ac:dyDescent="0.2">
      <c r="A83" t="s">
        <v>97</v>
      </c>
      <c r="B83">
        <v>2014</v>
      </c>
      <c r="C83" s="9">
        <v>2011</v>
      </c>
      <c r="D83" s="121" t="str">
        <f t="shared" si="110"/>
        <v>BPHMA13</v>
      </c>
      <c r="E83" s="21" t="s">
        <v>107</v>
      </c>
      <c r="F83" s="16">
        <v>110.70719690123428</v>
      </c>
      <c r="G83" s="16">
        <v>26.016191271790056</v>
      </c>
      <c r="H83" s="16">
        <v>3.501408748021698</v>
      </c>
      <c r="I83" s="16"/>
      <c r="J83" s="16">
        <v>0</v>
      </c>
      <c r="K83" s="16">
        <v>10.648377873362817</v>
      </c>
      <c r="L83" s="29">
        <v>150.87317479440887</v>
      </c>
      <c r="M83" s="22"/>
      <c r="N83" t="s">
        <v>29</v>
      </c>
      <c r="O83" t="str">
        <f t="shared" ref="O83" si="137">IF(SUM(U82:U85)&gt;0,"",N83)</f>
        <v>HPfC MA</v>
      </c>
      <c r="P83" s="6" t="s">
        <v>107</v>
      </c>
      <c r="Q83" s="7">
        <v>6.9036790000000003</v>
      </c>
      <c r="R83" s="7">
        <v>-59.535699999999999</v>
      </c>
      <c r="S83" s="6" t="str">
        <f t="shared" si="108"/>
        <v>HPfC MA</v>
      </c>
      <c r="T83" s="6" t="str">
        <f t="shared" si="106"/>
        <v/>
      </c>
      <c r="U83" s="18" t="str">
        <f t="shared" ref="U83" si="138">IF(S83=S82,"",1)</f>
        <v/>
      </c>
    </row>
    <row r="84" spans="1:21" x14ac:dyDescent="0.2">
      <c r="A84" t="s">
        <v>97</v>
      </c>
      <c r="B84">
        <v>2014</v>
      </c>
      <c r="C84" s="9">
        <v>2011</v>
      </c>
      <c r="D84" s="121" t="str">
        <f t="shared" si="110"/>
        <v>BPHMA13</v>
      </c>
      <c r="E84" s="21" t="s">
        <v>108</v>
      </c>
      <c r="F84" s="16">
        <v>154.70859690817673</v>
      </c>
      <c r="G84" s="16">
        <v>36.35652027342153</v>
      </c>
      <c r="H84" s="16">
        <v>1.3130282805081368</v>
      </c>
      <c r="I84" s="16"/>
      <c r="J84" s="16">
        <v>1.6462585034013608</v>
      </c>
      <c r="K84" s="16">
        <v>17.687873212439801</v>
      </c>
      <c r="L84" s="29">
        <v>211.71227717794756</v>
      </c>
      <c r="M84" s="22"/>
      <c r="N84" t="s">
        <v>29</v>
      </c>
      <c r="O84" t="str">
        <f t="shared" ref="O84" si="139">IF(SUM(U82:U85)&gt;0,"",N84)</f>
        <v>HPfC MA</v>
      </c>
      <c r="P84" s="6" t="s">
        <v>108</v>
      </c>
      <c r="Q84" s="7">
        <v>6.9055200000000001</v>
      </c>
      <c r="R84" s="7">
        <v>-59.535395000000001</v>
      </c>
      <c r="S84" s="6" t="str">
        <f t="shared" si="108"/>
        <v>HPfC MA</v>
      </c>
      <c r="T84" s="6" t="str">
        <f t="shared" si="106"/>
        <v/>
      </c>
      <c r="U84" s="18" t="str">
        <f t="shared" ref="U84" si="140">IF(S84=S82,"",1)</f>
        <v/>
      </c>
    </row>
    <row r="85" spans="1:21" x14ac:dyDescent="0.2">
      <c r="A85" t="s">
        <v>97</v>
      </c>
      <c r="B85">
        <v>2014</v>
      </c>
      <c r="C85" s="9">
        <v>2011</v>
      </c>
      <c r="D85" s="121" t="str">
        <f t="shared" si="110"/>
        <v>BPHMA13</v>
      </c>
      <c r="E85" s="21" t="s">
        <v>109</v>
      </c>
      <c r="F85" s="16">
        <v>161.16940349198748</v>
      </c>
      <c r="G85" s="16">
        <v>37.874809820617052</v>
      </c>
      <c r="H85" s="16">
        <v>0</v>
      </c>
      <c r="I85" s="16"/>
      <c r="J85" s="16">
        <v>5.2360980615161736</v>
      </c>
      <c r="K85" s="16">
        <v>16.793600077812322</v>
      </c>
      <c r="L85" s="29">
        <v>221.07391145193304</v>
      </c>
      <c r="M85" s="22"/>
      <c r="N85" t="s">
        <v>29</v>
      </c>
      <c r="O85" t="str">
        <f t="shared" ref="O85" si="141">IF(SUM(U82:U85)&gt;0,"",N85)</f>
        <v>HPfC MA</v>
      </c>
      <c r="P85" s="6" t="s">
        <v>109</v>
      </c>
      <c r="Q85" s="7">
        <v>6.901904</v>
      </c>
      <c r="R85" s="7">
        <v>-59.533608999999998</v>
      </c>
      <c r="S85" s="6" t="str">
        <f t="shared" si="108"/>
        <v>HPfC MA</v>
      </c>
      <c r="T85" s="6" t="str">
        <f t="shared" si="106"/>
        <v/>
      </c>
      <c r="U85" s="20" t="str">
        <f t="shared" ref="U85" si="142">IF(S85=S82,"",1)</f>
        <v/>
      </c>
    </row>
    <row r="86" spans="1:21" x14ac:dyDescent="0.2">
      <c r="A86" t="s">
        <v>97</v>
      </c>
      <c r="B86">
        <v>2014</v>
      </c>
      <c r="C86" s="9">
        <v>2011</v>
      </c>
      <c r="D86" s="121" t="str">
        <f t="shared" si="110"/>
        <v>BPHMA14</v>
      </c>
      <c r="E86" s="15" t="s">
        <v>110</v>
      </c>
      <c r="F86" s="16">
        <v>254.0068714236815</v>
      </c>
      <c r="G86" s="16">
        <v>59.691614784565147</v>
      </c>
      <c r="H86" s="16">
        <v>5.6897892155352592</v>
      </c>
      <c r="I86" s="16"/>
      <c r="J86" s="16">
        <v>0</v>
      </c>
      <c r="K86" s="16">
        <v>1.8801596384075225</v>
      </c>
      <c r="L86" s="29">
        <v>321.26843506218944</v>
      </c>
      <c r="M86" s="22"/>
      <c r="N86" t="s">
        <v>111</v>
      </c>
      <c r="O86" t="str">
        <f t="shared" ref="O86" si="143">IF(SUM(U86:U89)&gt;0,"",N86)</f>
        <v/>
      </c>
      <c r="P86" s="6" t="s">
        <v>110</v>
      </c>
      <c r="Q86" s="7">
        <v>5.5734440000000003</v>
      </c>
      <c r="R86" s="7">
        <v>-58.945732999999997</v>
      </c>
      <c r="S86" s="6" t="str">
        <f t="shared" si="108"/>
        <v>MPfC MA</v>
      </c>
      <c r="T86" s="6" t="str">
        <f t="shared" si="106"/>
        <v/>
      </c>
      <c r="U86" s="14"/>
    </row>
    <row r="87" spans="1:21" x14ac:dyDescent="0.2">
      <c r="A87" t="s">
        <v>97</v>
      </c>
      <c r="B87">
        <v>2014</v>
      </c>
      <c r="C87" s="9">
        <v>2011</v>
      </c>
      <c r="D87" s="121" t="str">
        <f t="shared" si="110"/>
        <v>BPHMA14</v>
      </c>
      <c r="E87" s="15" t="s">
        <v>112</v>
      </c>
      <c r="F87" s="16">
        <v>225.02469073126358</v>
      </c>
      <c r="G87" s="16">
        <v>52.880802321846936</v>
      </c>
      <c r="H87" s="16">
        <v>4.8144370285298344</v>
      </c>
      <c r="I87" s="16"/>
      <c r="J87" s="16">
        <v>0</v>
      </c>
      <c r="K87" s="16">
        <v>11.720673997374945</v>
      </c>
      <c r="L87" s="29">
        <v>294.44060407901526</v>
      </c>
      <c r="M87" s="22"/>
      <c r="N87" t="s">
        <v>29</v>
      </c>
      <c r="O87" t="str">
        <f t="shared" ref="O87" si="144">IF(SUM(U86:U89)&gt;0,"",N87)</f>
        <v/>
      </c>
      <c r="P87" s="6" t="s">
        <v>112</v>
      </c>
      <c r="Q87" s="7">
        <v>5.5739559999999999</v>
      </c>
      <c r="R87" s="7">
        <v>-58.947502999999998</v>
      </c>
      <c r="S87" s="6" t="str">
        <f t="shared" si="108"/>
        <v>HPfC MA</v>
      </c>
      <c r="T87" s="6" t="str">
        <f t="shared" si="106"/>
        <v/>
      </c>
      <c r="U87" s="18">
        <f t="shared" ref="U87" si="145">IF(S87=S86,"",1)</f>
        <v>1</v>
      </c>
    </row>
    <row r="88" spans="1:21" x14ac:dyDescent="0.2">
      <c r="A88" t="s">
        <v>97</v>
      </c>
      <c r="B88">
        <v>2014</v>
      </c>
      <c r="C88" s="9">
        <v>2011</v>
      </c>
      <c r="D88" s="121" t="str">
        <f t="shared" si="110"/>
        <v>BPHMA14</v>
      </c>
      <c r="E88" s="15" t="s">
        <v>113</v>
      </c>
      <c r="F88" s="16">
        <v>285.79331131836983</v>
      </c>
      <c r="G88" s="16">
        <v>67.161428159816907</v>
      </c>
      <c r="H88" s="16">
        <v>2.1883804675135612</v>
      </c>
      <c r="I88" s="16"/>
      <c r="J88" s="16">
        <v>6.9798294855442169</v>
      </c>
      <c r="K88" s="16">
        <v>10.348881643560384</v>
      </c>
      <c r="L88" s="29">
        <v>372.47183107480492</v>
      </c>
      <c r="M88" s="22"/>
      <c r="N88" t="s">
        <v>29</v>
      </c>
      <c r="O88" t="str">
        <f t="shared" ref="O88" si="146">IF(SUM(U86:U89)&gt;0,"",N88)</f>
        <v/>
      </c>
      <c r="P88" s="6" t="s">
        <v>113</v>
      </c>
      <c r="Q88" s="7">
        <v>5.5745120000000004</v>
      </c>
      <c r="R88" s="7">
        <v>-58.949216999999997</v>
      </c>
      <c r="S88" s="6" t="str">
        <f t="shared" si="108"/>
        <v>HPfC MA</v>
      </c>
      <c r="T88" s="6" t="str">
        <f t="shared" si="106"/>
        <v/>
      </c>
      <c r="U88" s="18">
        <f t="shared" ref="U88" si="147">IF(S88=S86,"",1)</f>
        <v>1</v>
      </c>
    </row>
    <row r="89" spans="1:21" x14ac:dyDescent="0.2">
      <c r="A89" t="s">
        <v>97</v>
      </c>
      <c r="B89">
        <v>2014</v>
      </c>
      <c r="C89" s="9">
        <v>2011</v>
      </c>
      <c r="D89" s="121" t="str">
        <f t="shared" si="110"/>
        <v>BPHMA14</v>
      </c>
      <c r="E89" s="15" t="s">
        <v>114</v>
      </c>
      <c r="F89" s="16">
        <v>258.74233798541053</v>
      </c>
      <c r="G89" s="16">
        <v>60.804449426571473</v>
      </c>
      <c r="H89" s="16">
        <v>2.6260565610162736</v>
      </c>
      <c r="I89" s="16"/>
      <c r="J89" s="16">
        <v>0</v>
      </c>
      <c r="K89" s="16">
        <v>4.4952963795586687</v>
      </c>
      <c r="L89" s="16">
        <v>326.66814035255697</v>
      </c>
      <c r="M89" s="30">
        <v>17.045722300140255</v>
      </c>
      <c r="N89" t="s">
        <v>111</v>
      </c>
      <c r="O89" t="str">
        <f t="shared" ref="O89" si="148">IF(SUM(U86:U89)&gt;0,"",N89)</f>
        <v/>
      </c>
      <c r="P89" s="6" t="s">
        <v>114</v>
      </c>
      <c r="Q89" s="7">
        <v>5.5717850000000002</v>
      </c>
      <c r="R89" s="7">
        <v>-58.945827000000001</v>
      </c>
      <c r="S89" s="6" t="str">
        <f t="shared" si="108"/>
        <v>MPfC MA</v>
      </c>
      <c r="T89" s="6" t="str">
        <f t="shared" si="106"/>
        <v/>
      </c>
      <c r="U89" s="20" t="str">
        <f t="shared" ref="U89" si="149">IF(S89=S86,"",1)</f>
        <v/>
      </c>
    </row>
    <row r="90" spans="1:21" x14ac:dyDescent="0.2">
      <c r="A90" t="s">
        <v>97</v>
      </c>
      <c r="B90">
        <v>2014</v>
      </c>
      <c r="C90" s="9">
        <v>2011</v>
      </c>
      <c r="D90" s="121" t="str">
        <f t="shared" si="110"/>
        <v>BPHMA15</v>
      </c>
      <c r="E90" s="15" t="s">
        <v>115</v>
      </c>
      <c r="F90" s="16">
        <v>130.51823433958083</v>
      </c>
      <c r="G90" s="16">
        <v>30.671785069801494</v>
      </c>
      <c r="H90" s="16">
        <v>2.6260565610162736</v>
      </c>
      <c r="I90" s="16"/>
      <c r="J90" s="16">
        <v>1.4946057321025239</v>
      </c>
      <c r="K90" s="16">
        <v>9.1444352177193178</v>
      </c>
      <c r="L90" s="16">
        <v>174.45511692022043</v>
      </c>
      <c r="M90" s="22"/>
      <c r="N90" t="s">
        <v>29</v>
      </c>
      <c r="O90" t="str">
        <f t="shared" ref="O90" si="150">IF(SUM(U90:U93)&gt;0,"",N90)</f>
        <v>HPfC MA</v>
      </c>
      <c r="P90" s="6" t="s">
        <v>115</v>
      </c>
      <c r="Q90" s="7">
        <v>6.954421</v>
      </c>
      <c r="R90" s="7">
        <v>-58.874228000000002</v>
      </c>
      <c r="S90" s="6" t="str">
        <f t="shared" si="108"/>
        <v>HPfC MA</v>
      </c>
      <c r="T90" s="6" t="str">
        <f t="shared" si="106"/>
        <v/>
      </c>
      <c r="U90" s="14"/>
    </row>
    <row r="91" spans="1:21" x14ac:dyDescent="0.2">
      <c r="A91" t="s">
        <v>97</v>
      </c>
      <c r="B91">
        <v>2014</v>
      </c>
      <c r="C91" s="9">
        <v>2011</v>
      </c>
      <c r="D91" s="121" t="str">
        <f t="shared" si="110"/>
        <v>BPHMA15</v>
      </c>
      <c r="E91" s="15" t="s">
        <v>116</v>
      </c>
      <c r="F91" s="16">
        <v>171.8257734288089</v>
      </c>
      <c r="G91" s="16">
        <v>40.379056755770087</v>
      </c>
      <c r="H91" s="16">
        <v>7.4404935895461088</v>
      </c>
      <c r="I91" s="16"/>
      <c r="J91" s="16">
        <v>0</v>
      </c>
      <c r="K91" s="16">
        <v>1.4573087748483504</v>
      </c>
      <c r="L91" s="16">
        <v>221.10263254897345</v>
      </c>
      <c r="M91" s="22"/>
      <c r="N91" t="s">
        <v>29</v>
      </c>
      <c r="O91" t="str">
        <f t="shared" ref="O91" si="151">IF(SUM(U90:U93)&gt;0,"",N91)</f>
        <v>HPfC MA</v>
      </c>
      <c r="P91" s="6" t="s">
        <v>116</v>
      </c>
      <c r="Q91" s="7">
        <v>6.9531320000000001</v>
      </c>
      <c r="R91" s="7">
        <v>-58.875675999999999</v>
      </c>
      <c r="S91" s="6" t="str">
        <f t="shared" si="108"/>
        <v>HPfC MA</v>
      </c>
      <c r="T91" s="6" t="str">
        <f t="shared" si="106"/>
        <v/>
      </c>
      <c r="U91" s="18" t="str">
        <f t="shared" ref="U91" si="152">IF(S91=S90,"",1)</f>
        <v/>
      </c>
    </row>
    <row r="92" spans="1:21" x14ac:dyDescent="0.2">
      <c r="A92" t="s">
        <v>97</v>
      </c>
      <c r="B92">
        <v>2014</v>
      </c>
      <c r="C92" s="9">
        <v>2011</v>
      </c>
      <c r="D92" s="121" t="str">
        <f t="shared" si="110"/>
        <v>BPHMA15</v>
      </c>
      <c r="E92" s="15" t="s">
        <v>117</v>
      </c>
      <c r="F92" s="16">
        <v>269.76643149925133</v>
      </c>
      <c r="G92" s="16">
        <v>63.395111402324055</v>
      </c>
      <c r="H92" s="16">
        <v>0.8753521870054245</v>
      </c>
      <c r="I92" s="16"/>
      <c r="J92" s="16">
        <v>0.31250317313441622</v>
      </c>
      <c r="K92" s="16">
        <v>10.81622283320884</v>
      </c>
      <c r="L92" s="16">
        <v>345.16562109492406</v>
      </c>
      <c r="M92" s="22"/>
      <c r="N92" t="s">
        <v>29</v>
      </c>
      <c r="O92" t="str">
        <f t="shared" ref="O92" si="153">IF(SUM(U90:U93)&gt;0,"",N92)</f>
        <v>HPfC MA</v>
      </c>
      <c r="P92" s="6" t="s">
        <v>117</v>
      </c>
      <c r="Q92" s="7">
        <v>6.9520239999999998</v>
      </c>
      <c r="R92" s="7">
        <v>-58.876959999999997</v>
      </c>
      <c r="S92" s="6" t="str">
        <f t="shared" si="108"/>
        <v>HPfC MA</v>
      </c>
      <c r="T92" s="6" t="str">
        <f t="shared" si="106"/>
        <v/>
      </c>
      <c r="U92" s="18" t="str">
        <f t="shared" ref="U92" si="154">IF(S92=S90,"",1)</f>
        <v/>
      </c>
    </row>
    <row r="93" spans="1:21" x14ac:dyDescent="0.2">
      <c r="A93" t="s">
        <v>97</v>
      </c>
      <c r="B93">
        <v>2014</v>
      </c>
      <c r="C93" s="9">
        <v>2011</v>
      </c>
      <c r="D93" s="121" t="str">
        <f t="shared" si="110"/>
        <v>BPHMA15</v>
      </c>
      <c r="E93" s="15" t="s">
        <v>118</v>
      </c>
      <c r="F93" s="16">
        <v>192.05480703537373</v>
      </c>
      <c r="G93" s="16">
        <v>45.132879653312827</v>
      </c>
      <c r="H93" s="16">
        <v>6.5651414025406831</v>
      </c>
      <c r="I93" s="16"/>
      <c r="J93" s="16">
        <v>0</v>
      </c>
      <c r="K93" s="16">
        <v>3.3422644241445276</v>
      </c>
      <c r="L93" s="16">
        <v>247.09509251537176</v>
      </c>
      <c r="M93" s="22">
        <v>20.827110799438991</v>
      </c>
      <c r="N93" t="s">
        <v>29</v>
      </c>
      <c r="O93" t="str">
        <f t="shared" ref="O93" si="155">IF(SUM(U90:U93)&gt;0,"",N93)</f>
        <v>HPfC MA</v>
      </c>
      <c r="P93" s="6" t="s">
        <v>118</v>
      </c>
      <c r="Q93" s="7">
        <v>6.9559090000000001</v>
      </c>
      <c r="R93" s="7">
        <v>-58.875306000000002</v>
      </c>
      <c r="S93" s="6" t="str">
        <f t="shared" si="108"/>
        <v>HPfC MA</v>
      </c>
      <c r="T93" s="6" t="str">
        <f t="shared" si="106"/>
        <v/>
      </c>
      <c r="U93" s="20" t="str">
        <f t="shared" ref="U93" si="156">IF(S93=S90,"",1)</f>
        <v/>
      </c>
    </row>
    <row r="94" spans="1:21" x14ac:dyDescent="0.2">
      <c r="A94" t="s">
        <v>97</v>
      </c>
      <c r="B94">
        <v>2014</v>
      </c>
      <c r="C94" s="9">
        <v>2011</v>
      </c>
      <c r="D94" s="121" t="str">
        <f t="shared" si="110"/>
        <v>BPHMA16</v>
      </c>
      <c r="E94" s="21" t="s">
        <v>119</v>
      </c>
      <c r="F94" s="16">
        <v>232.46809169641821</v>
      </c>
      <c r="G94" s="16">
        <v>54.630001548658278</v>
      </c>
      <c r="H94" s="16">
        <v>3.501408748021698</v>
      </c>
      <c r="I94" s="16"/>
      <c r="J94" s="16">
        <v>3.6011261692176868</v>
      </c>
      <c r="K94" s="16">
        <v>5.6394302697549525</v>
      </c>
      <c r="L94" s="16">
        <v>299.8400584320708</v>
      </c>
      <c r="M94" s="22"/>
      <c r="N94" t="s">
        <v>29</v>
      </c>
      <c r="O94" t="str">
        <f t="shared" ref="O94" si="157">IF(SUM(U94:U97)&gt;0,"",N94)</f>
        <v>HPfC MA</v>
      </c>
      <c r="P94" s="6" t="s">
        <v>119</v>
      </c>
      <c r="Q94" s="7">
        <v>6.8739540000000003</v>
      </c>
      <c r="R94" s="7">
        <v>-58.664679999999997</v>
      </c>
      <c r="S94" s="6" t="str">
        <f t="shared" si="108"/>
        <v>HPfC MA</v>
      </c>
      <c r="T94" s="6" t="str">
        <f t="shared" si="106"/>
        <v/>
      </c>
      <c r="U94" s="14"/>
    </row>
    <row r="95" spans="1:21" x14ac:dyDescent="0.2">
      <c r="A95" t="s">
        <v>97</v>
      </c>
      <c r="B95">
        <v>2014</v>
      </c>
      <c r="C95" s="9">
        <v>2011</v>
      </c>
      <c r="D95" s="121" t="str">
        <f t="shared" si="110"/>
        <v>BPHMA16</v>
      </c>
      <c r="E95" s="21" t="s">
        <v>120</v>
      </c>
      <c r="F95" s="16">
        <v>124.39528055626748</v>
      </c>
      <c r="G95" s="16">
        <v>29.232890930722856</v>
      </c>
      <c r="H95" s="16">
        <v>9.1911979635569576</v>
      </c>
      <c r="I95" s="16"/>
      <c r="J95" s="16">
        <v>0.71614583333333337</v>
      </c>
      <c r="K95" s="16">
        <v>19.652155807109736</v>
      </c>
      <c r="L95" s="16">
        <v>183.18767109099036</v>
      </c>
      <c r="M95" s="22"/>
      <c r="N95" t="s">
        <v>29</v>
      </c>
      <c r="O95" t="str">
        <f t="shared" ref="O95" si="158">IF(SUM(U94:U97)&gt;0,"",N95)</f>
        <v>HPfC MA</v>
      </c>
      <c r="P95" s="6" t="s">
        <v>120</v>
      </c>
      <c r="Q95" s="7">
        <v>6.8721490000000003</v>
      </c>
      <c r="R95" s="7">
        <v>-58.664704999999998</v>
      </c>
      <c r="S95" s="6" t="str">
        <f t="shared" si="108"/>
        <v>HPfC MA</v>
      </c>
      <c r="T95" s="6" t="str">
        <f t="shared" si="106"/>
        <v/>
      </c>
      <c r="U95" s="18" t="str">
        <f t="shared" ref="U95" si="159">IF(S95=S94,"",1)</f>
        <v/>
      </c>
    </row>
    <row r="96" spans="1:21" x14ac:dyDescent="0.2">
      <c r="A96" t="s">
        <v>97</v>
      </c>
      <c r="B96">
        <v>2014</v>
      </c>
      <c r="C96" s="9">
        <v>2011</v>
      </c>
      <c r="D96" s="121" t="str">
        <f t="shared" si="110"/>
        <v>BPHMA16</v>
      </c>
      <c r="E96" s="21" t="s">
        <v>121</v>
      </c>
      <c r="F96" s="16">
        <v>174.17379247885302</v>
      </c>
      <c r="G96" s="16">
        <v>40.930841232530454</v>
      </c>
      <c r="H96" s="16">
        <v>7.4404935895461088</v>
      </c>
      <c r="I96" s="16"/>
      <c r="J96" s="16">
        <v>0.18486111111111106</v>
      </c>
      <c r="K96" s="16">
        <v>15.025670795300959</v>
      </c>
      <c r="L96" s="16">
        <v>237.75565920734167</v>
      </c>
      <c r="M96" s="22"/>
      <c r="N96" t="s">
        <v>29</v>
      </c>
      <c r="O96" t="str">
        <f t="shared" ref="O96" si="160">IF(SUM(U94:U97)&gt;0,"",N96)</f>
        <v>HPfC MA</v>
      </c>
      <c r="P96" s="6" t="s">
        <v>121</v>
      </c>
      <c r="Q96" s="7">
        <v>6.8703370000000001</v>
      </c>
      <c r="R96" s="7">
        <v>-58.664698999999999</v>
      </c>
      <c r="S96" s="6" t="str">
        <f t="shared" si="108"/>
        <v>HPfC MA</v>
      </c>
      <c r="T96" s="6" t="str">
        <f t="shared" si="106"/>
        <v/>
      </c>
      <c r="U96" s="18" t="str">
        <f t="shared" ref="U96" si="161">IF(S96=S94,"",1)</f>
        <v/>
      </c>
    </row>
    <row r="97" spans="1:21" x14ac:dyDescent="0.2">
      <c r="A97" t="s">
        <v>97</v>
      </c>
      <c r="B97">
        <v>2014</v>
      </c>
      <c r="C97" s="9">
        <v>2011</v>
      </c>
      <c r="D97" s="121" t="str">
        <f t="shared" si="110"/>
        <v>BPHMA16</v>
      </c>
      <c r="E97" s="21" t="s">
        <v>122</v>
      </c>
      <c r="F97" s="16">
        <v>161.02484727292497</v>
      </c>
      <c r="G97" s="16">
        <v>37.840839109137363</v>
      </c>
      <c r="H97" s="16">
        <v>5.6897892155352592</v>
      </c>
      <c r="I97" s="16"/>
      <c r="J97" s="16">
        <v>0.84218749999999987</v>
      </c>
      <c r="K97" s="16">
        <v>29.035605085161055</v>
      </c>
      <c r="L97" s="16">
        <v>234.43326818275864</v>
      </c>
      <c r="M97" s="22">
        <v>20.09873772791024</v>
      </c>
      <c r="N97" t="s">
        <v>29</v>
      </c>
      <c r="O97" t="str">
        <f t="shared" ref="O97" si="162">IF(SUM(U94:U97)&gt;0,"",N97)</f>
        <v>HPfC MA</v>
      </c>
      <c r="P97" s="6" t="s">
        <v>122</v>
      </c>
      <c r="Q97" s="7">
        <v>6.8738720000000004</v>
      </c>
      <c r="R97" s="7">
        <v>-58.662762999999998</v>
      </c>
      <c r="S97" s="6" t="str">
        <f t="shared" si="108"/>
        <v>HPfC MA</v>
      </c>
      <c r="T97" s="6" t="str">
        <f t="shared" si="106"/>
        <v/>
      </c>
      <c r="U97" s="20" t="str">
        <f t="shared" ref="U97" si="163">IF(S97=S94,"",1)</f>
        <v/>
      </c>
    </row>
    <row r="98" spans="1:21" x14ac:dyDescent="0.2">
      <c r="A98" t="s">
        <v>97</v>
      </c>
      <c r="B98">
        <v>2014</v>
      </c>
      <c r="C98" s="9">
        <v>2011</v>
      </c>
      <c r="D98" s="121" t="str">
        <f t="shared" si="110"/>
        <v>BPHMA17</v>
      </c>
      <c r="E98" s="15" t="s">
        <v>123</v>
      </c>
      <c r="F98" s="16">
        <v>182.12935514676369</v>
      </c>
      <c r="G98" s="16">
        <v>42.800398459489465</v>
      </c>
      <c r="H98" s="16">
        <v>1.750704374010849</v>
      </c>
      <c r="I98" s="16"/>
      <c r="J98" s="16">
        <v>0.20052083333333329</v>
      </c>
      <c r="K98" s="16">
        <v>3.1887303906800817</v>
      </c>
      <c r="L98" s="16">
        <v>230.06970920427742</v>
      </c>
      <c r="M98" s="22"/>
      <c r="N98" t="s">
        <v>29</v>
      </c>
      <c r="O98" t="str">
        <f t="shared" ref="O98" si="164">IF(SUM(U98:U101)&gt;0,"",N98)</f>
        <v/>
      </c>
      <c r="P98" s="6" t="s">
        <v>123</v>
      </c>
      <c r="Q98" s="7">
        <v>5.688536</v>
      </c>
      <c r="R98" s="7">
        <v>-58.429099999999998</v>
      </c>
      <c r="S98" s="6" t="str">
        <f t="shared" si="108"/>
        <v>HPfC MA</v>
      </c>
      <c r="T98" s="6" t="str">
        <f t="shared" si="106"/>
        <v/>
      </c>
      <c r="U98" s="14"/>
    </row>
    <row r="99" spans="1:21" x14ac:dyDescent="0.2">
      <c r="A99" t="s">
        <v>97</v>
      </c>
      <c r="B99">
        <v>2014</v>
      </c>
      <c r="C99" s="9">
        <v>2011</v>
      </c>
      <c r="D99" s="121" t="str">
        <f t="shared" si="110"/>
        <v>BPHMA17</v>
      </c>
      <c r="E99" s="15" t="s">
        <v>124</v>
      </c>
      <c r="F99" s="16">
        <v>143.41684878251448</v>
      </c>
      <c r="G99" s="16">
        <v>33.702959463890899</v>
      </c>
      <c r="H99" s="16">
        <v>4.3767609350271224</v>
      </c>
      <c r="I99" s="16"/>
      <c r="J99" s="16">
        <v>0.32999999999999996</v>
      </c>
      <c r="K99" s="16">
        <v>5.4823185046951108</v>
      </c>
      <c r="L99" s="16">
        <v>187.30888768612763</v>
      </c>
      <c r="M99" s="22"/>
      <c r="N99" t="s">
        <v>29</v>
      </c>
      <c r="O99" t="str">
        <f t="shared" ref="O99" si="165">IF(SUM(U98:U101)&gt;0,"",N99)</f>
        <v/>
      </c>
      <c r="P99" s="6" t="s">
        <v>124</v>
      </c>
      <c r="Q99" s="7">
        <v>5.6903090000000001</v>
      </c>
      <c r="R99" s="7">
        <v>-58.429093999999999</v>
      </c>
      <c r="S99" s="6" t="str">
        <f t="shared" si="108"/>
        <v>HPfC MA</v>
      </c>
      <c r="T99" s="6" t="str">
        <f t="shared" si="106"/>
        <v/>
      </c>
      <c r="U99" s="18" t="str">
        <f t="shared" ref="U99" si="166">IF(S99=S98,"",1)</f>
        <v/>
      </c>
    </row>
    <row r="100" spans="1:21" x14ac:dyDescent="0.2">
      <c r="A100" t="s">
        <v>97</v>
      </c>
      <c r="B100">
        <v>2014</v>
      </c>
      <c r="C100" s="9">
        <v>2011</v>
      </c>
      <c r="D100" s="121" t="str">
        <f t="shared" si="110"/>
        <v>BPHMA17</v>
      </c>
      <c r="E100" s="15" t="s">
        <v>125</v>
      </c>
      <c r="F100" s="16">
        <v>253.9529254251288</v>
      </c>
      <c r="G100" s="16">
        <v>59.678937474905261</v>
      </c>
      <c r="H100" s="16">
        <v>4.8144370285298344</v>
      </c>
      <c r="I100" s="16"/>
      <c r="J100" s="16">
        <v>0</v>
      </c>
      <c r="K100" s="16">
        <v>6.0713488323576268</v>
      </c>
      <c r="L100" s="16">
        <v>324.51764876092147</v>
      </c>
      <c r="M100" s="22"/>
      <c r="N100" t="s">
        <v>29</v>
      </c>
      <c r="O100" t="str">
        <f t="shared" ref="O100" si="167">IF(SUM(U98:U101)&gt;0,"",N100)</f>
        <v/>
      </c>
      <c r="P100" s="6" t="s">
        <v>125</v>
      </c>
      <c r="Q100" s="7">
        <v>5.6921670000000004</v>
      </c>
      <c r="R100" s="7">
        <v>-58.429096000000001</v>
      </c>
      <c r="S100" s="6" t="str">
        <f t="shared" si="108"/>
        <v>HPfC MA</v>
      </c>
      <c r="T100" s="6" t="str">
        <f t="shared" si="106"/>
        <v/>
      </c>
      <c r="U100" s="18" t="str">
        <f t="shared" ref="U100" si="168">IF(S100=S98,"",1)</f>
        <v/>
      </c>
    </row>
    <row r="101" spans="1:21" x14ac:dyDescent="0.2">
      <c r="A101" t="s">
        <v>97</v>
      </c>
      <c r="B101">
        <v>2014</v>
      </c>
      <c r="C101" s="9">
        <v>2011</v>
      </c>
      <c r="D101" s="121" t="str">
        <f t="shared" si="110"/>
        <v>BPHMA17</v>
      </c>
      <c r="E101" s="15" t="s">
        <v>126</v>
      </c>
      <c r="F101" s="16">
        <v>169.05337220371143</v>
      </c>
      <c r="G101" s="16">
        <v>39.727542467872183</v>
      </c>
      <c r="H101" s="16">
        <v>5.6897892155352592</v>
      </c>
      <c r="I101" s="16"/>
      <c r="J101" s="16">
        <v>0</v>
      </c>
      <c r="K101" s="16">
        <v>4.1449100020631207</v>
      </c>
      <c r="L101" s="16">
        <v>218.61561388918199</v>
      </c>
      <c r="M101" s="22">
        <v>41.550841514726514</v>
      </c>
      <c r="N101" t="s">
        <v>111</v>
      </c>
      <c r="O101" t="str">
        <f t="shared" ref="O101" si="169">IF(SUM(U98:U101)&gt;0,"",N101)</f>
        <v/>
      </c>
      <c r="P101" s="6" t="s">
        <v>126</v>
      </c>
      <c r="Q101" s="7">
        <v>5.6885510000000004</v>
      </c>
      <c r="R101" s="7">
        <v>-58.430971999999997</v>
      </c>
      <c r="S101" s="6" t="str">
        <f t="shared" si="108"/>
        <v>MPfC MA</v>
      </c>
      <c r="T101" s="6" t="str">
        <f t="shared" si="106"/>
        <v/>
      </c>
      <c r="U101" s="20">
        <f t="shared" ref="U101" si="170">IF(S101=S98,"",1)</f>
        <v>1</v>
      </c>
    </row>
    <row r="102" spans="1:21" x14ac:dyDescent="0.2">
      <c r="A102" t="s">
        <v>97</v>
      </c>
      <c r="B102">
        <v>2014</v>
      </c>
      <c r="C102" s="9">
        <v>2011</v>
      </c>
      <c r="D102" s="121" t="str">
        <f t="shared" si="110"/>
        <v>BPHMA19</v>
      </c>
      <c r="E102" s="15" t="s">
        <v>127</v>
      </c>
      <c r="F102" s="16">
        <v>175.83822342815208</v>
      </c>
      <c r="G102" s="16">
        <v>41.321982505615736</v>
      </c>
      <c r="H102" s="16">
        <v>2.1883804675135612</v>
      </c>
      <c r="I102" s="16"/>
      <c r="J102" s="16">
        <v>0.67782407407407419</v>
      </c>
      <c r="K102" s="16">
        <v>1.4559517042432009</v>
      </c>
      <c r="L102" s="16">
        <v>221.48236217959865</v>
      </c>
      <c r="M102" s="22"/>
      <c r="N102" t="s">
        <v>29</v>
      </c>
      <c r="O102" t="str">
        <f t="shared" ref="O102" si="171">IF(SUM(U102:U105)&gt;0,"",N102)</f>
        <v>HPfC MA</v>
      </c>
      <c r="P102" s="6" t="s">
        <v>127</v>
      </c>
      <c r="Q102" s="7">
        <v>5.0213619999999999</v>
      </c>
      <c r="R102" s="7">
        <v>-58.020389000000002</v>
      </c>
      <c r="S102" s="6" t="str">
        <f t="shared" si="108"/>
        <v>HPfC MA</v>
      </c>
      <c r="T102" s="6" t="str">
        <f t="shared" si="106"/>
        <v/>
      </c>
      <c r="U102" s="14"/>
    </row>
    <row r="103" spans="1:21" x14ac:dyDescent="0.2">
      <c r="A103" t="s">
        <v>97</v>
      </c>
      <c r="B103">
        <v>2014</v>
      </c>
      <c r="C103" s="9">
        <v>2011</v>
      </c>
      <c r="D103" s="121" t="str">
        <f t="shared" si="110"/>
        <v>BPHMA19</v>
      </c>
      <c r="E103" s="15" t="s">
        <v>128</v>
      </c>
      <c r="F103" s="16">
        <v>162.35470727132699</v>
      </c>
      <c r="G103" s="16">
        <v>38.153356208761842</v>
      </c>
      <c r="H103" s="16">
        <v>3.93908484152441</v>
      </c>
      <c r="I103" s="16"/>
      <c r="J103" s="16">
        <v>0</v>
      </c>
      <c r="K103" s="16">
        <v>0.66395357892255902</v>
      </c>
      <c r="L103" s="16">
        <v>205.1111019005358</v>
      </c>
      <c r="M103" s="22"/>
      <c r="N103" t="s">
        <v>29</v>
      </c>
      <c r="O103" t="str">
        <f t="shared" ref="O103" si="172">IF(SUM(U102:U105)&gt;0,"",N103)</f>
        <v>HPfC MA</v>
      </c>
      <c r="P103" s="6" t="s">
        <v>128</v>
      </c>
      <c r="Q103" s="7">
        <v>5.0225749999999998</v>
      </c>
      <c r="R103" s="7">
        <v>-58.021734000000002</v>
      </c>
      <c r="S103" s="6" t="str">
        <f t="shared" si="108"/>
        <v>HPfC MA</v>
      </c>
      <c r="T103" s="6" t="str">
        <f t="shared" si="106"/>
        <v/>
      </c>
      <c r="U103" s="18" t="str">
        <f t="shared" ref="U103" si="173">IF(S103=S102,"",1)</f>
        <v/>
      </c>
    </row>
    <row r="104" spans="1:21" x14ac:dyDescent="0.2">
      <c r="A104" t="s">
        <v>97</v>
      </c>
      <c r="B104">
        <v>2014</v>
      </c>
      <c r="C104" s="9">
        <v>2011</v>
      </c>
      <c r="D104" s="121" t="str">
        <f t="shared" si="110"/>
        <v>BPHMA19</v>
      </c>
      <c r="E104" s="15" t="s">
        <v>129</v>
      </c>
      <c r="F104" s="16">
        <v>105.87600263042641</v>
      </c>
      <c r="G104" s="16">
        <v>24.880860618150205</v>
      </c>
      <c r="H104" s="16">
        <v>4.8144370285298344</v>
      </c>
      <c r="I104" s="16"/>
      <c r="J104" s="16">
        <v>1.9675929069513298</v>
      </c>
      <c r="K104" s="16">
        <v>1.9399626557250986</v>
      </c>
      <c r="L104" s="16">
        <v>139.47885583978288</v>
      </c>
      <c r="M104" s="22"/>
      <c r="N104" t="s">
        <v>29</v>
      </c>
      <c r="O104" t="str">
        <f t="shared" ref="O104" si="174">IF(SUM(U102:U105)&gt;0,"",N104)</f>
        <v>HPfC MA</v>
      </c>
      <c r="P104" s="6" t="s">
        <v>129</v>
      </c>
      <c r="Q104" s="7">
        <v>5.0238319999999996</v>
      </c>
      <c r="R104" s="7">
        <v>-58.023018999999998</v>
      </c>
      <c r="S104" s="6" t="str">
        <f t="shared" si="108"/>
        <v>HPfC MA</v>
      </c>
      <c r="T104" s="6" t="str">
        <f t="shared" si="106"/>
        <v/>
      </c>
      <c r="U104" s="18" t="str">
        <f t="shared" ref="U104" si="175">IF(S104=S102,"",1)</f>
        <v/>
      </c>
    </row>
    <row r="105" spans="1:21" ht="16" thickBot="1" x14ac:dyDescent="0.25">
      <c r="A105" s="31" t="s">
        <v>97</v>
      </c>
      <c r="B105">
        <v>2014</v>
      </c>
      <c r="C105" s="9">
        <v>2011</v>
      </c>
      <c r="D105" s="121" t="str">
        <f t="shared" si="110"/>
        <v>BPHMA19</v>
      </c>
      <c r="E105" s="32" t="s">
        <v>130</v>
      </c>
      <c r="F105" s="33">
        <v>188.32542988907045</v>
      </c>
      <c r="G105" s="33">
        <v>44.256476023931555</v>
      </c>
      <c r="H105" s="33">
        <v>3.93908484152441</v>
      </c>
      <c r="I105" s="33"/>
      <c r="J105" s="33">
        <v>0</v>
      </c>
      <c r="K105" s="33">
        <v>33.851876421100023</v>
      </c>
      <c r="L105" s="33">
        <v>270.37286717562642</v>
      </c>
      <c r="M105" s="34">
        <v>28.592145862552602</v>
      </c>
      <c r="N105" t="s">
        <v>29</v>
      </c>
      <c r="O105" t="str">
        <f t="shared" ref="O105" si="176">IF(SUM(U102:U105)&gt;0,"",N105)</f>
        <v>HPfC MA</v>
      </c>
      <c r="P105" s="6" t="s">
        <v>130</v>
      </c>
      <c r="Q105" s="7">
        <v>5.0228400000000004</v>
      </c>
      <c r="R105" s="7">
        <v>-58.019356000000002</v>
      </c>
      <c r="S105" s="6" t="str">
        <f t="shared" si="108"/>
        <v>HPfC MA</v>
      </c>
      <c r="T105" s="6" t="str">
        <f t="shared" si="106"/>
        <v/>
      </c>
      <c r="U105" s="20" t="str">
        <f t="shared" ref="U105" si="177">IF(S105=S102,"",1)</f>
        <v/>
      </c>
    </row>
    <row r="106" spans="1:21" x14ac:dyDescent="0.2">
      <c r="A106" t="s">
        <v>97</v>
      </c>
      <c r="B106">
        <v>2014</v>
      </c>
      <c r="C106" s="9">
        <v>2012</v>
      </c>
      <c r="D106" s="121" t="str">
        <f t="shared" si="110"/>
        <v>BPHMA1</v>
      </c>
      <c r="E106" s="35" t="s">
        <v>131</v>
      </c>
      <c r="F106" s="25">
        <v>266.52936588582656</v>
      </c>
      <c r="G106" s="25">
        <v>62.634400983169236</v>
      </c>
      <c r="H106" s="25">
        <v>2.6260565610162736</v>
      </c>
      <c r="I106" s="25"/>
      <c r="J106" s="25">
        <v>1.0999999999999999</v>
      </c>
      <c r="K106" s="25">
        <v>4.2624354007204666</v>
      </c>
      <c r="L106" s="25">
        <v>337.15225883073259</v>
      </c>
      <c r="M106" s="22"/>
      <c r="N106" t="s">
        <v>29</v>
      </c>
      <c r="O106" t="str">
        <f t="shared" ref="O106" si="178">IF(SUM(U106:U109)&gt;0,"",N106)</f>
        <v>HPfC MA</v>
      </c>
      <c r="P106" s="6" t="s">
        <v>131</v>
      </c>
      <c r="Q106" s="7">
        <v>7.8453099999999996</v>
      </c>
      <c r="R106" s="7">
        <v>-60.161158</v>
      </c>
      <c r="S106" s="6" t="str">
        <f t="shared" si="108"/>
        <v>HPfC MA</v>
      </c>
      <c r="T106" s="6" t="str">
        <f t="shared" si="106"/>
        <v/>
      </c>
      <c r="U106" s="14"/>
    </row>
    <row r="107" spans="1:21" x14ac:dyDescent="0.2">
      <c r="A107" t="s">
        <v>97</v>
      </c>
      <c r="B107">
        <v>2014</v>
      </c>
      <c r="C107" s="9">
        <v>2012</v>
      </c>
      <c r="D107" s="121" t="str">
        <f t="shared" si="110"/>
        <v>BPHMA1</v>
      </c>
      <c r="E107" s="21" t="s">
        <v>132</v>
      </c>
      <c r="F107" s="16">
        <v>233.96056064276604</v>
      </c>
      <c r="G107" s="16">
        <v>54.980731751050016</v>
      </c>
      <c r="H107" s="16">
        <v>3.93908484152441</v>
      </c>
      <c r="I107" s="16"/>
      <c r="J107" s="16">
        <v>0.10357824074074078</v>
      </c>
      <c r="K107" s="16">
        <v>11.705020187944543</v>
      </c>
      <c r="L107" s="16">
        <v>304.68897566402575</v>
      </c>
      <c r="M107" s="22"/>
      <c r="N107" t="s">
        <v>29</v>
      </c>
      <c r="O107" t="str">
        <f t="shared" ref="O107" si="179">IF(SUM(U106:U109)&gt;0,"",N107)</f>
        <v>HPfC MA</v>
      </c>
      <c r="P107" s="6" t="s">
        <v>132</v>
      </c>
      <c r="Q107" s="7">
        <v>7.8435110000000003</v>
      </c>
      <c r="R107" s="7">
        <v>-60.161124999999998</v>
      </c>
      <c r="S107" s="6" t="str">
        <f t="shared" si="108"/>
        <v>HPfC MA</v>
      </c>
      <c r="T107" s="6" t="str">
        <f t="shared" si="106"/>
        <v/>
      </c>
      <c r="U107" s="18" t="str">
        <f t="shared" ref="U107" si="180">IF(S107=S106,"",1)</f>
        <v/>
      </c>
    </row>
    <row r="108" spans="1:21" x14ac:dyDescent="0.2">
      <c r="A108" t="s">
        <v>97</v>
      </c>
      <c r="B108">
        <v>2014</v>
      </c>
      <c r="C108" s="9">
        <v>2012</v>
      </c>
      <c r="D108" s="121" t="str">
        <f t="shared" si="110"/>
        <v>BPHMA1</v>
      </c>
      <c r="E108" s="21" t="s">
        <v>133</v>
      </c>
      <c r="F108" s="16">
        <v>278.50932827763449</v>
      </c>
      <c r="G108" s="16">
        <v>65.4496921452441</v>
      </c>
      <c r="H108" s="16">
        <v>1.750704374010849</v>
      </c>
      <c r="I108" s="16"/>
      <c r="J108" s="16">
        <v>0</v>
      </c>
      <c r="K108" s="16">
        <v>6.7491284933455606</v>
      </c>
      <c r="L108" s="16">
        <v>352.45885329023503</v>
      </c>
      <c r="M108" s="22"/>
      <c r="N108" t="s">
        <v>29</v>
      </c>
      <c r="O108" t="str">
        <f t="shared" ref="O108" si="181">IF(SUM(U106:U109)&gt;0,"",N108)</f>
        <v>HPfC MA</v>
      </c>
      <c r="P108" s="6" t="s">
        <v>133</v>
      </c>
      <c r="Q108" s="7">
        <v>7.8416689999999996</v>
      </c>
      <c r="R108" s="7">
        <v>-60.161200999999998</v>
      </c>
      <c r="S108" s="6" t="str">
        <f t="shared" si="108"/>
        <v>HPfC MA</v>
      </c>
      <c r="T108" s="6" t="str">
        <f t="shared" si="106"/>
        <v/>
      </c>
      <c r="U108" s="18" t="str">
        <f t="shared" ref="U108" si="182">IF(S108=S106,"",1)</f>
        <v/>
      </c>
    </row>
    <row r="109" spans="1:21" x14ac:dyDescent="0.2">
      <c r="A109" t="s">
        <v>97</v>
      </c>
      <c r="B109">
        <v>2014</v>
      </c>
      <c r="C109" s="9">
        <v>2012</v>
      </c>
      <c r="D109" s="121" t="str">
        <f t="shared" si="110"/>
        <v>BPHMA1</v>
      </c>
      <c r="E109" s="21" t="s">
        <v>134</v>
      </c>
      <c r="F109" s="16">
        <v>217.9544871665282</v>
      </c>
      <c r="G109" s="16">
        <v>51.219304484134121</v>
      </c>
      <c r="H109" s="16">
        <v>4.8144370285298344</v>
      </c>
      <c r="I109" s="16"/>
      <c r="J109" s="16">
        <v>0.32274305555555555</v>
      </c>
      <c r="K109" s="16">
        <v>8.941310740091323</v>
      </c>
      <c r="L109" s="16">
        <v>283.25228247483903</v>
      </c>
      <c r="M109" s="22">
        <v>66.673211781206177</v>
      </c>
      <c r="N109" t="s">
        <v>29</v>
      </c>
      <c r="O109" t="str">
        <f t="shared" ref="O109" si="183">IF(SUM(U106:U109)&gt;0,"",N109)</f>
        <v>HPfC MA</v>
      </c>
      <c r="P109" s="6" t="s">
        <v>134</v>
      </c>
      <c r="Q109" s="7">
        <v>7.8453150000000003</v>
      </c>
      <c r="R109" s="7">
        <v>-60.159345999999999</v>
      </c>
      <c r="S109" s="6" t="str">
        <f t="shared" si="108"/>
        <v>HPfC MA</v>
      </c>
      <c r="T109" s="6" t="str">
        <f t="shared" si="106"/>
        <v/>
      </c>
      <c r="U109" s="20" t="str">
        <f t="shared" ref="U109" si="184">IF(S109=S106,"",1)</f>
        <v/>
      </c>
    </row>
    <row r="110" spans="1:21" x14ac:dyDescent="0.2">
      <c r="A110" t="s">
        <v>97</v>
      </c>
      <c r="B110">
        <v>2014</v>
      </c>
      <c r="C110" s="9">
        <v>2012</v>
      </c>
      <c r="D110" s="121" t="str">
        <f t="shared" si="110"/>
        <v>BPHMA20</v>
      </c>
      <c r="E110" s="21" t="s">
        <v>135</v>
      </c>
      <c r="F110" s="16">
        <v>129.96698481879008</v>
      </c>
      <c r="G110" s="16">
        <v>30.542241432415668</v>
      </c>
      <c r="H110" s="16">
        <v>4.3767609350271224</v>
      </c>
      <c r="I110" s="16"/>
      <c r="J110" s="16">
        <v>0.86893431063799353</v>
      </c>
      <c r="K110" s="16">
        <v>8.8243978737571194</v>
      </c>
      <c r="L110" s="16">
        <v>174.57931937062799</v>
      </c>
      <c r="M110" s="22"/>
      <c r="N110" t="s">
        <v>29</v>
      </c>
      <c r="O110" t="str">
        <f t="shared" ref="O110" si="185">IF(SUM(U110:U113)&gt;0,"",N110)</f>
        <v>HPfC MA</v>
      </c>
      <c r="P110" s="6" t="s">
        <v>135</v>
      </c>
      <c r="Q110" s="7">
        <v>7.5373169999999998</v>
      </c>
      <c r="R110" s="7">
        <v>-59.940300999999998</v>
      </c>
      <c r="S110" s="6" t="str">
        <f t="shared" si="108"/>
        <v>HPfC MA</v>
      </c>
      <c r="T110" s="6" t="str">
        <f t="shared" si="106"/>
        <v/>
      </c>
      <c r="U110" s="14"/>
    </row>
    <row r="111" spans="1:21" x14ac:dyDescent="0.2">
      <c r="A111" t="s">
        <v>97</v>
      </c>
      <c r="B111">
        <v>2014</v>
      </c>
      <c r="C111" s="9">
        <v>2012</v>
      </c>
      <c r="D111" s="121" t="str">
        <f t="shared" si="110"/>
        <v>BPHMA20</v>
      </c>
      <c r="E111" s="21" t="s">
        <v>136</v>
      </c>
      <c r="F111" s="16">
        <v>249.03993706254289</v>
      </c>
      <c r="G111" s="16">
        <v>58.524385209697577</v>
      </c>
      <c r="H111" s="16">
        <v>8.7535218700542448</v>
      </c>
      <c r="I111" s="16"/>
      <c r="J111" s="16">
        <v>0</v>
      </c>
      <c r="K111" s="16">
        <v>9.5815815864031944</v>
      </c>
      <c r="L111" s="16">
        <v>325.89942572869796</v>
      </c>
      <c r="M111" s="22"/>
      <c r="N111" t="s">
        <v>29</v>
      </c>
      <c r="O111" t="str">
        <f t="shared" ref="O111" si="186">IF(SUM(U110:U113)&gt;0,"",N111)</f>
        <v>HPfC MA</v>
      </c>
      <c r="P111" s="6" t="s">
        <v>136</v>
      </c>
      <c r="Q111" s="7">
        <v>7.5355259999999999</v>
      </c>
      <c r="R111" s="7">
        <v>-59.940249000000001</v>
      </c>
      <c r="S111" s="6" t="str">
        <f t="shared" si="108"/>
        <v>HPfC MA</v>
      </c>
      <c r="T111" s="6" t="str">
        <f t="shared" si="106"/>
        <v/>
      </c>
      <c r="U111" s="18" t="str">
        <f t="shared" ref="U111" si="187">IF(S111=S110,"",1)</f>
        <v/>
      </c>
    </row>
    <row r="112" spans="1:21" x14ac:dyDescent="0.2">
      <c r="A112" t="s">
        <v>97</v>
      </c>
      <c r="B112">
        <v>2014</v>
      </c>
      <c r="C112" s="9">
        <v>2012</v>
      </c>
      <c r="D112" s="121" t="str">
        <f t="shared" si="110"/>
        <v>BPHMA20</v>
      </c>
      <c r="E112" s="21" t="s">
        <v>137</v>
      </c>
      <c r="F112" s="16">
        <v>251.05299555664251</v>
      </c>
      <c r="G112" s="16">
        <v>58.99745395581099</v>
      </c>
      <c r="H112" s="16">
        <v>3.501408748021698</v>
      </c>
      <c r="I112" s="16"/>
      <c r="J112" s="16">
        <v>0</v>
      </c>
      <c r="K112" s="16">
        <v>11.348009455345037</v>
      </c>
      <c r="L112" s="16">
        <v>324.89986771582022</v>
      </c>
      <c r="M112" s="22"/>
      <c r="N112" t="s">
        <v>29</v>
      </c>
      <c r="O112" t="str">
        <f t="shared" ref="O112" si="188">IF(SUM(U110:U113)&gt;0,"",N112)</f>
        <v>HPfC MA</v>
      </c>
      <c r="P112" s="6" t="s">
        <v>137</v>
      </c>
      <c r="Q112" s="7">
        <v>7.533741</v>
      </c>
      <c r="R112" s="7">
        <v>-59.940320999999997</v>
      </c>
      <c r="S112" s="6" t="str">
        <f t="shared" si="108"/>
        <v>HPfC MA</v>
      </c>
      <c r="T112" s="6" t="str">
        <f t="shared" si="106"/>
        <v/>
      </c>
      <c r="U112" s="18" t="str">
        <f t="shared" ref="U112" si="189">IF(S112=S110,"",1)</f>
        <v/>
      </c>
    </row>
    <row r="113" spans="1:21" x14ac:dyDescent="0.2">
      <c r="A113" t="s">
        <v>97</v>
      </c>
      <c r="B113">
        <v>2014</v>
      </c>
      <c r="C113" s="9">
        <v>2012</v>
      </c>
      <c r="D113" s="121" t="str">
        <f t="shared" si="110"/>
        <v>BPHMA20</v>
      </c>
      <c r="E113" s="21" t="s">
        <v>138</v>
      </c>
      <c r="F113" s="16">
        <v>187.18586089446126</v>
      </c>
      <c r="G113" s="16">
        <v>43.988677310198391</v>
      </c>
      <c r="H113" s="16">
        <v>3.063732654518986</v>
      </c>
      <c r="I113" s="16"/>
      <c r="J113" s="16">
        <v>0.33681898148148148</v>
      </c>
      <c r="K113" s="16">
        <v>9.7897222904680419</v>
      </c>
      <c r="L113" s="16">
        <v>244.36481213112816</v>
      </c>
      <c r="M113" s="22"/>
      <c r="N113" t="s">
        <v>29</v>
      </c>
      <c r="O113" t="str">
        <f t="shared" ref="O113" si="190">IF(SUM(U110:U113)&gt;0,"",N113)</f>
        <v>HPfC MA</v>
      </c>
      <c r="P113" s="6" t="s">
        <v>138</v>
      </c>
      <c r="Q113" s="7">
        <v>7.5372159999999999</v>
      </c>
      <c r="R113" s="7">
        <v>-59.942059</v>
      </c>
      <c r="S113" s="6" t="str">
        <f t="shared" si="108"/>
        <v>HPfC MA</v>
      </c>
      <c r="T113" s="6" t="str">
        <f t="shared" si="106"/>
        <v/>
      </c>
      <c r="U113" s="20" t="str">
        <f t="shared" ref="U113" si="191">IF(S113=S110,"",1)</f>
        <v/>
      </c>
    </row>
    <row r="114" spans="1:21" x14ac:dyDescent="0.2">
      <c r="A114" t="s">
        <v>97</v>
      </c>
      <c r="B114">
        <v>2014</v>
      </c>
      <c r="C114" s="9">
        <v>2012</v>
      </c>
      <c r="D114" s="121" t="str">
        <f t="shared" si="110"/>
        <v>BPHMA21</v>
      </c>
      <c r="E114" s="21" t="s">
        <v>139</v>
      </c>
      <c r="F114" s="16">
        <v>213.74899425376358</v>
      </c>
      <c r="G114" s="16">
        <v>50.231013649634441</v>
      </c>
      <c r="H114" s="16">
        <v>6.127465309037972</v>
      </c>
      <c r="I114" s="16"/>
      <c r="J114" s="16">
        <v>0</v>
      </c>
      <c r="K114" s="16">
        <v>7.0356714842218375</v>
      </c>
      <c r="L114" s="16">
        <v>277.14314469665783</v>
      </c>
      <c r="M114" s="22"/>
      <c r="N114" t="s">
        <v>29</v>
      </c>
      <c r="O114" t="str">
        <f t="shared" ref="O114" si="192">IF(SUM(U114:U117)&gt;0,"",N114)</f>
        <v>HPfC MA</v>
      </c>
      <c r="P114" s="6" t="s">
        <v>139</v>
      </c>
      <c r="Q114" s="7">
        <v>7.7096549999999997</v>
      </c>
      <c r="R114" s="7">
        <v>-60.148553</v>
      </c>
      <c r="S114" s="6" t="str">
        <f t="shared" si="108"/>
        <v>HPfC MA</v>
      </c>
      <c r="T114" s="6" t="str">
        <f t="shared" si="106"/>
        <v/>
      </c>
      <c r="U114" s="14"/>
    </row>
    <row r="115" spans="1:21" x14ac:dyDescent="0.2">
      <c r="A115" t="s">
        <v>97</v>
      </c>
      <c r="B115">
        <v>2014</v>
      </c>
      <c r="C115" s="9">
        <v>2012</v>
      </c>
      <c r="D115" s="121" t="str">
        <f t="shared" si="110"/>
        <v>BPHMA21</v>
      </c>
      <c r="E115" s="21" t="s">
        <v>140</v>
      </c>
      <c r="F115" s="16">
        <v>95.768524497341645</v>
      </c>
      <c r="G115" s="16">
        <v>22.505603256875286</v>
      </c>
      <c r="H115" s="16">
        <v>3.501408748021698</v>
      </c>
      <c r="I115" s="16"/>
      <c r="J115" s="16">
        <v>0.59092261904761922</v>
      </c>
      <c r="K115" s="16">
        <v>11.042545199131322</v>
      </c>
      <c r="L115" s="16">
        <v>133.40900432041758</v>
      </c>
      <c r="M115" s="22"/>
      <c r="N115" t="s">
        <v>29</v>
      </c>
      <c r="O115" t="str">
        <f t="shared" ref="O115" si="193">IF(SUM(U114:U117)&gt;0,"",N115)</f>
        <v>HPfC MA</v>
      </c>
      <c r="P115" s="6" t="s">
        <v>140</v>
      </c>
      <c r="Q115" s="7">
        <v>7.7078369999999996</v>
      </c>
      <c r="R115" s="7">
        <v>-60.148434999999999</v>
      </c>
      <c r="S115" s="6" t="str">
        <f t="shared" si="108"/>
        <v>HPfC MA</v>
      </c>
      <c r="T115" s="6" t="str">
        <f t="shared" si="106"/>
        <v/>
      </c>
      <c r="U115" s="18" t="str">
        <f t="shared" ref="U115" si="194">IF(S115=S114,"",1)</f>
        <v/>
      </c>
    </row>
    <row r="116" spans="1:21" x14ac:dyDescent="0.2">
      <c r="A116" t="s">
        <v>97</v>
      </c>
      <c r="B116">
        <v>2014</v>
      </c>
      <c r="C116" s="9">
        <v>2012</v>
      </c>
      <c r="D116" s="121" t="str">
        <f t="shared" si="110"/>
        <v>BPHMA21</v>
      </c>
      <c r="E116" s="21" t="s">
        <v>141</v>
      </c>
      <c r="F116" s="16">
        <v>142.98961415551298</v>
      </c>
      <c r="G116" s="16">
        <v>33.602559326545546</v>
      </c>
      <c r="H116" s="16">
        <v>5.2521131220325472</v>
      </c>
      <c r="I116" s="16"/>
      <c r="J116" s="16">
        <v>0</v>
      </c>
      <c r="K116" s="16">
        <v>3.2637548053852377</v>
      </c>
      <c r="L116" s="16">
        <v>185.1080414094763</v>
      </c>
      <c r="M116" s="22"/>
      <c r="N116" t="s">
        <v>29</v>
      </c>
      <c r="O116" t="str">
        <f t="shared" ref="O116" si="195">IF(SUM(U114:U117)&gt;0,"",N116)</f>
        <v>HPfC MA</v>
      </c>
      <c r="P116" s="6" t="s">
        <v>141</v>
      </c>
      <c r="Q116" s="7">
        <v>7.7059800000000003</v>
      </c>
      <c r="R116" s="7">
        <v>-60.148544999999999</v>
      </c>
      <c r="S116" s="6" t="str">
        <f t="shared" si="108"/>
        <v>HPfC MA</v>
      </c>
      <c r="T116" s="6" t="str">
        <f t="shared" si="106"/>
        <v/>
      </c>
      <c r="U116" s="18" t="str">
        <f t="shared" ref="U116" si="196">IF(S116=S114,"",1)</f>
        <v/>
      </c>
    </row>
    <row r="117" spans="1:21" x14ac:dyDescent="0.2">
      <c r="A117" t="s">
        <v>97</v>
      </c>
      <c r="B117">
        <v>2014</v>
      </c>
      <c r="C117" s="9">
        <v>2012</v>
      </c>
      <c r="D117" s="121" t="str">
        <f t="shared" si="110"/>
        <v>BPHMA21</v>
      </c>
      <c r="E117" s="21" t="s">
        <v>142</v>
      </c>
      <c r="F117" s="16">
        <v>141.67247126386175</v>
      </c>
      <c r="G117" s="16">
        <v>33.293030747007506</v>
      </c>
      <c r="H117" s="16">
        <v>4.3767609350271224</v>
      </c>
      <c r="I117" s="16"/>
      <c r="J117" s="16">
        <v>0</v>
      </c>
      <c r="K117" s="16">
        <v>24.070366875194239</v>
      </c>
      <c r="L117" s="16">
        <v>203.41262982109066</v>
      </c>
      <c r="M117" s="22">
        <v>138.9677419354839</v>
      </c>
      <c r="N117" t="s">
        <v>29</v>
      </c>
      <c r="O117" t="str">
        <f t="shared" ref="O117" si="197">IF(SUM(U114:U117)&gt;0,"",N117)</f>
        <v>HPfC MA</v>
      </c>
      <c r="P117" s="6" t="s">
        <v>142</v>
      </c>
      <c r="Q117" s="7">
        <v>7.7096590000000003</v>
      </c>
      <c r="R117" s="7">
        <v>-60.146748000000002</v>
      </c>
      <c r="S117" s="6" t="str">
        <f t="shared" si="108"/>
        <v>HPfC MA</v>
      </c>
      <c r="T117" s="6" t="str">
        <f t="shared" si="106"/>
        <v/>
      </c>
      <c r="U117" s="20" t="str">
        <f t="shared" ref="U117" si="198">IF(S117=S114,"",1)</f>
        <v/>
      </c>
    </row>
    <row r="118" spans="1:21" x14ac:dyDescent="0.2">
      <c r="A118" t="s">
        <v>97</v>
      </c>
      <c r="B118">
        <v>2014</v>
      </c>
      <c r="C118" s="9">
        <v>2011</v>
      </c>
      <c r="D118" s="121" t="str">
        <f t="shared" si="110"/>
        <v>BPHMA23</v>
      </c>
      <c r="E118" s="15" t="s">
        <v>143</v>
      </c>
      <c r="F118" s="16">
        <v>111.67570680760325</v>
      </c>
      <c r="G118" s="16">
        <v>26.243791099786762</v>
      </c>
      <c r="H118" s="16">
        <v>4.3767609350271224</v>
      </c>
      <c r="I118" s="16"/>
      <c r="J118" s="16">
        <v>1.8699999999999997</v>
      </c>
      <c r="K118" s="16">
        <v>8.353321655693124</v>
      </c>
      <c r="L118" s="16">
        <v>152.51958049811026</v>
      </c>
      <c r="M118" s="22"/>
      <c r="N118" t="s">
        <v>29</v>
      </c>
      <c r="O118" t="str">
        <f t="shared" ref="O118" si="199">IF(SUM(U118:U121)&gt;0,"",N118)</f>
        <v>HPfC MA</v>
      </c>
      <c r="P118" s="6" t="s">
        <v>143</v>
      </c>
      <c r="Q118" s="7">
        <v>4.7947639999999998</v>
      </c>
      <c r="R118" s="7">
        <v>-58.073438000000003</v>
      </c>
      <c r="S118" s="6" t="str">
        <f t="shared" si="108"/>
        <v>HPfC MA</v>
      </c>
      <c r="T118" s="6" t="str">
        <f t="shared" si="106"/>
        <v/>
      </c>
      <c r="U118" s="14"/>
    </row>
    <row r="119" spans="1:21" x14ac:dyDescent="0.2">
      <c r="A119" t="s">
        <v>97</v>
      </c>
      <c r="B119">
        <v>2014</v>
      </c>
      <c r="C119" s="9">
        <v>2011</v>
      </c>
      <c r="D119" s="121" t="str">
        <f t="shared" si="110"/>
        <v>BPHMA23</v>
      </c>
      <c r="E119" s="15" t="s">
        <v>144</v>
      </c>
      <c r="F119" s="16">
        <v>141.40419355299636</v>
      </c>
      <c r="G119" s="16">
        <v>33.229985484954142</v>
      </c>
      <c r="H119" s="16">
        <v>3.93908484152441</v>
      </c>
      <c r="I119" s="16"/>
      <c r="J119" s="16">
        <v>3.2934991496598642</v>
      </c>
      <c r="K119" s="16">
        <v>7.0417776850947362</v>
      </c>
      <c r="L119" s="16">
        <v>188.9085407142295</v>
      </c>
      <c r="M119" s="22"/>
      <c r="N119" t="s">
        <v>29</v>
      </c>
      <c r="O119" t="str">
        <f t="shared" ref="O119" si="200">IF(SUM(U118:U121)&gt;0,"",N119)</f>
        <v>HPfC MA</v>
      </c>
      <c r="P119" s="6" t="s">
        <v>144</v>
      </c>
      <c r="Q119" s="7">
        <v>4.7947490000000004</v>
      </c>
      <c r="R119" s="7">
        <v>-58.071615000000001</v>
      </c>
      <c r="S119" s="6" t="str">
        <f t="shared" si="108"/>
        <v>HPfC MA</v>
      </c>
      <c r="T119" s="6" t="str">
        <f t="shared" si="106"/>
        <v/>
      </c>
      <c r="U119" s="18" t="str">
        <f t="shared" ref="U119" si="201">IF(S119=S118,"",1)</f>
        <v/>
      </c>
    </row>
    <row r="120" spans="1:21" x14ac:dyDescent="0.2">
      <c r="A120" t="s">
        <v>97</v>
      </c>
      <c r="B120">
        <v>2014</v>
      </c>
      <c r="C120" s="9">
        <v>2011</v>
      </c>
      <c r="D120" s="121" t="str">
        <f t="shared" si="110"/>
        <v>BPHMA23</v>
      </c>
      <c r="E120" s="24" t="s">
        <v>145</v>
      </c>
      <c r="F120" s="25">
        <v>108.11852339521523</v>
      </c>
      <c r="G120" s="25">
        <v>25.40785299787558</v>
      </c>
      <c r="H120" s="25">
        <v>4.8144370285298344</v>
      </c>
      <c r="I120" s="25"/>
      <c r="J120" s="25">
        <v>7.4675595238095251</v>
      </c>
      <c r="K120" s="25">
        <v>4.2550331974196496</v>
      </c>
      <c r="L120" s="25">
        <v>150.06340614284977</v>
      </c>
      <c r="M120" s="22"/>
      <c r="N120" t="s">
        <v>29</v>
      </c>
      <c r="O120" t="str">
        <f t="shared" ref="O120" si="202">IF(SUM(U118:U121)&gt;0,"",N120)</f>
        <v>HPfC MA</v>
      </c>
      <c r="P120" s="6" t="s">
        <v>145</v>
      </c>
      <c r="Q120" s="7">
        <v>4.794829</v>
      </c>
      <c r="R120" s="7">
        <v>-58.069716999999997</v>
      </c>
      <c r="S120" s="6" t="str">
        <f t="shared" si="108"/>
        <v>HPfC MA</v>
      </c>
      <c r="T120" s="6" t="str">
        <f t="shared" si="106"/>
        <v/>
      </c>
      <c r="U120" s="18" t="str">
        <f t="shared" ref="U120" si="203">IF(S120=S118,"",1)</f>
        <v/>
      </c>
    </row>
    <row r="121" spans="1:21" x14ac:dyDescent="0.2">
      <c r="A121" t="s">
        <v>97</v>
      </c>
      <c r="B121">
        <v>2014</v>
      </c>
      <c r="C121" s="9">
        <v>2011</v>
      </c>
      <c r="D121" s="121" t="str">
        <f t="shared" si="110"/>
        <v>BPHMA23</v>
      </c>
      <c r="E121" s="15" t="s">
        <v>146</v>
      </c>
      <c r="F121" s="16">
        <v>141.94046673040975</v>
      </c>
      <c r="G121" s="16">
        <v>33.356009681646292</v>
      </c>
      <c r="H121" s="16">
        <v>3.93908484152441</v>
      </c>
      <c r="I121" s="16"/>
      <c r="J121" s="16">
        <v>5.302662037037037E-2</v>
      </c>
      <c r="K121" s="16">
        <v>2.9108239205050324</v>
      </c>
      <c r="L121" s="16">
        <v>182.19941179445587</v>
      </c>
      <c r="M121" s="36">
        <v>27.27769985974755</v>
      </c>
      <c r="N121" t="s">
        <v>29</v>
      </c>
      <c r="O121" t="str">
        <f t="shared" ref="O121" si="204">IF(SUM(U118:U121)&gt;0,"",N121)</f>
        <v>HPfC MA</v>
      </c>
      <c r="P121" s="6" t="s">
        <v>146</v>
      </c>
      <c r="Q121" s="7">
        <v>4.7929560000000002</v>
      </c>
      <c r="R121" s="7">
        <v>-58.073461000000002</v>
      </c>
      <c r="S121" s="6" t="str">
        <f t="shared" si="108"/>
        <v>HPfC MA</v>
      </c>
      <c r="T121" s="6" t="str">
        <f t="shared" si="106"/>
        <v/>
      </c>
      <c r="U121" s="20" t="str">
        <f t="shared" ref="U121" si="205">IF(S121=S118,"",1)</f>
        <v/>
      </c>
    </row>
    <row r="122" spans="1:21" x14ac:dyDescent="0.2">
      <c r="A122" t="s">
        <v>97</v>
      </c>
      <c r="B122">
        <v>2014</v>
      </c>
      <c r="C122" s="9">
        <v>2012</v>
      </c>
      <c r="D122" s="121" t="str">
        <f t="shared" si="110"/>
        <v>BPHMA24</v>
      </c>
      <c r="E122" s="21" t="s">
        <v>147</v>
      </c>
      <c r="F122" s="16">
        <v>285.27360562349554</v>
      </c>
      <c r="G122" s="16">
        <v>67.039297321521445</v>
      </c>
      <c r="H122" s="16">
        <v>4.3767609350271224</v>
      </c>
      <c r="I122" s="16"/>
      <c r="J122" s="16">
        <v>0.71896225916924128</v>
      </c>
      <c r="K122" s="16">
        <v>15.50871699295265</v>
      </c>
      <c r="L122" s="16">
        <v>372.91734313216597</v>
      </c>
      <c r="M122" s="22"/>
      <c r="N122" t="s">
        <v>29</v>
      </c>
      <c r="O122" t="str">
        <f t="shared" ref="O122" si="206">IF(SUM(U122:U125)&gt;0,"",N122)</f>
        <v>HPfC MA</v>
      </c>
      <c r="P122" s="6" t="s">
        <v>147</v>
      </c>
      <c r="Q122" s="7">
        <v>7.4034019999999998</v>
      </c>
      <c r="R122" s="7">
        <v>-60.051419000000003</v>
      </c>
      <c r="S122" s="6" t="str">
        <f t="shared" si="108"/>
        <v>HPfC MA</v>
      </c>
      <c r="T122" s="6" t="str">
        <f t="shared" si="106"/>
        <v/>
      </c>
      <c r="U122" s="14"/>
    </row>
    <row r="123" spans="1:21" x14ac:dyDescent="0.2">
      <c r="A123" t="s">
        <v>97</v>
      </c>
      <c r="B123">
        <v>2014</v>
      </c>
      <c r="C123" s="9">
        <v>2012</v>
      </c>
      <c r="D123" s="121" t="str">
        <f t="shared" si="110"/>
        <v>BPHMA24</v>
      </c>
      <c r="E123" s="21" t="s">
        <v>148</v>
      </c>
      <c r="F123" s="16">
        <v>224.94925444298309</v>
      </c>
      <c r="G123" s="16">
        <v>52.863074794101024</v>
      </c>
      <c r="H123" s="16">
        <v>5.6897892155352592</v>
      </c>
      <c r="I123" s="16"/>
      <c r="J123" s="16">
        <v>2.7322737244897959</v>
      </c>
      <c r="K123" s="16">
        <v>1.113646065351044</v>
      </c>
      <c r="L123" s="16">
        <v>287.34803824246018</v>
      </c>
      <c r="M123" s="22"/>
      <c r="N123" t="s">
        <v>29</v>
      </c>
      <c r="O123" t="str">
        <f t="shared" ref="O123" si="207">IF(SUM(U122:U125)&gt;0,"",N123)</f>
        <v>HPfC MA</v>
      </c>
      <c r="P123" s="6" t="s">
        <v>148</v>
      </c>
      <c r="Q123" s="7">
        <v>7.4015320000000004</v>
      </c>
      <c r="R123" s="7">
        <v>-60.051476000000001</v>
      </c>
      <c r="S123" s="6" t="str">
        <f t="shared" si="108"/>
        <v>HPfC MA</v>
      </c>
      <c r="T123" s="6" t="str">
        <f t="shared" si="106"/>
        <v/>
      </c>
      <c r="U123" s="18" t="str">
        <f t="shared" ref="U123" si="208">IF(S123=S122,"",1)</f>
        <v/>
      </c>
    </row>
    <row r="124" spans="1:21" x14ac:dyDescent="0.2">
      <c r="A124" t="s">
        <v>97</v>
      </c>
      <c r="B124">
        <v>2014</v>
      </c>
      <c r="C124" s="9">
        <v>2012</v>
      </c>
      <c r="D124" s="121" t="str">
        <f t="shared" si="110"/>
        <v>BPHMA24</v>
      </c>
      <c r="E124" s="21" t="s">
        <v>149</v>
      </c>
      <c r="F124" s="16">
        <v>332.87482425620601</v>
      </c>
      <c r="G124" s="16">
        <v>78.225583700208404</v>
      </c>
      <c r="H124" s="16">
        <v>3.93908484152441</v>
      </c>
      <c r="I124" s="16"/>
      <c r="J124" s="16">
        <v>2.4339076813140958</v>
      </c>
      <c r="K124" s="16">
        <v>12.473479306768587</v>
      </c>
      <c r="L124" s="16">
        <v>429.9468797860215</v>
      </c>
      <c r="M124" s="22"/>
      <c r="N124" t="s">
        <v>29</v>
      </c>
      <c r="O124" t="str">
        <f t="shared" ref="O124" si="209">IF(SUM(U122:U125)&gt;0,"",N124)</f>
        <v>HPfC MA</v>
      </c>
      <c r="P124" s="6" t="s">
        <v>149</v>
      </c>
      <c r="Q124" s="7">
        <v>7.3997799999999998</v>
      </c>
      <c r="R124" s="7">
        <v>-60.051524000000001</v>
      </c>
      <c r="S124" s="6" t="str">
        <f t="shared" si="108"/>
        <v>HPfC MA</v>
      </c>
      <c r="T124" s="6" t="str">
        <f t="shared" si="106"/>
        <v/>
      </c>
      <c r="U124" s="18" t="str">
        <f t="shared" ref="U124" si="210">IF(S124=S122,"",1)</f>
        <v/>
      </c>
    </row>
    <row r="125" spans="1:21" x14ac:dyDescent="0.2">
      <c r="A125" t="s">
        <v>97</v>
      </c>
      <c r="B125">
        <v>2014</v>
      </c>
      <c r="C125" s="9">
        <v>2012</v>
      </c>
      <c r="D125" s="121" t="str">
        <f t="shared" si="110"/>
        <v>BPHMA24</v>
      </c>
      <c r="E125" s="21" t="s">
        <v>150</v>
      </c>
      <c r="F125" s="16">
        <v>292.26032716508547</v>
      </c>
      <c r="G125" s="16">
        <v>68.681176883795075</v>
      </c>
      <c r="H125" s="16">
        <v>2.6260565610162736</v>
      </c>
      <c r="I125" s="16"/>
      <c r="J125" s="16">
        <v>1.2925952111387404</v>
      </c>
      <c r="K125" s="16">
        <v>17.632431326566955</v>
      </c>
      <c r="L125" s="16">
        <v>382.49258714760259</v>
      </c>
      <c r="M125" s="22"/>
      <c r="N125" t="s">
        <v>29</v>
      </c>
      <c r="O125" t="str">
        <f t="shared" ref="O125" si="211">IF(SUM(U122:U125)&gt;0,"",N125)</f>
        <v>HPfC MA</v>
      </c>
      <c r="P125" s="6" t="s">
        <v>150</v>
      </c>
      <c r="Q125" s="7">
        <v>7.4033870000000004</v>
      </c>
      <c r="R125" s="7">
        <v>-60.053300999999998</v>
      </c>
      <c r="S125" s="6" t="str">
        <f t="shared" si="108"/>
        <v>HPfC MA</v>
      </c>
      <c r="T125" s="6" t="str">
        <f t="shared" si="106"/>
        <v/>
      </c>
      <c r="U125" s="20" t="str">
        <f t="shared" ref="U125" si="212">IF(S125=S122,"",1)</f>
        <v/>
      </c>
    </row>
    <row r="126" spans="1:21" x14ac:dyDescent="0.2">
      <c r="A126" t="s">
        <v>97</v>
      </c>
      <c r="B126">
        <v>2014</v>
      </c>
      <c r="C126" s="9">
        <v>2012</v>
      </c>
      <c r="D126" s="121" t="str">
        <f t="shared" si="110"/>
        <v>BPHMA25</v>
      </c>
      <c r="E126" s="21" t="s">
        <v>151</v>
      </c>
      <c r="F126" s="16">
        <v>229.65163571529155</v>
      </c>
      <c r="G126" s="16">
        <v>53.968134393093507</v>
      </c>
      <c r="H126" s="16">
        <v>8.3158457765515319</v>
      </c>
      <c r="I126" s="16"/>
      <c r="J126" s="16">
        <v>0</v>
      </c>
      <c r="K126" s="16">
        <v>17.761315406189407</v>
      </c>
      <c r="L126" s="16">
        <v>309.69693129112602</v>
      </c>
      <c r="M126" s="22"/>
      <c r="N126" t="s">
        <v>29</v>
      </c>
      <c r="O126" t="str">
        <f t="shared" ref="O126" si="213">IF(SUM(U126:U129)&gt;0,"",N126)</f>
        <v>HPfC MA</v>
      </c>
      <c r="P126" s="6" t="s">
        <v>151</v>
      </c>
      <c r="Q126" s="7">
        <v>5.5570130000000004</v>
      </c>
      <c r="R126" s="7">
        <v>-58.559994000000003</v>
      </c>
      <c r="S126" s="6" t="str">
        <f t="shared" si="108"/>
        <v>HPfC MA</v>
      </c>
      <c r="T126" s="6" t="str">
        <f t="shared" si="106"/>
        <v/>
      </c>
      <c r="U126" s="14"/>
    </row>
    <row r="127" spans="1:21" x14ac:dyDescent="0.2">
      <c r="A127" t="s">
        <v>97</v>
      </c>
      <c r="B127">
        <v>2014</v>
      </c>
      <c r="C127" s="9">
        <v>2012</v>
      </c>
      <c r="D127" s="121" t="str">
        <f t="shared" si="110"/>
        <v>BPHMA25</v>
      </c>
      <c r="E127" s="21" t="s">
        <v>152</v>
      </c>
      <c r="F127" s="16">
        <v>230.60975153122257</v>
      </c>
      <c r="G127" s="16">
        <v>54.193291609837303</v>
      </c>
      <c r="H127" s="16">
        <v>0.8753521870054245</v>
      </c>
      <c r="I127" s="16"/>
      <c r="J127" s="16">
        <v>0</v>
      </c>
      <c r="K127" s="16">
        <v>14.584632101381406</v>
      </c>
      <c r="L127" s="16">
        <v>300.26302742944677</v>
      </c>
      <c r="M127" s="22"/>
      <c r="N127" t="s">
        <v>29</v>
      </c>
      <c r="O127" t="str">
        <f t="shared" ref="O127" si="214">IF(SUM(U126:U129)&gt;0,"",N127)</f>
        <v>HPfC MA</v>
      </c>
      <c r="P127" s="6" t="s">
        <v>152</v>
      </c>
      <c r="Q127" s="7">
        <v>5.5567640000000003</v>
      </c>
      <c r="R127" s="7">
        <v>-58.561689999999999</v>
      </c>
      <c r="S127" s="6" t="str">
        <f t="shared" si="108"/>
        <v>HPfC MA</v>
      </c>
      <c r="T127" s="6" t="str">
        <f t="shared" si="106"/>
        <v/>
      </c>
      <c r="U127" s="18" t="str">
        <f t="shared" ref="U127" si="215">IF(S127=S126,"",1)</f>
        <v/>
      </c>
    </row>
    <row r="128" spans="1:21" x14ac:dyDescent="0.2">
      <c r="A128" t="s">
        <v>97</v>
      </c>
      <c r="B128">
        <v>2014</v>
      </c>
      <c r="C128" s="9">
        <v>2012</v>
      </c>
      <c r="D128" s="121" t="str">
        <f t="shared" si="110"/>
        <v>BPHMA25</v>
      </c>
      <c r="E128" s="21" t="s">
        <v>153</v>
      </c>
      <c r="F128" s="16">
        <v>264.15355626679616</v>
      </c>
      <c r="G128" s="16">
        <v>62.076085722697094</v>
      </c>
      <c r="H128" s="16">
        <v>3.501408748021698</v>
      </c>
      <c r="I128" s="16"/>
      <c r="J128" s="16">
        <v>0</v>
      </c>
      <c r="K128" s="16">
        <v>10.662627114716887</v>
      </c>
      <c r="L128" s="16">
        <v>340.3936778522318</v>
      </c>
      <c r="M128" s="22"/>
      <c r="N128" t="s">
        <v>29</v>
      </c>
      <c r="O128" t="str">
        <f t="shared" ref="O128" si="216">IF(SUM(U126:U129)&gt;0,"",N128)</f>
        <v>HPfC MA</v>
      </c>
      <c r="P128" s="6" t="s">
        <v>153</v>
      </c>
      <c r="Q128" s="7">
        <v>5.5566959999999996</v>
      </c>
      <c r="R128" s="7">
        <v>-58.563530999999998</v>
      </c>
      <c r="S128" s="6" t="str">
        <f t="shared" si="108"/>
        <v>HPfC MA</v>
      </c>
      <c r="T128" s="6" t="str">
        <f t="shared" si="106"/>
        <v/>
      </c>
      <c r="U128" s="18" t="str">
        <f t="shared" ref="U128" si="217">IF(S128=S126,"",1)</f>
        <v/>
      </c>
    </row>
    <row r="129" spans="1:21" x14ac:dyDescent="0.2">
      <c r="A129" t="s">
        <v>97</v>
      </c>
      <c r="B129">
        <v>2014</v>
      </c>
      <c r="C129" s="9">
        <v>2012</v>
      </c>
      <c r="D129" s="121" t="str">
        <f t="shared" si="110"/>
        <v>BPHMA25</v>
      </c>
      <c r="E129" s="21" t="s">
        <v>154</v>
      </c>
      <c r="F129" s="16">
        <v>205.75440367853525</v>
      </c>
      <c r="G129" s="16">
        <v>48.352284864455783</v>
      </c>
      <c r="H129" s="16">
        <v>3.93908484152441</v>
      </c>
      <c r="I129" s="16"/>
      <c r="J129" s="16">
        <v>18.99177573999107</v>
      </c>
      <c r="K129" s="16">
        <v>20.405564396072389</v>
      </c>
      <c r="L129" s="16">
        <v>297.44311352057889</v>
      </c>
      <c r="M129" s="22">
        <v>26.654978962131842</v>
      </c>
      <c r="N129" t="s">
        <v>29</v>
      </c>
      <c r="O129" t="str">
        <f t="shared" ref="O129" si="218">IF(SUM(U126:U129)&gt;0,"",N129)</f>
        <v>HPfC MA</v>
      </c>
      <c r="P129" s="6" t="s">
        <v>154</v>
      </c>
      <c r="Q129" s="7">
        <v>5.5552130000000002</v>
      </c>
      <c r="R129" s="7">
        <v>-58.559916999999999</v>
      </c>
      <c r="S129" s="6" t="str">
        <f t="shared" si="108"/>
        <v>HPfC MA</v>
      </c>
      <c r="T129" s="6" t="str">
        <f t="shared" si="106"/>
        <v/>
      </c>
      <c r="U129" s="20" t="str">
        <f t="shared" ref="U129" si="219">IF(S129=S126,"",1)</f>
        <v/>
      </c>
    </row>
    <row r="130" spans="1:21" x14ac:dyDescent="0.2">
      <c r="A130" t="s">
        <v>97</v>
      </c>
      <c r="B130">
        <v>2014</v>
      </c>
      <c r="C130" s="9">
        <v>2012</v>
      </c>
      <c r="D130" s="121" t="str">
        <f t="shared" si="110"/>
        <v>BPHMA28</v>
      </c>
      <c r="E130" s="21" t="s">
        <v>155</v>
      </c>
      <c r="F130" s="16">
        <v>177.08598079099477</v>
      </c>
      <c r="G130" s="16">
        <v>41.61520548588377</v>
      </c>
      <c r="H130" s="16">
        <v>7.002817496043396</v>
      </c>
      <c r="I130" s="16"/>
      <c r="J130" s="16">
        <v>0</v>
      </c>
      <c r="K130" s="16">
        <v>7.3439109498230852</v>
      </c>
      <c r="L130" s="16">
        <v>233.04791472274502</v>
      </c>
      <c r="M130" s="22"/>
      <c r="N130" t="s">
        <v>29</v>
      </c>
      <c r="O130" t="str">
        <f t="shared" ref="O130" si="220">IF(SUM(U130:U133)&gt;0,"",N130)</f>
        <v>HPfC MA</v>
      </c>
      <c r="P130" s="6" t="s">
        <v>155</v>
      </c>
      <c r="Q130" s="7">
        <v>5.2872409999999999</v>
      </c>
      <c r="R130" s="7">
        <v>-58.776629</v>
      </c>
      <c r="S130" s="6" t="str">
        <f t="shared" si="108"/>
        <v>HPfC MA</v>
      </c>
      <c r="T130" s="6" t="str">
        <f t="shared" ref="T130:T193" si="221">IF(P130=E130,"","check")</f>
        <v/>
      </c>
      <c r="U130" s="14"/>
    </row>
    <row r="131" spans="1:21" x14ac:dyDescent="0.2">
      <c r="A131" t="s">
        <v>97</v>
      </c>
      <c r="B131">
        <v>2014</v>
      </c>
      <c r="C131" s="9">
        <v>2012</v>
      </c>
      <c r="D131" s="121" t="str">
        <f t="shared" si="110"/>
        <v>BPHMA28</v>
      </c>
      <c r="E131" s="21" t="s">
        <v>156</v>
      </c>
      <c r="F131" s="16">
        <v>261.02537921066948</v>
      </c>
      <c r="G131" s="16">
        <v>61.340964114507322</v>
      </c>
      <c r="H131" s="16">
        <v>6.127465309037972</v>
      </c>
      <c r="I131" s="16"/>
      <c r="J131" s="16">
        <v>6.4371279761904772</v>
      </c>
      <c r="K131" s="16">
        <v>26.650689203670819</v>
      </c>
      <c r="L131" s="16">
        <v>361.58162581407606</v>
      </c>
      <c r="M131" s="22"/>
      <c r="N131" t="s">
        <v>29</v>
      </c>
      <c r="O131" t="str">
        <f t="shared" ref="O131" si="222">IF(SUM(U130:U133)&gt;0,"",N131)</f>
        <v>HPfC MA</v>
      </c>
      <c r="P131" s="6" t="s">
        <v>156</v>
      </c>
      <c r="Q131" s="7">
        <v>5.2855699999999999</v>
      </c>
      <c r="R131" s="7">
        <v>-58.775975000000003</v>
      </c>
      <c r="S131" s="6" t="str">
        <f t="shared" ref="S131:S194" si="223">N131</f>
        <v>HPfC MA</v>
      </c>
      <c r="T131" s="6" t="str">
        <f t="shared" si="221"/>
        <v/>
      </c>
      <c r="U131" s="18" t="str">
        <f t="shared" ref="U131" si="224">IF(S131=S130,"",1)</f>
        <v/>
      </c>
    </row>
    <row r="132" spans="1:21" x14ac:dyDescent="0.2">
      <c r="A132" t="s">
        <v>97</v>
      </c>
      <c r="B132">
        <v>2014</v>
      </c>
      <c r="C132" s="9">
        <v>2012</v>
      </c>
      <c r="D132" s="121" t="str">
        <f t="shared" ref="D132:D195" si="225">LEFT(E132,LEN(E132)-1)</f>
        <v>BPHMA28</v>
      </c>
      <c r="E132" s="21" t="s">
        <v>157</v>
      </c>
      <c r="F132" s="16">
        <v>289.3734857843346</v>
      </c>
      <c r="G132" s="16">
        <v>68.002769159318632</v>
      </c>
      <c r="H132" s="16">
        <v>6.127465309037972</v>
      </c>
      <c r="I132" s="16"/>
      <c r="J132" s="16">
        <v>9.7898246173469374</v>
      </c>
      <c r="K132" s="16">
        <v>15.356179172682438</v>
      </c>
      <c r="L132" s="16">
        <v>388.64972404272061</v>
      </c>
      <c r="M132" s="22"/>
      <c r="N132" t="s">
        <v>29</v>
      </c>
      <c r="O132" t="str">
        <f t="shared" ref="O132" si="226">IF(SUM(U130:U133)&gt;0,"",N132)</f>
        <v>HPfC MA</v>
      </c>
      <c r="P132" s="6" t="s">
        <v>157</v>
      </c>
      <c r="Q132" s="7">
        <v>5.2838719999999997</v>
      </c>
      <c r="R132" s="7">
        <v>-58.775337999999998</v>
      </c>
      <c r="S132" s="6" t="str">
        <f t="shared" si="223"/>
        <v>HPfC MA</v>
      </c>
      <c r="T132" s="6" t="str">
        <f t="shared" si="221"/>
        <v/>
      </c>
      <c r="U132" s="18" t="str">
        <f t="shared" ref="U132" si="227">IF(S132=S130,"",1)</f>
        <v/>
      </c>
    </row>
    <row r="133" spans="1:21" x14ac:dyDescent="0.2">
      <c r="A133" t="s">
        <v>97</v>
      </c>
      <c r="B133">
        <v>2014</v>
      </c>
      <c r="C133" s="9">
        <v>2012</v>
      </c>
      <c r="D133" s="121" t="str">
        <f t="shared" si="225"/>
        <v>BPHMA28</v>
      </c>
      <c r="E133" s="21" t="s">
        <v>158</v>
      </c>
      <c r="F133" s="16">
        <v>229.13117456774467</v>
      </c>
      <c r="G133" s="16">
        <v>53.845826023419995</v>
      </c>
      <c r="H133" s="16">
        <v>4.8144370285298344</v>
      </c>
      <c r="I133" s="16"/>
      <c r="J133" s="16">
        <v>1.564658333333333</v>
      </c>
      <c r="K133" s="16">
        <v>24.940838841958222</v>
      </c>
      <c r="L133" s="16">
        <v>314.29693479498604</v>
      </c>
      <c r="M133" s="22">
        <v>38.504347826086956</v>
      </c>
      <c r="N133" t="s">
        <v>29</v>
      </c>
      <c r="O133" t="str">
        <f t="shared" ref="O133" si="228">IF(SUM(U130:U133)&gt;0,"",N133)</f>
        <v>HPfC MA</v>
      </c>
      <c r="P133" s="6" t="s">
        <v>158</v>
      </c>
      <c r="Q133" s="7">
        <v>5.2867300000000004</v>
      </c>
      <c r="R133" s="7">
        <v>-58.778269000000002</v>
      </c>
      <c r="S133" s="6" t="str">
        <f t="shared" si="223"/>
        <v>HPfC MA</v>
      </c>
      <c r="T133" s="6" t="str">
        <f t="shared" si="221"/>
        <v/>
      </c>
      <c r="U133" s="20" t="str">
        <f t="shared" ref="U133" si="229">IF(S133=S130,"",1)</f>
        <v/>
      </c>
    </row>
    <row r="134" spans="1:21" x14ac:dyDescent="0.2">
      <c r="A134" t="s">
        <v>97</v>
      </c>
      <c r="B134">
        <v>2014</v>
      </c>
      <c r="C134" s="9">
        <v>2012</v>
      </c>
      <c r="D134" s="121" t="str">
        <f t="shared" si="225"/>
        <v>BPHMA2</v>
      </c>
      <c r="E134" s="21" t="s">
        <v>159</v>
      </c>
      <c r="F134" s="16">
        <v>283.69188136897935</v>
      </c>
      <c r="G134" s="16">
        <v>66.667592121710143</v>
      </c>
      <c r="H134" s="16">
        <v>1.750704374010849</v>
      </c>
      <c r="I134" s="16"/>
      <c r="J134" s="16">
        <v>0</v>
      </c>
      <c r="K134" s="16">
        <v>5.275705121911332</v>
      </c>
      <c r="L134" s="16">
        <v>357.3858829866117</v>
      </c>
      <c r="M134" s="22"/>
      <c r="N134" t="s">
        <v>29</v>
      </c>
      <c r="O134" t="str">
        <f t="shared" ref="O134" si="230">IF(SUM(U134:U137)&gt;0,"",N134)</f>
        <v>HPfC MA</v>
      </c>
      <c r="P134" s="6" t="s">
        <v>159</v>
      </c>
      <c r="Q134" s="7">
        <v>7.5006079999999997</v>
      </c>
      <c r="R134" s="7">
        <v>-60.343097</v>
      </c>
      <c r="S134" s="6" t="str">
        <f t="shared" si="223"/>
        <v>HPfC MA</v>
      </c>
      <c r="T134" s="6" t="str">
        <f t="shared" si="221"/>
        <v/>
      </c>
      <c r="U134" s="14"/>
    </row>
    <row r="135" spans="1:21" x14ac:dyDescent="0.2">
      <c r="A135" t="s">
        <v>97</v>
      </c>
      <c r="B135">
        <v>2014</v>
      </c>
      <c r="C135" s="9">
        <v>2012</v>
      </c>
      <c r="D135" s="121" t="str">
        <f t="shared" si="225"/>
        <v>BPHMA2</v>
      </c>
      <c r="E135" s="21" t="s">
        <v>160</v>
      </c>
      <c r="F135" s="16">
        <v>148.83620325313152</v>
      </c>
      <c r="G135" s="16">
        <v>34.976507764485902</v>
      </c>
      <c r="H135" s="16">
        <v>5.6897892155352592</v>
      </c>
      <c r="I135" s="16"/>
      <c r="J135" s="16">
        <v>1.2128135779687967</v>
      </c>
      <c r="K135" s="16">
        <v>2.6281214394413288</v>
      </c>
      <c r="L135" s="16">
        <v>193.34343525056278</v>
      </c>
      <c r="M135" s="22"/>
      <c r="N135" t="s">
        <v>29</v>
      </c>
      <c r="O135" t="str">
        <f t="shared" ref="O135" si="231">IF(SUM(U134:U137)&gt;0,"",N135)</f>
        <v>HPfC MA</v>
      </c>
      <c r="P135" s="6" t="s">
        <v>160</v>
      </c>
      <c r="Q135" s="7">
        <v>7.4987919999999999</v>
      </c>
      <c r="R135" s="7">
        <v>-60.343153000000001</v>
      </c>
      <c r="S135" s="6" t="str">
        <f t="shared" si="223"/>
        <v>HPfC MA</v>
      </c>
      <c r="T135" s="6" t="str">
        <f t="shared" si="221"/>
        <v/>
      </c>
      <c r="U135" s="18" t="str">
        <f t="shared" ref="U135" si="232">IF(S135=S134,"",1)</f>
        <v/>
      </c>
    </row>
    <row r="136" spans="1:21" x14ac:dyDescent="0.2">
      <c r="A136" t="s">
        <v>97</v>
      </c>
      <c r="B136">
        <v>2014</v>
      </c>
      <c r="C136" s="9">
        <v>2012</v>
      </c>
      <c r="D136" s="121" t="str">
        <f t="shared" si="225"/>
        <v>BPHMA2</v>
      </c>
      <c r="E136" s="21" t="s">
        <v>161</v>
      </c>
      <c r="F136" s="16">
        <v>223.930162823149</v>
      </c>
      <c r="G136" s="16">
        <v>52.623588263440013</v>
      </c>
      <c r="H136" s="16">
        <v>3.501408748021698</v>
      </c>
      <c r="I136" s="16"/>
      <c r="J136" s="16">
        <v>3.6142819867168878</v>
      </c>
      <c r="K136" s="16">
        <v>6.0645320199678485</v>
      </c>
      <c r="L136" s="16">
        <v>289.73397384129544</v>
      </c>
      <c r="M136" s="22"/>
      <c r="N136" t="s">
        <v>29</v>
      </c>
      <c r="O136" t="str">
        <f t="shared" ref="O136" si="233">IF(SUM(U134:U137)&gt;0,"",N136)</f>
        <v>HPfC MA</v>
      </c>
      <c r="P136" s="6" t="s">
        <v>161</v>
      </c>
      <c r="Q136" s="7">
        <v>7.4969669999999997</v>
      </c>
      <c r="R136" s="7">
        <v>-60.343128</v>
      </c>
      <c r="S136" s="6" t="str">
        <f t="shared" si="223"/>
        <v>HPfC MA</v>
      </c>
      <c r="T136" s="6" t="str">
        <f t="shared" si="221"/>
        <v/>
      </c>
      <c r="U136" s="18" t="str">
        <f t="shared" ref="U136" si="234">IF(S136=S134,"",1)</f>
        <v/>
      </c>
    </row>
    <row r="137" spans="1:21" x14ac:dyDescent="0.2">
      <c r="A137" t="s">
        <v>97</v>
      </c>
      <c r="B137">
        <v>2014</v>
      </c>
      <c r="C137" s="9">
        <v>2012</v>
      </c>
      <c r="D137" s="121" t="str">
        <f t="shared" si="225"/>
        <v>BPHMA2</v>
      </c>
      <c r="E137" s="21" t="s">
        <v>162</v>
      </c>
      <c r="F137" s="16">
        <v>238.25638496724588</v>
      </c>
      <c r="G137" s="16">
        <v>55.990250467302779</v>
      </c>
      <c r="H137" s="16">
        <v>5.2521131220325472</v>
      </c>
      <c r="I137" s="16"/>
      <c r="J137" s="16">
        <v>1.8189958536202955</v>
      </c>
      <c r="K137" s="16">
        <v>9.7318395280567511</v>
      </c>
      <c r="L137" s="16">
        <v>311.04958393825825</v>
      </c>
      <c r="M137" s="22">
        <v>34.747194950911641</v>
      </c>
      <c r="N137" t="s">
        <v>29</v>
      </c>
      <c r="O137" t="str">
        <f t="shared" ref="O137" si="235">IF(SUM(U134:U137)&gt;0,"",N137)</f>
        <v>HPfC MA</v>
      </c>
      <c r="P137" s="6" t="s">
        <v>162</v>
      </c>
      <c r="Q137" s="7">
        <v>7.5005839999999999</v>
      </c>
      <c r="R137" s="7">
        <v>-60.344952999999997</v>
      </c>
      <c r="S137" s="6" t="str">
        <f t="shared" si="223"/>
        <v>HPfC MA</v>
      </c>
      <c r="T137" s="6" t="str">
        <f t="shared" si="221"/>
        <v/>
      </c>
      <c r="U137" s="20" t="str">
        <f t="shared" ref="U137" si="236">IF(S137=S134,"",1)</f>
        <v/>
      </c>
    </row>
    <row r="138" spans="1:21" x14ac:dyDescent="0.2">
      <c r="A138" t="s">
        <v>97</v>
      </c>
      <c r="B138">
        <v>2014</v>
      </c>
      <c r="C138" s="9">
        <v>2013</v>
      </c>
      <c r="D138" s="121" t="str">
        <f t="shared" si="225"/>
        <v>BPHMA31_1</v>
      </c>
      <c r="E138" s="21" t="s">
        <v>163</v>
      </c>
      <c r="F138" s="16">
        <v>166.4015607906135</v>
      </c>
      <c r="G138" s="16">
        <v>39.10436678579417</v>
      </c>
      <c r="H138" s="16">
        <v>6.127465309037972</v>
      </c>
      <c r="I138" s="16"/>
      <c r="J138" s="16">
        <v>0</v>
      </c>
      <c r="K138" s="16">
        <v>23.303729932082753</v>
      </c>
      <c r="L138" s="16">
        <v>234.93712281752838</v>
      </c>
      <c r="M138" s="22"/>
      <c r="N138" t="s">
        <v>29</v>
      </c>
      <c r="O138" t="str">
        <f t="shared" ref="O138" si="237">IF(SUM(U138:U141)&gt;0,"",N138)</f>
        <v>HPfC MA</v>
      </c>
      <c r="P138" s="6" t="s">
        <v>163</v>
      </c>
      <c r="Q138" s="7">
        <v>7.1251329999999999</v>
      </c>
      <c r="R138" s="7">
        <v>-58.765152</v>
      </c>
      <c r="S138" s="6" t="str">
        <f t="shared" si="223"/>
        <v>HPfC MA</v>
      </c>
      <c r="T138" s="6" t="str">
        <f t="shared" si="221"/>
        <v/>
      </c>
      <c r="U138" s="14"/>
    </row>
    <row r="139" spans="1:21" x14ac:dyDescent="0.2">
      <c r="A139" t="s">
        <v>97</v>
      </c>
      <c r="B139">
        <v>2014</v>
      </c>
      <c r="C139" s="9">
        <v>2013</v>
      </c>
      <c r="D139" s="121" t="str">
        <f t="shared" si="225"/>
        <v>BPHMA31_1</v>
      </c>
      <c r="E139" s="21" t="s">
        <v>164</v>
      </c>
      <c r="F139" s="16">
        <v>180.75040782650677</v>
      </c>
      <c r="G139" s="16">
        <v>42.47634583922909</v>
      </c>
      <c r="H139" s="16">
        <v>5.6897892155352592</v>
      </c>
      <c r="I139" s="16"/>
      <c r="J139" s="16">
        <v>0</v>
      </c>
      <c r="K139" s="16">
        <v>7.7974747885778966</v>
      </c>
      <c r="L139" s="16">
        <v>236.714017669849</v>
      </c>
      <c r="M139" s="22"/>
      <c r="N139" t="s">
        <v>29</v>
      </c>
      <c r="O139" t="str">
        <f t="shared" ref="O139" si="238">IF(SUM(U138:U141)&gt;0,"",N139)</f>
        <v>HPfC MA</v>
      </c>
      <c r="P139" s="6" t="s">
        <v>164</v>
      </c>
      <c r="Q139" s="7">
        <v>7.126163</v>
      </c>
      <c r="R139" s="7">
        <v>-58.763696000000003</v>
      </c>
      <c r="S139" s="6" t="str">
        <f t="shared" si="223"/>
        <v>HPfC MA</v>
      </c>
      <c r="T139" s="6" t="str">
        <f t="shared" si="221"/>
        <v/>
      </c>
      <c r="U139" s="18" t="str">
        <f t="shared" ref="U139" si="239">IF(S139=S138,"",1)</f>
        <v/>
      </c>
    </row>
    <row r="140" spans="1:21" x14ac:dyDescent="0.2">
      <c r="A140" t="s">
        <v>97</v>
      </c>
      <c r="B140">
        <v>2014</v>
      </c>
      <c r="C140" s="9">
        <v>2013</v>
      </c>
      <c r="D140" s="121" t="str">
        <f t="shared" si="225"/>
        <v>BPHMA31_1</v>
      </c>
      <c r="E140" s="21" t="s">
        <v>165</v>
      </c>
      <c r="F140" s="16">
        <v>234.06812321632319</v>
      </c>
      <c r="G140" s="16">
        <v>55.006008955835945</v>
      </c>
      <c r="H140" s="16">
        <v>7.4404935895461088</v>
      </c>
      <c r="I140" s="16"/>
      <c r="J140" s="16">
        <v>0</v>
      </c>
      <c r="K140" s="16">
        <v>5.6802972173284889</v>
      </c>
      <c r="L140" s="16">
        <v>302.19492297903372</v>
      </c>
      <c r="M140" s="22"/>
      <c r="N140" t="s">
        <v>29</v>
      </c>
      <c r="O140" t="str">
        <f t="shared" ref="O140" si="240">IF(SUM(U138:U141)&gt;0,"",N140)</f>
        <v>HPfC MA</v>
      </c>
      <c r="P140" s="6" t="s">
        <v>165</v>
      </c>
      <c r="Q140" s="7">
        <v>7.1272080000000004</v>
      </c>
      <c r="R140" s="7">
        <v>-58.762174000000002</v>
      </c>
      <c r="S140" s="6" t="str">
        <f t="shared" si="223"/>
        <v>HPfC MA</v>
      </c>
      <c r="T140" s="6" t="str">
        <f t="shared" si="221"/>
        <v/>
      </c>
      <c r="U140" s="18" t="str">
        <f t="shared" ref="U140" si="241">IF(S140=S138,"",1)</f>
        <v/>
      </c>
    </row>
    <row r="141" spans="1:21" x14ac:dyDescent="0.2">
      <c r="A141" t="s">
        <v>97</v>
      </c>
      <c r="B141">
        <v>2014</v>
      </c>
      <c r="C141" s="9">
        <v>2013</v>
      </c>
      <c r="D141" s="121" t="str">
        <f t="shared" si="225"/>
        <v>BPHMA31_1</v>
      </c>
      <c r="E141" s="21" t="s">
        <v>166</v>
      </c>
      <c r="F141" s="16">
        <v>186.20262602252023</v>
      </c>
      <c r="G141" s="16">
        <v>43.757617115292256</v>
      </c>
      <c r="H141" s="16">
        <v>4.3767609350271224</v>
      </c>
      <c r="I141" s="16"/>
      <c r="J141" s="16">
        <v>0</v>
      </c>
      <c r="K141" s="16">
        <v>11.621232181381496</v>
      </c>
      <c r="L141" s="16">
        <v>245.95823625422111</v>
      </c>
      <c r="M141" s="22">
        <v>100.13856942496497</v>
      </c>
      <c r="N141" t="s">
        <v>29</v>
      </c>
      <c r="O141" t="str">
        <f t="shared" ref="O141" si="242">IF(SUM(U138:U141)&gt;0,"",N141)</f>
        <v>HPfC MA</v>
      </c>
      <c r="P141" s="6" t="s">
        <v>166</v>
      </c>
      <c r="Q141" s="7">
        <v>7.1236579999999998</v>
      </c>
      <c r="R141" s="7">
        <v>-58.764082999999999</v>
      </c>
      <c r="S141" s="6" t="str">
        <f t="shared" si="223"/>
        <v>HPfC MA</v>
      </c>
      <c r="T141" s="6" t="str">
        <f t="shared" si="221"/>
        <v/>
      </c>
      <c r="U141" s="20" t="str">
        <f t="shared" ref="U141" si="243">IF(S141=S138,"",1)</f>
        <v/>
      </c>
    </row>
    <row r="142" spans="1:21" x14ac:dyDescent="0.2">
      <c r="A142" t="s">
        <v>97</v>
      </c>
      <c r="B142">
        <v>2014</v>
      </c>
      <c r="C142" s="9">
        <v>2013</v>
      </c>
      <c r="D142" s="121" t="str">
        <f t="shared" si="225"/>
        <v>BPHMA32_2</v>
      </c>
      <c r="E142" s="21" t="s">
        <v>167</v>
      </c>
      <c r="F142" s="16">
        <v>283.7816446927427</v>
      </c>
      <c r="G142" s="16">
        <v>66.688686502794525</v>
      </c>
      <c r="H142" s="16">
        <v>6.5651414025406831</v>
      </c>
      <c r="I142" s="16"/>
      <c r="J142" s="16">
        <v>0</v>
      </c>
      <c r="K142" s="16">
        <v>8.1171728648888077</v>
      </c>
      <c r="L142" s="16">
        <v>365.15264546296675</v>
      </c>
      <c r="M142" s="22"/>
      <c r="N142" t="s">
        <v>29</v>
      </c>
      <c r="O142" t="str">
        <f t="shared" ref="O142" si="244">IF(SUM(U142:U145)&gt;0,"",N142)</f>
        <v>HPfC MA</v>
      </c>
      <c r="P142" s="6" t="s">
        <v>167</v>
      </c>
      <c r="Q142" s="7">
        <v>5.0905670000000001</v>
      </c>
      <c r="R142" s="7">
        <v>-58.064109000000002</v>
      </c>
      <c r="S142" s="6" t="str">
        <f t="shared" si="223"/>
        <v>HPfC MA</v>
      </c>
      <c r="T142" s="6" t="str">
        <f t="shared" si="221"/>
        <v/>
      </c>
      <c r="U142" s="14"/>
    </row>
    <row r="143" spans="1:21" x14ac:dyDescent="0.2">
      <c r="A143" t="s">
        <v>97</v>
      </c>
      <c r="B143">
        <v>2014</v>
      </c>
      <c r="C143" s="9">
        <v>2013</v>
      </c>
      <c r="D143" s="121" t="str">
        <f t="shared" si="225"/>
        <v>BPHMA32_2</v>
      </c>
      <c r="E143" s="21" t="s">
        <v>168</v>
      </c>
      <c r="F143" s="16">
        <v>92.684525494307877</v>
      </c>
      <c r="G143" s="16">
        <v>21.78086349116235</v>
      </c>
      <c r="H143" s="16">
        <v>7.8781696830488199</v>
      </c>
      <c r="I143" s="16"/>
      <c r="J143" s="16">
        <v>0</v>
      </c>
      <c r="K143" s="16">
        <v>1.2770355156602529</v>
      </c>
      <c r="L143" s="16">
        <v>123.62059418417931</v>
      </c>
      <c r="M143" s="22"/>
      <c r="N143" t="s">
        <v>29</v>
      </c>
      <c r="O143" t="str">
        <f t="shared" ref="O143" si="245">IF(SUM(U142:U145)&gt;0,"",N143)</f>
        <v>HPfC MA</v>
      </c>
      <c r="P143" s="6" t="s">
        <v>168</v>
      </c>
      <c r="Q143" s="7">
        <v>5.090598</v>
      </c>
      <c r="R143" s="7">
        <v>-58.062268000000003</v>
      </c>
      <c r="S143" s="6" t="str">
        <f t="shared" si="223"/>
        <v>HPfC MA</v>
      </c>
      <c r="T143" s="6" t="str">
        <f t="shared" si="221"/>
        <v/>
      </c>
      <c r="U143" s="18" t="str">
        <f t="shared" ref="U143" si="246">IF(S143=S142,"",1)</f>
        <v/>
      </c>
    </row>
    <row r="144" spans="1:21" x14ac:dyDescent="0.2">
      <c r="A144" t="s">
        <v>97</v>
      </c>
      <c r="B144">
        <v>2014</v>
      </c>
      <c r="C144" s="9">
        <v>2013</v>
      </c>
      <c r="D144" s="121" t="str">
        <f t="shared" si="225"/>
        <v>BPHMA32_2</v>
      </c>
      <c r="E144" s="21" t="s">
        <v>169</v>
      </c>
      <c r="F144" s="16">
        <v>112.70361997971338</v>
      </c>
      <c r="G144" s="16">
        <v>26.485350695232643</v>
      </c>
      <c r="H144" s="16">
        <v>7.4404935895461088</v>
      </c>
      <c r="I144" s="16"/>
      <c r="J144" s="16">
        <v>2.0625000000000004</v>
      </c>
      <c r="K144" s="16">
        <v>1.5933372143566396</v>
      </c>
      <c r="L144" s="16">
        <v>150.28530147884879</v>
      </c>
      <c r="M144" s="22"/>
      <c r="N144" t="s">
        <v>29</v>
      </c>
      <c r="O144" t="str">
        <f t="shared" ref="O144" si="247">IF(SUM(U142:U145)&gt;0,"",N144)</f>
        <v>HPfC MA</v>
      </c>
      <c r="P144" s="6" t="s">
        <v>169</v>
      </c>
      <c r="Q144" s="7">
        <v>5.0906149999999997</v>
      </c>
      <c r="R144" s="7">
        <v>-58.060476999999999</v>
      </c>
      <c r="S144" s="6" t="str">
        <f t="shared" si="223"/>
        <v>HPfC MA</v>
      </c>
      <c r="T144" s="6" t="str">
        <f t="shared" si="221"/>
        <v/>
      </c>
      <c r="U144" s="18" t="str">
        <f t="shared" ref="U144" si="248">IF(S144=S142,"",1)</f>
        <v/>
      </c>
    </row>
    <row r="145" spans="1:21" x14ac:dyDescent="0.2">
      <c r="A145" t="s">
        <v>97</v>
      </c>
      <c r="B145">
        <v>2014</v>
      </c>
      <c r="C145" s="9">
        <v>2013</v>
      </c>
      <c r="D145" s="121" t="str">
        <f t="shared" si="225"/>
        <v>BPHMA32_2</v>
      </c>
      <c r="E145" s="21" t="s">
        <v>170</v>
      </c>
      <c r="F145" s="16">
        <v>123.86068953887688</v>
      </c>
      <c r="G145" s="16">
        <v>29.107262041636066</v>
      </c>
      <c r="H145" s="16">
        <v>5.6897892155352592</v>
      </c>
      <c r="I145" s="16"/>
      <c r="J145" s="16">
        <v>0</v>
      </c>
      <c r="K145" s="16">
        <v>9.6665570297457446</v>
      </c>
      <c r="L145" s="16">
        <v>168.32429782579396</v>
      </c>
      <c r="M145" s="22">
        <v>25.757082748948111</v>
      </c>
      <c r="N145" t="s">
        <v>29</v>
      </c>
      <c r="O145" t="str">
        <f t="shared" ref="O145" si="249">IF(SUM(U142:U145)&gt;0,"",N145)</f>
        <v>HPfC MA</v>
      </c>
      <c r="P145" s="6" t="s">
        <v>170</v>
      </c>
      <c r="Q145" s="7">
        <v>5.0887409999999997</v>
      </c>
      <c r="R145" s="7">
        <v>-58.064146000000001</v>
      </c>
      <c r="S145" s="6" t="str">
        <f t="shared" si="223"/>
        <v>HPfC MA</v>
      </c>
      <c r="T145" s="6" t="str">
        <f t="shared" si="221"/>
        <v/>
      </c>
      <c r="U145" s="20" t="str">
        <f t="shared" ref="U145" si="250">IF(S145=S142,"",1)</f>
        <v/>
      </c>
    </row>
    <row r="146" spans="1:21" x14ac:dyDescent="0.2">
      <c r="A146" t="s">
        <v>97</v>
      </c>
      <c r="B146">
        <v>2014</v>
      </c>
      <c r="C146" s="9">
        <v>2013</v>
      </c>
      <c r="D146" s="121" t="str">
        <f t="shared" si="225"/>
        <v>BPHMA35_3</v>
      </c>
      <c r="E146" s="21" t="s">
        <v>171</v>
      </c>
      <c r="F146" s="16">
        <v>224.85629674281947</v>
      </c>
      <c r="G146" s="16">
        <v>52.841229734562575</v>
      </c>
      <c r="H146" s="16">
        <v>2.1883804675135612</v>
      </c>
      <c r="I146" s="16"/>
      <c r="J146" s="16">
        <v>0.71029974489795922</v>
      </c>
      <c r="K146" s="16">
        <v>6.4545448591337715</v>
      </c>
      <c r="L146" s="16">
        <v>287.05075154892734</v>
      </c>
      <c r="M146" s="22"/>
      <c r="N146" t="s">
        <v>29</v>
      </c>
      <c r="O146" t="str">
        <f t="shared" ref="O146" si="251">IF(SUM(U146:U149)&gt;0,"",N146)</f>
        <v>HPfC MA</v>
      </c>
      <c r="P146" s="6" t="s">
        <v>171</v>
      </c>
      <c r="Q146" s="7">
        <v>5.4992390000000002</v>
      </c>
      <c r="R146" s="7">
        <v>-58.045163000000002</v>
      </c>
      <c r="S146" s="6" t="str">
        <f t="shared" si="223"/>
        <v>HPfC MA</v>
      </c>
      <c r="T146" s="6" t="str">
        <f t="shared" si="221"/>
        <v/>
      </c>
      <c r="U146" s="14"/>
    </row>
    <row r="147" spans="1:21" x14ac:dyDescent="0.2">
      <c r="A147" t="s">
        <v>97</v>
      </c>
      <c r="B147">
        <v>2014</v>
      </c>
      <c r="C147" s="9">
        <v>2013</v>
      </c>
      <c r="D147" s="121" t="str">
        <f t="shared" si="225"/>
        <v>BPHMA35_3</v>
      </c>
      <c r="E147" s="21" t="s">
        <v>172</v>
      </c>
      <c r="F147" s="16">
        <v>173.24255197520279</v>
      </c>
      <c r="G147" s="16">
        <v>40.711999714172656</v>
      </c>
      <c r="H147" s="16">
        <v>1.750704374010849</v>
      </c>
      <c r="I147" s="16"/>
      <c r="J147" s="16">
        <v>1.1359651360544221</v>
      </c>
      <c r="K147" s="16">
        <v>3.6181414569146026</v>
      </c>
      <c r="L147" s="16">
        <v>220.4593626563553</v>
      </c>
      <c r="M147" s="22"/>
      <c r="N147" t="s">
        <v>29</v>
      </c>
      <c r="O147" t="str">
        <f t="shared" ref="O147" si="252">IF(SUM(U146:U149)&gt;0,"",N147)</f>
        <v>HPfC MA</v>
      </c>
      <c r="P147" s="6" t="s">
        <v>172</v>
      </c>
      <c r="Q147" s="7">
        <v>5.4974759999999998</v>
      </c>
      <c r="R147" s="7">
        <v>-58.045175999999998</v>
      </c>
      <c r="S147" s="6" t="str">
        <f t="shared" si="223"/>
        <v>HPfC MA</v>
      </c>
      <c r="T147" s="6" t="str">
        <f t="shared" si="221"/>
        <v/>
      </c>
      <c r="U147" s="18" t="str">
        <f t="shared" ref="U147" si="253">IF(S147=S146,"",1)</f>
        <v/>
      </c>
    </row>
    <row r="148" spans="1:21" x14ac:dyDescent="0.2">
      <c r="A148" t="s">
        <v>97</v>
      </c>
      <c r="B148">
        <v>2014</v>
      </c>
      <c r="C148" s="9">
        <v>2013</v>
      </c>
      <c r="D148" s="121" t="str">
        <f t="shared" si="225"/>
        <v>BPHMA35_3</v>
      </c>
      <c r="E148" s="21" t="s">
        <v>173</v>
      </c>
      <c r="F148" s="16">
        <v>129.1371307416567</v>
      </c>
      <c r="G148" s="16">
        <v>30.347225724289324</v>
      </c>
      <c r="H148" s="16">
        <v>3.501408748021698</v>
      </c>
      <c r="I148" s="16"/>
      <c r="J148" s="16">
        <v>9.0727715846218118</v>
      </c>
      <c r="K148" s="16">
        <v>18.575129675188382</v>
      </c>
      <c r="L148" s="16">
        <v>190.63366647377794</v>
      </c>
      <c r="M148" s="22"/>
      <c r="N148" t="s">
        <v>29</v>
      </c>
      <c r="O148" t="str">
        <f t="shared" ref="O148" si="254">IF(SUM(U146:U149)&gt;0,"",N148)</f>
        <v>HPfC MA</v>
      </c>
      <c r="P148" s="6" t="s">
        <v>173</v>
      </c>
      <c r="Q148" s="7">
        <v>5.4956459999999998</v>
      </c>
      <c r="R148" s="7">
        <v>-58.045205000000003</v>
      </c>
      <c r="S148" s="6" t="str">
        <f t="shared" si="223"/>
        <v>HPfC MA</v>
      </c>
      <c r="T148" s="6" t="str">
        <f t="shared" si="221"/>
        <v/>
      </c>
      <c r="U148" s="18" t="str">
        <f t="shared" ref="U148" si="255">IF(S148=S146,"",1)</f>
        <v/>
      </c>
    </row>
    <row r="149" spans="1:21" x14ac:dyDescent="0.2">
      <c r="A149" t="s">
        <v>97</v>
      </c>
      <c r="B149">
        <v>2014</v>
      </c>
      <c r="C149" s="9">
        <v>2013</v>
      </c>
      <c r="D149" s="121" t="str">
        <f t="shared" si="225"/>
        <v>BPHMA35_3</v>
      </c>
      <c r="E149" s="21" t="s">
        <v>174</v>
      </c>
      <c r="F149" s="16">
        <v>98.808445713169846</v>
      </c>
      <c r="G149" s="16">
        <v>23.219984742594914</v>
      </c>
      <c r="H149" s="16">
        <v>9.1911979635569576</v>
      </c>
      <c r="I149" s="16"/>
      <c r="J149" s="16">
        <v>0</v>
      </c>
      <c r="K149" s="16">
        <v>0.13742745593214359</v>
      </c>
      <c r="L149" s="16">
        <v>131.35705587525385</v>
      </c>
      <c r="M149" s="22">
        <v>33.887272089761566</v>
      </c>
      <c r="N149" t="s">
        <v>29</v>
      </c>
      <c r="O149" t="str">
        <f t="shared" ref="O149" si="256">IF(SUM(U146:U149)&gt;0,"",N149)</f>
        <v>HPfC MA</v>
      </c>
      <c r="P149" s="6" t="s">
        <v>174</v>
      </c>
      <c r="Q149" s="7">
        <v>5.4992660000000004</v>
      </c>
      <c r="R149" s="7">
        <v>-58.043379000000002</v>
      </c>
      <c r="S149" s="6" t="str">
        <f t="shared" si="223"/>
        <v>HPfC MA</v>
      </c>
      <c r="T149" s="6" t="str">
        <f t="shared" si="221"/>
        <v/>
      </c>
      <c r="U149" s="20" t="str">
        <f t="shared" ref="U149" si="257">IF(S149=S146,"",1)</f>
        <v/>
      </c>
    </row>
    <row r="150" spans="1:21" x14ac:dyDescent="0.2">
      <c r="A150" t="s">
        <v>97</v>
      </c>
      <c r="B150">
        <v>2014</v>
      </c>
      <c r="C150" s="9">
        <v>2013</v>
      </c>
      <c r="D150" s="121" t="str">
        <f t="shared" si="225"/>
        <v>BPHMA36_3</v>
      </c>
      <c r="E150" s="21" t="s">
        <v>175</v>
      </c>
      <c r="F150" s="16">
        <v>229.1614873908681</v>
      </c>
      <c r="G150" s="16">
        <v>53.852949536853998</v>
      </c>
      <c r="H150" s="16">
        <v>1.3130282805081368</v>
      </c>
      <c r="I150" s="16"/>
      <c r="J150" s="16">
        <v>3.5647207057823129</v>
      </c>
      <c r="K150" s="16">
        <v>3.3052688288973195</v>
      </c>
      <c r="L150" s="16">
        <v>291.19745474290988</v>
      </c>
      <c r="M150" s="22"/>
      <c r="N150" t="s">
        <v>29</v>
      </c>
      <c r="O150" t="str">
        <f t="shared" ref="O150" si="258">IF(SUM(U150:U153)&gt;0,"",N150)</f>
        <v>HPfC MA</v>
      </c>
      <c r="P150" s="6" t="s">
        <v>175</v>
      </c>
      <c r="Q150" s="7">
        <v>5.0993089999999999</v>
      </c>
      <c r="R150" s="7">
        <v>-57.953695000000003</v>
      </c>
      <c r="S150" s="6" t="str">
        <f t="shared" si="223"/>
        <v>HPfC MA</v>
      </c>
      <c r="T150" s="6" t="str">
        <f t="shared" si="221"/>
        <v/>
      </c>
      <c r="U150" s="14"/>
    </row>
    <row r="151" spans="1:21" x14ac:dyDescent="0.2">
      <c r="A151" t="s">
        <v>97</v>
      </c>
      <c r="B151">
        <v>2014</v>
      </c>
      <c r="C151" s="9">
        <v>2013</v>
      </c>
      <c r="D151" s="121" t="str">
        <f t="shared" si="225"/>
        <v>BPHMA36_3</v>
      </c>
      <c r="E151" s="21" t="s">
        <v>176</v>
      </c>
      <c r="F151" s="16">
        <v>128.35291358532783</v>
      </c>
      <c r="G151" s="16">
        <v>30.162934692552039</v>
      </c>
      <c r="H151" s="16">
        <v>12.254930618075944</v>
      </c>
      <c r="I151" s="16"/>
      <c r="J151" s="16">
        <v>5.47123724489796</v>
      </c>
      <c r="K151" s="16">
        <v>16.894608076654169</v>
      </c>
      <c r="L151" s="16">
        <v>193.13662421750794</v>
      </c>
      <c r="M151" s="22"/>
      <c r="N151" t="s">
        <v>29</v>
      </c>
      <c r="O151" t="str">
        <f t="shared" ref="O151" si="259">IF(SUM(U150:U153)&gt;0,"",N151)</f>
        <v>HPfC MA</v>
      </c>
      <c r="P151" s="6" t="s">
        <v>176</v>
      </c>
      <c r="Q151" s="7">
        <v>5.099297</v>
      </c>
      <c r="R151" s="7">
        <v>-57.955544000000003</v>
      </c>
      <c r="S151" s="6" t="str">
        <f t="shared" si="223"/>
        <v>HPfC MA</v>
      </c>
      <c r="T151" s="6" t="str">
        <f t="shared" si="221"/>
        <v/>
      </c>
      <c r="U151" s="18" t="str">
        <f t="shared" ref="U151" si="260">IF(S151=S150,"",1)</f>
        <v/>
      </c>
    </row>
    <row r="152" spans="1:21" x14ac:dyDescent="0.2">
      <c r="A152" t="s">
        <v>97</v>
      </c>
      <c r="B152">
        <v>2014</v>
      </c>
      <c r="C152" s="9">
        <v>2013</v>
      </c>
      <c r="D152" s="121" t="str">
        <f t="shared" si="225"/>
        <v>BPHMA36_3</v>
      </c>
      <c r="E152" s="21" t="s">
        <v>177</v>
      </c>
      <c r="F152" s="16">
        <v>147.80965358630039</v>
      </c>
      <c r="G152" s="16">
        <v>34.735268592780585</v>
      </c>
      <c r="H152" s="16">
        <v>5.2521131220325472</v>
      </c>
      <c r="I152" s="16"/>
      <c r="J152" s="16">
        <v>10.694249574829932</v>
      </c>
      <c r="K152" s="16">
        <v>15.50425716546391</v>
      </c>
      <c r="L152" s="16">
        <v>213.99554204140736</v>
      </c>
      <c r="M152" s="22"/>
      <c r="N152" t="s">
        <v>29</v>
      </c>
      <c r="O152" t="str">
        <f t="shared" ref="O152" si="261">IF(SUM(U150:U153)&gt;0,"",N152)</f>
        <v>HPfC MA</v>
      </c>
      <c r="P152" s="6" t="s">
        <v>177</v>
      </c>
      <c r="Q152" s="7">
        <v>5.0993009999999996</v>
      </c>
      <c r="R152" s="7">
        <v>-57.957268999999997</v>
      </c>
      <c r="S152" s="6" t="str">
        <f t="shared" si="223"/>
        <v>HPfC MA</v>
      </c>
      <c r="T152" s="6" t="str">
        <f t="shared" si="221"/>
        <v/>
      </c>
      <c r="U152" s="18" t="str">
        <f t="shared" ref="U152" si="262">IF(S152=S150,"",1)</f>
        <v/>
      </c>
    </row>
    <row r="153" spans="1:21" x14ac:dyDescent="0.2">
      <c r="A153" t="s">
        <v>97</v>
      </c>
      <c r="B153">
        <v>2014</v>
      </c>
      <c r="C153" s="9">
        <v>2013</v>
      </c>
      <c r="D153" s="121" t="str">
        <f t="shared" si="225"/>
        <v>BPHMA36_3</v>
      </c>
      <c r="E153" s="21" t="s">
        <v>178</v>
      </c>
      <c r="F153" s="16">
        <v>255.14117207111872</v>
      </c>
      <c r="G153" s="16">
        <v>59.958175436712892</v>
      </c>
      <c r="H153" s="16">
        <v>4.3767609350271224</v>
      </c>
      <c r="I153" s="16"/>
      <c r="J153" s="16">
        <v>0</v>
      </c>
      <c r="K153" s="16">
        <v>8.7666902968239508</v>
      </c>
      <c r="L153" s="16">
        <v>328.24279873968266</v>
      </c>
      <c r="M153" s="22">
        <v>26.829593267882188</v>
      </c>
      <c r="N153" t="s">
        <v>29</v>
      </c>
      <c r="O153" t="str">
        <f t="shared" ref="O153" si="263">IF(SUM(U150:U153)&gt;0,"",N153)</f>
        <v>HPfC MA</v>
      </c>
      <c r="P153" s="6" t="s">
        <v>178</v>
      </c>
      <c r="Q153" s="7">
        <v>5.0976030000000003</v>
      </c>
      <c r="R153" s="7">
        <v>-57.953718000000002</v>
      </c>
      <c r="S153" s="6" t="str">
        <f t="shared" si="223"/>
        <v>HPfC MA</v>
      </c>
      <c r="T153" s="6" t="str">
        <f t="shared" si="221"/>
        <v/>
      </c>
      <c r="U153" s="20" t="str">
        <f t="shared" ref="U153" si="264">IF(S153=S150,"",1)</f>
        <v/>
      </c>
    </row>
    <row r="154" spans="1:21" x14ac:dyDescent="0.2">
      <c r="A154" t="s">
        <v>97</v>
      </c>
      <c r="B154">
        <v>2014</v>
      </c>
      <c r="C154" s="9">
        <v>2011</v>
      </c>
      <c r="D154" s="121" t="str">
        <f t="shared" si="225"/>
        <v>BPHMA3</v>
      </c>
      <c r="E154" s="15" t="s">
        <v>179</v>
      </c>
      <c r="F154" s="16">
        <v>206.2549387010184</v>
      </c>
      <c r="G154" s="16">
        <v>48.469910594739325</v>
      </c>
      <c r="H154" s="16">
        <v>0.8753521870054245</v>
      </c>
      <c r="I154" s="16"/>
      <c r="J154" s="16">
        <v>0</v>
      </c>
      <c r="K154" s="16">
        <v>24.775097341550175</v>
      </c>
      <c r="L154" s="16">
        <v>280.37529882431335</v>
      </c>
      <c r="M154" s="22"/>
      <c r="N154" t="s">
        <v>29</v>
      </c>
      <c r="O154" t="str">
        <f t="shared" ref="O154" si="265">IF(SUM(U154:U157)&gt;0,"",N154)</f>
        <v>HPfC MA</v>
      </c>
      <c r="P154" s="6" t="s">
        <v>179</v>
      </c>
      <c r="Q154" s="7">
        <v>5.3712280000000003</v>
      </c>
      <c r="R154" s="7">
        <v>-58.524918999999997</v>
      </c>
      <c r="S154" s="6" t="str">
        <f t="shared" si="223"/>
        <v>HPfC MA</v>
      </c>
      <c r="T154" s="6" t="str">
        <f t="shared" si="221"/>
        <v/>
      </c>
      <c r="U154" s="14"/>
    </row>
    <row r="155" spans="1:21" x14ac:dyDescent="0.2">
      <c r="A155" t="s">
        <v>97</v>
      </c>
      <c r="B155">
        <v>2014</v>
      </c>
      <c r="C155" s="9">
        <v>2011</v>
      </c>
      <c r="D155" s="121" t="str">
        <f t="shared" si="225"/>
        <v>BPHMA3</v>
      </c>
      <c r="E155" s="15" t="s">
        <v>180</v>
      </c>
      <c r="F155" s="16">
        <v>53.361172064318879</v>
      </c>
      <c r="G155" s="16">
        <v>10.93904027318537</v>
      </c>
      <c r="H155" s="16">
        <v>1.3130282805081368</v>
      </c>
      <c r="I155" s="16"/>
      <c r="J155" s="16">
        <v>0</v>
      </c>
      <c r="K155" s="16">
        <v>2.4052349295509781</v>
      </c>
      <c r="L155" s="16">
        <v>68.018475547563355</v>
      </c>
      <c r="M155" s="22"/>
      <c r="N155" t="s">
        <v>29</v>
      </c>
      <c r="O155" t="str">
        <f t="shared" ref="O155" si="266">IF(SUM(U154:U157)&gt;0,"",N155)</f>
        <v>HPfC MA</v>
      </c>
      <c r="P155" s="6" t="s">
        <v>180</v>
      </c>
      <c r="Q155" s="7">
        <v>5.3693929999999996</v>
      </c>
      <c r="R155" s="7">
        <v>-58.524915999999997</v>
      </c>
      <c r="S155" s="6" t="str">
        <f t="shared" si="223"/>
        <v>HPfC MA</v>
      </c>
      <c r="T155" s="6" t="str">
        <f t="shared" si="221"/>
        <v/>
      </c>
      <c r="U155" s="18" t="str">
        <f t="shared" ref="U155" si="267">IF(S155=S154,"",1)</f>
        <v/>
      </c>
    </row>
    <row r="156" spans="1:21" x14ac:dyDescent="0.2">
      <c r="A156" t="s">
        <v>97</v>
      </c>
      <c r="B156">
        <v>2014</v>
      </c>
      <c r="C156" s="9">
        <v>2011</v>
      </c>
      <c r="D156" s="121" t="str">
        <f t="shared" si="225"/>
        <v>BPHMA3</v>
      </c>
      <c r="E156" s="15" t="s">
        <v>181</v>
      </c>
      <c r="F156" s="16">
        <v>171.35197068493622</v>
      </c>
      <c r="G156" s="16">
        <v>40.26771311096001</v>
      </c>
      <c r="H156" s="16">
        <v>8.3158457765515319</v>
      </c>
      <c r="I156" s="16"/>
      <c r="J156" s="16">
        <v>4.1017134188397577</v>
      </c>
      <c r="K156" s="16">
        <v>5.8291117293383881</v>
      </c>
      <c r="L156" s="16">
        <v>229.86635472062591</v>
      </c>
      <c r="M156" s="22"/>
      <c r="N156" t="s">
        <v>29</v>
      </c>
      <c r="O156" t="str">
        <f t="shared" ref="O156" si="268">IF(SUM(U154:U157)&gt;0,"",N156)</f>
        <v>HPfC MA</v>
      </c>
      <c r="P156" s="6" t="s">
        <v>181</v>
      </c>
      <c r="Q156" s="7">
        <v>5.3676779999999997</v>
      </c>
      <c r="R156" s="7">
        <v>-58.524926000000001</v>
      </c>
      <c r="S156" s="6" t="str">
        <f t="shared" si="223"/>
        <v>HPfC MA</v>
      </c>
      <c r="T156" s="6" t="str">
        <f t="shared" si="221"/>
        <v/>
      </c>
      <c r="U156" s="18" t="str">
        <f t="shared" ref="U156" si="269">IF(S156=S154,"",1)</f>
        <v/>
      </c>
    </row>
    <row r="157" spans="1:21" x14ac:dyDescent="0.2">
      <c r="A157" t="s">
        <v>97</v>
      </c>
      <c r="B157">
        <v>2014</v>
      </c>
      <c r="C157" s="9">
        <v>2011</v>
      </c>
      <c r="D157" s="121" t="str">
        <f t="shared" si="225"/>
        <v>BPHMA3</v>
      </c>
      <c r="E157" s="15" t="s">
        <v>182</v>
      </c>
      <c r="F157" s="16">
        <v>194.34224016677757</v>
      </c>
      <c r="G157" s="16">
        <v>45.670426439192724</v>
      </c>
      <c r="H157" s="16">
        <v>1.3130282805081368</v>
      </c>
      <c r="I157" s="16"/>
      <c r="J157" s="16">
        <v>7.8114676020408149</v>
      </c>
      <c r="K157" s="16">
        <v>4.2629288809405219</v>
      </c>
      <c r="L157" s="16">
        <v>253.4000913694598</v>
      </c>
      <c r="M157" s="22">
        <v>68.208976157082745</v>
      </c>
      <c r="N157" t="s">
        <v>29</v>
      </c>
      <c r="O157" t="str">
        <f t="shared" ref="O157" si="270">IF(SUM(U154:U157)&gt;0,"",N157)</f>
        <v>HPfC MA</v>
      </c>
      <c r="P157" s="6" t="s">
        <v>182</v>
      </c>
      <c r="Q157" s="7">
        <v>5.3712229999999996</v>
      </c>
      <c r="R157" s="7">
        <v>-58.52308</v>
      </c>
      <c r="S157" s="6" t="str">
        <f t="shared" si="223"/>
        <v>HPfC MA</v>
      </c>
      <c r="T157" s="6" t="str">
        <f t="shared" si="221"/>
        <v/>
      </c>
      <c r="U157" s="20" t="str">
        <f t="shared" ref="U157" si="271">IF(S157=S154,"",1)</f>
        <v/>
      </c>
    </row>
    <row r="158" spans="1:21" x14ac:dyDescent="0.2">
      <c r="A158" t="s">
        <v>97</v>
      </c>
      <c r="B158">
        <v>2014</v>
      </c>
      <c r="C158" s="9">
        <v>2011</v>
      </c>
      <c r="D158" s="121" t="str">
        <f t="shared" si="225"/>
        <v>BPHMA4</v>
      </c>
      <c r="E158" s="15" t="s">
        <v>183</v>
      </c>
      <c r="F158" s="16">
        <v>336.73037439772219</v>
      </c>
      <c r="G158" s="16">
        <v>79.131637983464714</v>
      </c>
      <c r="H158" s="16">
        <v>2.6260565610162736</v>
      </c>
      <c r="I158" s="16"/>
      <c r="J158" s="16">
        <v>0</v>
      </c>
      <c r="K158" s="16">
        <v>19.299024445890133</v>
      </c>
      <c r="L158" s="16">
        <v>437.78709338809335</v>
      </c>
      <c r="M158" s="22"/>
      <c r="N158" t="s">
        <v>29</v>
      </c>
      <c r="O158" t="str">
        <f t="shared" ref="O158" si="272">IF(SUM(U158:U161)&gt;0,"",N158)</f>
        <v>HPfC MA</v>
      </c>
      <c r="P158" s="6" t="s">
        <v>183</v>
      </c>
      <c r="Q158" s="7">
        <v>5.6264529999999997</v>
      </c>
      <c r="R158" s="7">
        <v>-59.129522000000001</v>
      </c>
      <c r="S158" s="6" t="str">
        <f t="shared" si="223"/>
        <v>HPfC MA</v>
      </c>
      <c r="T158" s="6" t="str">
        <f t="shared" si="221"/>
        <v/>
      </c>
      <c r="U158" s="14"/>
    </row>
    <row r="159" spans="1:21" x14ac:dyDescent="0.2">
      <c r="A159" t="s">
        <v>97</v>
      </c>
      <c r="B159">
        <v>2014</v>
      </c>
      <c r="C159" s="9">
        <v>2011</v>
      </c>
      <c r="D159" s="121" t="str">
        <f t="shared" si="225"/>
        <v>BPHMA4</v>
      </c>
      <c r="E159" s="15" t="s">
        <v>184</v>
      </c>
      <c r="F159" s="16">
        <v>375.76556578394252</v>
      </c>
      <c r="G159" s="16">
        <v>88.304907959226483</v>
      </c>
      <c r="H159" s="16">
        <v>3.93908484152441</v>
      </c>
      <c r="I159" s="16"/>
      <c r="J159" s="16">
        <v>0</v>
      </c>
      <c r="K159" s="16">
        <v>44.017621386495456</v>
      </c>
      <c r="L159" s="16">
        <v>512.02717997118884</v>
      </c>
      <c r="M159" s="22"/>
      <c r="N159" t="s">
        <v>29</v>
      </c>
      <c r="O159" t="str">
        <f t="shared" ref="O159" si="273">IF(SUM(U158:U161)&gt;0,"",N159)</f>
        <v>HPfC MA</v>
      </c>
      <c r="P159" s="6" t="s">
        <v>184</v>
      </c>
      <c r="Q159" s="7">
        <v>5.6252909999999998</v>
      </c>
      <c r="R159" s="7">
        <v>-59.130744999999997</v>
      </c>
      <c r="S159" s="6" t="str">
        <f t="shared" si="223"/>
        <v>HPfC MA</v>
      </c>
      <c r="T159" s="6" t="str">
        <f t="shared" si="221"/>
        <v/>
      </c>
      <c r="U159" s="18" t="str">
        <f t="shared" ref="U159" si="274">IF(S159=S158,"",1)</f>
        <v/>
      </c>
    </row>
    <row r="160" spans="1:21" x14ac:dyDescent="0.2">
      <c r="A160" t="s">
        <v>97</v>
      </c>
      <c r="B160">
        <v>2014</v>
      </c>
      <c r="C160" s="9">
        <v>2011</v>
      </c>
      <c r="D160" s="121" t="str">
        <f t="shared" si="225"/>
        <v>BPHMA4</v>
      </c>
      <c r="E160" s="15" t="s">
        <v>185</v>
      </c>
      <c r="F160" s="16">
        <v>235.46706212209247</v>
      </c>
      <c r="G160" s="16">
        <v>55.334759598691726</v>
      </c>
      <c r="H160" s="16">
        <v>7.002817496043396</v>
      </c>
      <c r="I160" s="16"/>
      <c r="J160" s="16">
        <v>1.3079276913036941</v>
      </c>
      <c r="K160" s="16">
        <v>48.510490460221732</v>
      </c>
      <c r="L160" s="16">
        <v>347.62305736835299</v>
      </c>
      <c r="M160" s="22"/>
      <c r="N160" t="s">
        <v>29</v>
      </c>
      <c r="O160" t="str">
        <f t="shared" ref="O160" si="275">IF(SUM(U158:U161)&gt;0,"",N160)</f>
        <v>HPfC MA</v>
      </c>
      <c r="P160" s="6" t="s">
        <v>185</v>
      </c>
      <c r="Q160" s="7">
        <v>5.6239939999999997</v>
      </c>
      <c r="R160" s="7">
        <v>-59.131988999999997</v>
      </c>
      <c r="S160" s="6" t="str">
        <f t="shared" si="223"/>
        <v>HPfC MA</v>
      </c>
      <c r="T160" s="6" t="str">
        <f t="shared" si="221"/>
        <v/>
      </c>
      <c r="U160" s="18" t="str">
        <f t="shared" ref="U160" si="276">IF(S160=S158,"",1)</f>
        <v/>
      </c>
    </row>
    <row r="161" spans="1:21" x14ac:dyDescent="0.2">
      <c r="A161" t="s">
        <v>97</v>
      </c>
      <c r="B161">
        <v>2014</v>
      </c>
      <c r="C161" s="9">
        <v>2011</v>
      </c>
      <c r="D161" s="121" t="str">
        <f t="shared" si="225"/>
        <v>BPHMA4</v>
      </c>
      <c r="E161" s="15" t="s">
        <v>186</v>
      </c>
      <c r="F161" s="16">
        <v>319.92010670821776</v>
      </c>
      <c r="G161" s="16">
        <v>75.181225076431176</v>
      </c>
      <c r="H161" s="16">
        <v>0.43767609350271225</v>
      </c>
      <c r="I161" s="16"/>
      <c r="J161" s="16">
        <v>0</v>
      </c>
      <c r="K161" s="16">
        <v>2.8337330573783985</v>
      </c>
      <c r="L161" s="16">
        <v>398.37274093553009</v>
      </c>
      <c r="M161" s="36">
        <v>24.55960729312763</v>
      </c>
      <c r="N161" t="s">
        <v>29</v>
      </c>
      <c r="O161" t="str">
        <f t="shared" ref="O161" si="277">IF(SUM(U158:U161)&gt;0,"",N161)</f>
        <v>HPfC MA</v>
      </c>
      <c r="P161" s="6" t="s">
        <v>186</v>
      </c>
      <c r="Q161" s="7">
        <v>5.6278620000000004</v>
      </c>
      <c r="R161" s="7">
        <v>-59.130856999999999</v>
      </c>
      <c r="S161" s="6" t="str">
        <f t="shared" si="223"/>
        <v>HPfC MA</v>
      </c>
      <c r="T161" s="6" t="str">
        <f t="shared" si="221"/>
        <v/>
      </c>
      <c r="U161" s="20" t="str">
        <f t="shared" ref="U161" si="278">IF(S161=S158,"",1)</f>
        <v/>
      </c>
    </row>
    <row r="162" spans="1:21" x14ac:dyDescent="0.2">
      <c r="A162" t="s">
        <v>97</v>
      </c>
      <c r="B162">
        <v>2014</v>
      </c>
      <c r="C162" s="9">
        <v>2011</v>
      </c>
      <c r="D162" s="121" t="str">
        <f t="shared" si="225"/>
        <v>BPHMA5</v>
      </c>
      <c r="E162" s="15" t="s">
        <v>187</v>
      </c>
      <c r="F162" s="16">
        <v>227.53812708156394</v>
      </c>
      <c r="G162" s="16">
        <v>53.471459864167521</v>
      </c>
      <c r="H162" s="16">
        <v>0</v>
      </c>
      <c r="I162" s="16"/>
      <c r="J162" s="16">
        <v>0</v>
      </c>
      <c r="K162" s="16">
        <v>6.9211957933244284</v>
      </c>
      <c r="L162" s="16">
        <v>287.93078273905593</v>
      </c>
      <c r="M162" s="22"/>
      <c r="N162" t="s">
        <v>29</v>
      </c>
      <c r="O162" t="str">
        <f t="shared" ref="O162" si="279">IF(SUM(U162:U165)&gt;0,"",N162)</f>
        <v>HPfC MA</v>
      </c>
      <c r="P162" s="6" t="s">
        <v>187</v>
      </c>
      <c r="Q162" s="7">
        <v>6.2802749999999996</v>
      </c>
      <c r="R162" s="7">
        <v>-58.867556999999998</v>
      </c>
      <c r="S162" s="6" t="str">
        <f t="shared" si="223"/>
        <v>HPfC MA</v>
      </c>
      <c r="T162" s="6" t="str">
        <f t="shared" si="221"/>
        <v/>
      </c>
      <c r="U162" s="14"/>
    </row>
    <row r="163" spans="1:21" x14ac:dyDescent="0.2">
      <c r="A163" t="s">
        <v>97</v>
      </c>
      <c r="B163">
        <v>2014</v>
      </c>
      <c r="C163" s="9">
        <v>2011</v>
      </c>
      <c r="D163" s="121" t="str">
        <f t="shared" si="225"/>
        <v>BPHMA5</v>
      </c>
      <c r="E163" s="15" t="s">
        <v>188</v>
      </c>
      <c r="F163" s="16">
        <v>217.5392449621985</v>
      </c>
      <c r="G163" s="16">
        <v>51.121722566116645</v>
      </c>
      <c r="H163" s="16">
        <v>2.6260565610162736</v>
      </c>
      <c r="I163" s="16"/>
      <c r="J163" s="16">
        <v>4.2176210148938829</v>
      </c>
      <c r="K163" s="16">
        <v>8.8820271107053532</v>
      </c>
      <c r="L163" s="16">
        <v>284.38667221493068</v>
      </c>
      <c r="M163" s="22"/>
      <c r="N163" t="s">
        <v>29</v>
      </c>
      <c r="O163" t="str">
        <f t="shared" ref="O163" si="280">IF(SUM(U162:U165)&gt;0,"",N163)</f>
        <v>HPfC MA</v>
      </c>
      <c r="P163" s="6" t="s">
        <v>188</v>
      </c>
      <c r="Q163" s="7">
        <v>6.2790369999999998</v>
      </c>
      <c r="R163" s="7">
        <v>-58.868831</v>
      </c>
      <c r="S163" s="6" t="str">
        <f t="shared" si="223"/>
        <v>HPfC MA</v>
      </c>
      <c r="T163" s="6" t="str">
        <f t="shared" si="221"/>
        <v/>
      </c>
      <c r="U163" s="18" t="str">
        <f t="shared" ref="U163" si="281">IF(S163=S162,"",1)</f>
        <v/>
      </c>
    </row>
    <row r="164" spans="1:21" x14ac:dyDescent="0.2">
      <c r="A164" t="s">
        <v>97</v>
      </c>
      <c r="B164">
        <v>2014</v>
      </c>
      <c r="C164" s="9">
        <v>2011</v>
      </c>
      <c r="D164" s="121" t="str">
        <f t="shared" si="225"/>
        <v>BPHMA5</v>
      </c>
      <c r="E164" s="15" t="s">
        <v>189</v>
      </c>
      <c r="F164" s="16">
        <v>150.11348201006837</v>
      </c>
      <c r="G164" s="16">
        <v>35.276668272366067</v>
      </c>
      <c r="H164" s="16">
        <v>3.501408748021698</v>
      </c>
      <c r="I164" s="16"/>
      <c r="J164" s="16">
        <v>6.0689413620351766</v>
      </c>
      <c r="K164" s="16">
        <v>20.052402192339034</v>
      </c>
      <c r="L164" s="16">
        <v>215.01290258483036</v>
      </c>
      <c r="M164" s="22"/>
      <c r="N164" t="s">
        <v>29</v>
      </c>
      <c r="O164" t="str">
        <f t="shared" ref="O164" si="282">IF(SUM(U162:U165)&gt;0,"",N164)</f>
        <v>HPfC MA</v>
      </c>
      <c r="P164" s="6" t="s">
        <v>189</v>
      </c>
      <c r="Q164" s="7">
        <v>6.277914</v>
      </c>
      <c r="R164" s="7">
        <v>-58.870089</v>
      </c>
      <c r="S164" s="6" t="str">
        <f t="shared" si="223"/>
        <v>HPfC MA</v>
      </c>
      <c r="T164" s="6" t="str">
        <f t="shared" si="221"/>
        <v/>
      </c>
      <c r="U164" s="18" t="str">
        <f t="shared" ref="U164" si="283">IF(S164=S162,"",1)</f>
        <v/>
      </c>
    </row>
    <row r="165" spans="1:21" x14ac:dyDescent="0.2">
      <c r="A165" t="s">
        <v>97</v>
      </c>
      <c r="B165">
        <v>2014</v>
      </c>
      <c r="C165" s="9">
        <v>2011</v>
      </c>
      <c r="D165" s="121" t="str">
        <f t="shared" si="225"/>
        <v>BPHMA5</v>
      </c>
      <c r="E165" s="15" t="s">
        <v>190</v>
      </c>
      <c r="F165" s="16">
        <v>107.67417805204796</v>
      </c>
      <c r="G165" s="16">
        <v>25.303431842231269</v>
      </c>
      <c r="H165" s="16">
        <v>4.8144370285298344</v>
      </c>
      <c r="I165" s="16"/>
      <c r="J165" s="16">
        <v>2.6766666666666667</v>
      </c>
      <c r="K165" s="16">
        <v>2.3070200287546374</v>
      </c>
      <c r="L165" s="16">
        <v>142.77573361823036</v>
      </c>
      <c r="M165" s="36">
        <v>72.674474053295938</v>
      </c>
      <c r="N165" t="s">
        <v>29</v>
      </c>
      <c r="O165" t="str">
        <f t="shared" ref="O165" si="284">IF(SUM(U162:U165)&gt;0,"",N165)</f>
        <v>HPfC MA</v>
      </c>
      <c r="P165" s="6" t="s">
        <v>190</v>
      </c>
      <c r="Q165" s="7">
        <v>6.2790790000000003</v>
      </c>
      <c r="R165" s="7">
        <v>-58.866278000000001</v>
      </c>
      <c r="S165" s="6" t="str">
        <f t="shared" si="223"/>
        <v>HPfC MA</v>
      </c>
      <c r="T165" s="6" t="str">
        <f t="shared" si="221"/>
        <v/>
      </c>
      <c r="U165" s="20" t="str">
        <f t="shared" ref="U165" si="285">IF(S165=S162,"",1)</f>
        <v/>
      </c>
    </row>
    <row r="166" spans="1:21" x14ac:dyDescent="0.2">
      <c r="A166" t="s">
        <v>97</v>
      </c>
      <c r="B166">
        <v>2014</v>
      </c>
      <c r="C166" s="9">
        <v>2011</v>
      </c>
      <c r="D166" s="121" t="str">
        <f t="shared" si="225"/>
        <v>BPHMA6</v>
      </c>
      <c r="E166" s="15" t="s">
        <v>191</v>
      </c>
      <c r="F166" s="16">
        <v>159.07558946071242</v>
      </c>
      <c r="G166" s="16">
        <v>37.382763523267414</v>
      </c>
      <c r="H166" s="16">
        <v>7.002817496043396</v>
      </c>
      <c r="I166" s="16"/>
      <c r="J166" s="16">
        <v>3.5535633680555563</v>
      </c>
      <c r="K166" s="16">
        <v>10.254723150172891</v>
      </c>
      <c r="L166" s="16">
        <v>217.26945699825168</v>
      </c>
      <c r="M166" s="22"/>
      <c r="N166" t="s">
        <v>29</v>
      </c>
      <c r="O166" t="str">
        <f t="shared" ref="O166" si="286">IF(SUM(U166:U169)&gt;0,"",N166)</f>
        <v>HPfC MA</v>
      </c>
      <c r="P166" s="6" t="s">
        <v>191</v>
      </c>
      <c r="Q166" s="7">
        <v>5.2588200000000001</v>
      </c>
      <c r="R166" s="7">
        <v>-58.175085000000003</v>
      </c>
      <c r="S166" s="6" t="str">
        <f t="shared" si="223"/>
        <v>HPfC MA</v>
      </c>
      <c r="T166" s="6" t="str">
        <f t="shared" si="221"/>
        <v/>
      </c>
      <c r="U166" s="14"/>
    </row>
    <row r="167" spans="1:21" x14ac:dyDescent="0.2">
      <c r="A167" t="s">
        <v>97</v>
      </c>
      <c r="B167">
        <v>2014</v>
      </c>
      <c r="C167" s="9">
        <v>2011</v>
      </c>
      <c r="D167" s="121" t="str">
        <f t="shared" si="225"/>
        <v>BPHMA6</v>
      </c>
      <c r="E167" s="15" t="s">
        <v>192</v>
      </c>
      <c r="F167" s="16">
        <v>198.68334089729822</v>
      </c>
      <c r="G167" s="16">
        <v>46.690585110865079</v>
      </c>
      <c r="H167" s="16">
        <v>4.3767609350271224</v>
      </c>
      <c r="I167" s="16"/>
      <c r="J167" s="16">
        <v>0.81449263038548758</v>
      </c>
      <c r="K167" s="16">
        <v>0.45306110578063163</v>
      </c>
      <c r="L167" s="16">
        <v>251.01824067935655</v>
      </c>
      <c r="M167" s="22"/>
      <c r="N167" t="s">
        <v>29</v>
      </c>
      <c r="O167" t="str">
        <f t="shared" ref="O167" si="287">IF(SUM(U166:U169)&gt;0,"",N167)</f>
        <v>HPfC MA</v>
      </c>
      <c r="P167" s="6" t="s">
        <v>192</v>
      </c>
      <c r="Q167" s="7">
        <v>5.258864</v>
      </c>
      <c r="R167" s="7">
        <v>-58.173256000000002</v>
      </c>
      <c r="S167" s="6" t="str">
        <f t="shared" si="223"/>
        <v>HPfC MA</v>
      </c>
      <c r="T167" s="6" t="str">
        <f t="shared" si="221"/>
        <v/>
      </c>
      <c r="U167" s="18" t="str">
        <f t="shared" ref="U167" si="288">IF(S167=S166,"",1)</f>
        <v/>
      </c>
    </row>
    <row r="168" spans="1:21" x14ac:dyDescent="0.2">
      <c r="A168" t="s">
        <v>97</v>
      </c>
      <c r="B168">
        <v>2014</v>
      </c>
      <c r="C168" s="9">
        <v>2011</v>
      </c>
      <c r="D168" s="121" t="str">
        <f t="shared" si="225"/>
        <v>BPHMA6</v>
      </c>
      <c r="E168" s="15" t="s">
        <v>193</v>
      </c>
      <c r="F168" s="16">
        <v>86.396771889438526</v>
      </c>
      <c r="G168" s="16">
        <v>20.303241394018052</v>
      </c>
      <c r="H168" s="16">
        <v>7.002817496043396</v>
      </c>
      <c r="I168" s="16"/>
      <c r="J168" s="16">
        <v>0</v>
      </c>
      <c r="K168" s="16">
        <v>0</v>
      </c>
      <c r="L168" s="16">
        <v>113.70283077949996</v>
      </c>
      <c r="M168" s="22"/>
      <c r="N168" t="s">
        <v>29</v>
      </c>
      <c r="O168" t="str">
        <f t="shared" ref="O168" si="289">IF(SUM(U166:U169)&gt;0,"",N168)</f>
        <v>HPfC MA</v>
      </c>
      <c r="P168" s="6" t="s">
        <v>193</v>
      </c>
      <c r="Q168" s="7">
        <v>5.2588499999999998</v>
      </c>
      <c r="R168" s="7">
        <v>-58.171458999999999</v>
      </c>
      <c r="S168" s="6" t="str">
        <f t="shared" si="223"/>
        <v>HPfC MA</v>
      </c>
      <c r="T168" s="6" t="str">
        <f t="shared" si="221"/>
        <v/>
      </c>
      <c r="U168" s="18" t="str">
        <f t="shared" ref="U168" si="290">IF(S168=S166,"",1)</f>
        <v/>
      </c>
    </row>
    <row r="169" spans="1:21" ht="16" thickBot="1" x14ac:dyDescent="0.25">
      <c r="A169" s="37" t="s">
        <v>97</v>
      </c>
      <c r="B169">
        <v>2014</v>
      </c>
      <c r="C169" s="9">
        <v>2011</v>
      </c>
      <c r="D169" s="121" t="str">
        <f t="shared" si="225"/>
        <v>BPHMA6</v>
      </c>
      <c r="E169" s="32" t="s">
        <v>194</v>
      </c>
      <c r="F169" s="33">
        <v>94.817712067825525</v>
      </c>
      <c r="G169" s="33">
        <v>22.282162335938999</v>
      </c>
      <c r="H169" s="33">
        <v>6.5651414025406831</v>
      </c>
      <c r="I169" s="33"/>
      <c r="J169" s="33">
        <v>0.78908449074074083</v>
      </c>
      <c r="K169" s="33">
        <v>0.79308193125393656</v>
      </c>
      <c r="L169" s="33">
        <v>125.24718222829988</v>
      </c>
      <c r="M169" s="34">
        <v>35.820757363253854</v>
      </c>
      <c r="N169" t="s">
        <v>29</v>
      </c>
      <c r="O169" t="str">
        <f t="shared" ref="O169" si="291">IF(SUM(U166:U169)&gt;0,"",N169)</f>
        <v>HPfC MA</v>
      </c>
      <c r="P169" s="6" t="s">
        <v>194</v>
      </c>
      <c r="Q169" s="7">
        <v>5.2569949999999999</v>
      </c>
      <c r="R169" s="7">
        <v>-58.175075</v>
      </c>
      <c r="S169" s="6" t="str">
        <f t="shared" si="223"/>
        <v>HPfC MA</v>
      </c>
      <c r="T169" s="6" t="str">
        <f t="shared" si="221"/>
        <v/>
      </c>
      <c r="U169" s="20" t="str">
        <f t="shared" ref="U169" si="292">IF(S169=S166,"",1)</f>
        <v/>
      </c>
    </row>
    <row r="170" spans="1:21" x14ac:dyDescent="0.2">
      <c r="A170" t="s">
        <v>97</v>
      </c>
      <c r="B170">
        <v>2014</v>
      </c>
      <c r="C170" s="9">
        <v>2011</v>
      </c>
      <c r="D170" s="121" t="str">
        <f t="shared" si="225"/>
        <v>BPHMA7</v>
      </c>
      <c r="E170" s="38" t="s">
        <v>195</v>
      </c>
      <c r="F170" s="11">
        <v>74.465097393044758</v>
      </c>
      <c r="G170" s="11">
        <v>17.499297887365518</v>
      </c>
      <c r="H170" s="11">
        <v>3.063732654518986</v>
      </c>
      <c r="I170" s="11"/>
      <c r="J170" s="11">
        <v>2.8137576880631041</v>
      </c>
      <c r="K170" s="11">
        <v>12.100798109781252</v>
      </c>
      <c r="L170" s="11">
        <v>109.94268373277362</v>
      </c>
      <c r="M170" s="22"/>
      <c r="N170" t="s">
        <v>29</v>
      </c>
      <c r="O170" t="str">
        <f t="shared" ref="O170" si="293">IF(SUM(U170:U173)&gt;0,"",N170)</f>
        <v>HPfC MA</v>
      </c>
      <c r="P170" s="6" t="s">
        <v>195</v>
      </c>
      <c r="Q170" s="7">
        <v>5.0538340000000002</v>
      </c>
      <c r="R170" s="7">
        <v>-58.812074000000003</v>
      </c>
      <c r="S170" s="6" t="str">
        <f t="shared" si="223"/>
        <v>HPfC MA</v>
      </c>
      <c r="T170" s="6" t="str">
        <f t="shared" si="221"/>
        <v/>
      </c>
      <c r="U170" s="14"/>
    </row>
    <row r="171" spans="1:21" x14ac:dyDescent="0.2">
      <c r="A171" t="s">
        <v>97</v>
      </c>
      <c r="B171">
        <v>2014</v>
      </c>
      <c r="C171" s="9">
        <v>2011</v>
      </c>
      <c r="D171" s="121" t="str">
        <f t="shared" si="225"/>
        <v>BPHMA7</v>
      </c>
      <c r="E171" s="21" t="s">
        <v>196</v>
      </c>
      <c r="F171" s="16">
        <v>202.60544262526159</v>
      </c>
      <c r="G171" s="16">
        <v>47.612279016936469</v>
      </c>
      <c r="H171" s="16">
        <v>1.750704374010849</v>
      </c>
      <c r="I171" s="16"/>
      <c r="J171" s="16">
        <v>1.7520727040816326</v>
      </c>
      <c r="K171" s="16">
        <v>28.668363273899274</v>
      </c>
      <c r="L171" s="16">
        <v>282.38886199418982</v>
      </c>
      <c r="M171" s="22"/>
      <c r="N171" t="s">
        <v>29</v>
      </c>
      <c r="O171" t="str">
        <f t="shared" ref="O171" si="294">IF(SUM(U170:U173)&gt;0,"",N171)</f>
        <v>HPfC MA</v>
      </c>
      <c r="P171" s="6" t="s">
        <v>196</v>
      </c>
      <c r="Q171" s="7">
        <v>5.0520379999999996</v>
      </c>
      <c r="R171" s="7">
        <v>-58.812061</v>
      </c>
      <c r="S171" s="6" t="str">
        <f t="shared" si="223"/>
        <v>HPfC MA</v>
      </c>
      <c r="T171" s="6" t="str">
        <f t="shared" si="221"/>
        <v/>
      </c>
      <c r="U171" s="18" t="str">
        <f t="shared" ref="U171" si="295">IF(S171=S170,"",1)</f>
        <v/>
      </c>
    </row>
    <row r="172" spans="1:21" x14ac:dyDescent="0.2">
      <c r="A172" t="s">
        <v>97</v>
      </c>
      <c r="B172">
        <v>2014</v>
      </c>
      <c r="C172" s="9">
        <v>2011</v>
      </c>
      <c r="D172" s="121" t="str">
        <f t="shared" si="225"/>
        <v>BPHMA7</v>
      </c>
      <c r="E172" s="21" t="s">
        <v>197</v>
      </c>
      <c r="F172" s="16">
        <v>95.843568636217952</v>
      </c>
      <c r="G172" s="16">
        <v>22.523238629511219</v>
      </c>
      <c r="H172" s="16">
        <v>3.93908484152441</v>
      </c>
      <c r="I172" s="16"/>
      <c r="J172" s="16">
        <v>0</v>
      </c>
      <c r="K172" s="16">
        <v>5.4384450288808948</v>
      </c>
      <c r="L172" s="16">
        <v>127.74433713613446</v>
      </c>
      <c r="M172" s="22"/>
      <c r="N172" t="s">
        <v>29</v>
      </c>
      <c r="O172" t="str">
        <f t="shared" ref="O172" si="296">IF(SUM(U170:U173)&gt;0,"",N172)</f>
        <v>HPfC MA</v>
      </c>
      <c r="P172" s="6" t="s">
        <v>197</v>
      </c>
      <c r="Q172" s="7">
        <v>5.0502039999999999</v>
      </c>
      <c r="R172" s="7">
        <v>-58.812119000000003</v>
      </c>
      <c r="S172" s="6" t="str">
        <f t="shared" si="223"/>
        <v>HPfC MA</v>
      </c>
      <c r="T172" s="6" t="str">
        <f t="shared" si="221"/>
        <v/>
      </c>
      <c r="U172" s="18" t="str">
        <f t="shared" ref="U172" si="297">IF(S172=S170,"",1)</f>
        <v/>
      </c>
    </row>
    <row r="173" spans="1:21" x14ac:dyDescent="0.2">
      <c r="A173" t="s">
        <v>97</v>
      </c>
      <c r="B173">
        <v>2014</v>
      </c>
      <c r="C173" s="9">
        <v>2011</v>
      </c>
      <c r="D173" s="121" t="str">
        <f t="shared" si="225"/>
        <v>BPHMA7</v>
      </c>
      <c r="E173" s="21" t="s">
        <v>198</v>
      </c>
      <c r="F173" s="16">
        <v>134.11259906432028</v>
      </c>
      <c r="G173" s="16">
        <v>31.516460780115263</v>
      </c>
      <c r="H173" s="16">
        <v>4.8144370285298344</v>
      </c>
      <c r="I173" s="16"/>
      <c r="J173" s="16">
        <v>1.5796483434261215</v>
      </c>
      <c r="K173" s="16">
        <v>8.431109559630583</v>
      </c>
      <c r="L173" s="16">
        <v>180.45425477602208</v>
      </c>
      <c r="M173" s="22">
        <v>47.650561009817679</v>
      </c>
      <c r="N173" t="s">
        <v>29</v>
      </c>
      <c r="O173" t="str">
        <f t="shared" ref="O173" si="298">IF(SUM(U170:U173)&gt;0,"",N173)</f>
        <v>HPfC MA</v>
      </c>
      <c r="P173" s="6" t="s">
        <v>198</v>
      </c>
      <c r="Q173" s="7">
        <v>5.0540289999999999</v>
      </c>
      <c r="R173" s="7">
        <v>-58.810180000000003</v>
      </c>
      <c r="S173" s="6" t="str">
        <f t="shared" si="223"/>
        <v>HPfC MA</v>
      </c>
      <c r="T173" s="6" t="str">
        <f t="shared" si="221"/>
        <v/>
      </c>
      <c r="U173" s="20" t="str">
        <f t="shared" ref="U173" si="299">IF(S173=S170,"",1)</f>
        <v/>
      </c>
    </row>
    <row r="174" spans="1:21" x14ac:dyDescent="0.2">
      <c r="A174" t="s">
        <v>97</v>
      </c>
      <c r="B174">
        <v>2014</v>
      </c>
      <c r="C174" s="9">
        <v>2011</v>
      </c>
      <c r="D174" s="121" t="str">
        <f t="shared" si="225"/>
        <v>BPHMA8</v>
      </c>
      <c r="E174" s="15" t="s">
        <v>199</v>
      </c>
      <c r="F174" s="16">
        <v>209.05427755942512</v>
      </c>
      <c r="G174" s="16">
        <v>49.127755226464899</v>
      </c>
      <c r="H174" s="16">
        <v>2.1883804675135612</v>
      </c>
      <c r="I174" s="16"/>
      <c r="J174" s="16">
        <v>4.8411458333333313</v>
      </c>
      <c r="K174" s="16">
        <v>11.333251312514033</v>
      </c>
      <c r="L174" s="16">
        <v>276.54481039925093</v>
      </c>
      <c r="M174" s="22"/>
      <c r="N174" t="s">
        <v>29</v>
      </c>
      <c r="O174" t="str">
        <f t="shared" ref="O174" si="300">IF(SUM(U174:U177)&gt;0,"",N174)</f>
        <v>HPfC MA</v>
      </c>
      <c r="P174" s="6" t="s">
        <v>199</v>
      </c>
      <c r="Q174" s="7">
        <v>5.8375019999999997</v>
      </c>
      <c r="R174" s="7">
        <v>-58.399275000000003</v>
      </c>
      <c r="S174" s="6" t="str">
        <f t="shared" si="223"/>
        <v>HPfC MA</v>
      </c>
      <c r="T174" s="6" t="str">
        <f t="shared" si="221"/>
        <v/>
      </c>
      <c r="U174" s="14"/>
    </row>
    <row r="175" spans="1:21" x14ac:dyDescent="0.2">
      <c r="A175" t="s">
        <v>97</v>
      </c>
      <c r="B175">
        <v>2014</v>
      </c>
      <c r="C175" s="9">
        <v>2011</v>
      </c>
      <c r="D175" s="121" t="str">
        <f t="shared" si="225"/>
        <v>BPHMA8</v>
      </c>
      <c r="E175" s="15" t="s">
        <v>200</v>
      </c>
      <c r="F175" s="16">
        <v>175.06025513194783</v>
      </c>
      <c r="G175" s="16">
        <v>41.139159956007738</v>
      </c>
      <c r="H175" s="16">
        <v>0</v>
      </c>
      <c r="I175" s="16"/>
      <c r="J175" s="16">
        <v>0.15596064814814817</v>
      </c>
      <c r="K175" s="16">
        <v>4.0865097022710488</v>
      </c>
      <c r="L175" s="16">
        <v>220.44188543837478</v>
      </c>
      <c r="M175" s="22"/>
      <c r="N175" t="s">
        <v>29</v>
      </c>
      <c r="O175" t="str">
        <f t="shared" ref="O175" si="301">IF(SUM(U174:U177)&gt;0,"",N175)</f>
        <v>HPfC MA</v>
      </c>
      <c r="P175" s="6" t="s">
        <v>200</v>
      </c>
      <c r="Q175" s="7">
        <v>5.8374300000000003</v>
      </c>
      <c r="R175" s="7">
        <v>-58.401094999999998</v>
      </c>
      <c r="S175" s="6" t="str">
        <f t="shared" si="223"/>
        <v>HPfC MA</v>
      </c>
      <c r="T175" s="6" t="str">
        <f t="shared" si="221"/>
        <v/>
      </c>
      <c r="U175" s="18" t="str">
        <f t="shared" ref="U175" si="302">IF(S175=S174,"",1)</f>
        <v/>
      </c>
    </row>
    <row r="176" spans="1:21" x14ac:dyDescent="0.2">
      <c r="A176" t="s">
        <v>97</v>
      </c>
      <c r="B176">
        <v>2014</v>
      </c>
      <c r="C176" s="9">
        <v>2011</v>
      </c>
      <c r="D176" s="121" t="str">
        <f t="shared" si="225"/>
        <v>BPHMA8</v>
      </c>
      <c r="E176" s="15" t="s">
        <v>201</v>
      </c>
      <c r="F176" s="16">
        <v>105.24519183120657</v>
      </c>
      <c r="G176" s="16">
        <v>24.732620080333543</v>
      </c>
      <c r="H176" s="16">
        <v>0.43767609350271225</v>
      </c>
      <c r="I176" s="16"/>
      <c r="J176" s="16">
        <v>0.22916666666666666</v>
      </c>
      <c r="K176" s="16">
        <v>4.7888862679773236</v>
      </c>
      <c r="L176" s="16">
        <v>135.43354093968679</v>
      </c>
      <c r="M176" s="22"/>
      <c r="N176" t="s">
        <v>29</v>
      </c>
      <c r="O176" t="str">
        <f t="shared" ref="O176" si="303">IF(SUM(U174:U177)&gt;0,"",N176)</f>
        <v>HPfC MA</v>
      </c>
      <c r="P176" s="6" t="s">
        <v>201</v>
      </c>
      <c r="Q176" s="7">
        <v>5.8374459999999999</v>
      </c>
      <c r="R176" s="7">
        <v>-58.402920999999999</v>
      </c>
      <c r="S176" s="6" t="str">
        <f t="shared" si="223"/>
        <v>HPfC MA</v>
      </c>
      <c r="T176" s="6" t="str">
        <f t="shared" si="221"/>
        <v/>
      </c>
      <c r="U176" s="18" t="str">
        <f t="shared" ref="U176" si="304">IF(S176=S174,"",1)</f>
        <v/>
      </c>
    </row>
    <row r="177" spans="1:21" x14ac:dyDescent="0.2">
      <c r="A177" t="s">
        <v>97</v>
      </c>
      <c r="B177">
        <v>2014</v>
      </c>
      <c r="C177" s="9">
        <v>2011</v>
      </c>
      <c r="D177" s="121" t="str">
        <f t="shared" si="225"/>
        <v>BPHMA8</v>
      </c>
      <c r="E177" s="15" t="s">
        <v>202</v>
      </c>
      <c r="F177" s="16">
        <v>88.388988926722035</v>
      </c>
      <c r="G177" s="16">
        <v>20.771412397779677</v>
      </c>
      <c r="H177" s="16">
        <v>0.8753521870054245</v>
      </c>
      <c r="I177" s="16"/>
      <c r="J177" s="16">
        <v>0</v>
      </c>
      <c r="K177" s="16">
        <v>6.5355903493738658</v>
      </c>
      <c r="L177" s="16">
        <v>116.571343860881</v>
      </c>
      <c r="M177" s="22">
        <v>33.462938288920064</v>
      </c>
      <c r="N177" t="s">
        <v>29</v>
      </c>
      <c r="O177" t="str">
        <f t="shared" ref="O177" si="305">IF(SUM(U174:U177)&gt;0,"",N177)</f>
        <v>HPfC MA</v>
      </c>
      <c r="P177" s="6" t="s">
        <v>202</v>
      </c>
      <c r="Q177" s="7">
        <v>5.8357299999999999</v>
      </c>
      <c r="R177" s="7">
        <v>-58.399304000000001</v>
      </c>
      <c r="S177" s="6" t="str">
        <f t="shared" si="223"/>
        <v>HPfC MA</v>
      </c>
      <c r="T177" s="6" t="str">
        <f t="shared" si="221"/>
        <v/>
      </c>
      <c r="U177" s="20" t="str">
        <f t="shared" ref="U177" si="306">IF(S177=S174,"",1)</f>
        <v/>
      </c>
    </row>
    <row r="178" spans="1:21" x14ac:dyDescent="0.2">
      <c r="A178" t="s">
        <v>203</v>
      </c>
      <c r="B178">
        <v>2014</v>
      </c>
      <c r="C178" s="9">
        <v>2015</v>
      </c>
      <c r="D178" s="121" t="str">
        <f t="shared" si="225"/>
        <v>BPLLA10_2</v>
      </c>
      <c r="E178" s="15" t="s">
        <v>204</v>
      </c>
      <c r="F178" s="16">
        <v>202.45047247365005</v>
      </c>
      <c r="G178" s="16">
        <v>47.57586103130776</v>
      </c>
      <c r="H178" s="16">
        <v>4.3767609350271224</v>
      </c>
      <c r="I178" s="16">
        <v>2.3023695054945055</v>
      </c>
      <c r="J178" s="16">
        <v>0</v>
      </c>
      <c r="K178" s="16">
        <v>8.4932720292502957</v>
      </c>
      <c r="L178" s="16">
        <v>262.89636646923526</v>
      </c>
      <c r="M178" s="22"/>
      <c r="N178" t="s">
        <v>205</v>
      </c>
      <c r="O178" t="str">
        <f t="shared" ref="O178" si="307">IF(SUM(U178:U181)&gt;0,"",N178)</f>
        <v>LPfC LA</v>
      </c>
      <c r="P178" s="39" t="s">
        <v>204</v>
      </c>
      <c r="Q178" s="7">
        <v>2.6063139999999998</v>
      </c>
      <c r="R178" s="7">
        <v>-58.722517000000003</v>
      </c>
      <c r="S178" s="6" t="str">
        <f t="shared" si="223"/>
        <v>LPfC LA</v>
      </c>
      <c r="T178" s="6" t="str">
        <f t="shared" si="221"/>
        <v/>
      </c>
      <c r="U178" s="14"/>
    </row>
    <row r="179" spans="1:21" x14ac:dyDescent="0.2">
      <c r="A179" t="s">
        <v>203</v>
      </c>
      <c r="B179">
        <v>2014</v>
      </c>
      <c r="C179" s="9">
        <v>2015</v>
      </c>
      <c r="D179" s="121" t="str">
        <f t="shared" si="225"/>
        <v>BPLLA10_2</v>
      </c>
      <c r="E179" s="15" t="s">
        <v>206</v>
      </c>
      <c r="F179" s="16">
        <v>210.6971777065323</v>
      </c>
      <c r="G179" s="16">
        <v>49.513836761035087</v>
      </c>
      <c r="H179" s="16">
        <v>2.6260565610162736</v>
      </c>
      <c r="I179" s="16"/>
      <c r="J179" s="16">
        <v>4.5007573341836729</v>
      </c>
      <c r="K179" s="16">
        <v>12.475210805490704</v>
      </c>
      <c r="L179" s="16">
        <v>279.81303916825806</v>
      </c>
      <c r="M179" s="22"/>
      <c r="N179" t="s">
        <v>205</v>
      </c>
      <c r="O179" t="str">
        <f t="shared" ref="O179" si="308">IF(SUM(U178:U181)&gt;0,"",N179)</f>
        <v>LPfC LA</v>
      </c>
      <c r="P179" s="39" t="s">
        <v>206</v>
      </c>
      <c r="Q179" s="7">
        <v>2.6071309999999999</v>
      </c>
      <c r="R179" s="7">
        <v>-58.7209</v>
      </c>
      <c r="S179" s="6" t="str">
        <f t="shared" si="223"/>
        <v>LPfC LA</v>
      </c>
      <c r="T179" s="6" t="str">
        <f t="shared" si="221"/>
        <v/>
      </c>
      <c r="U179" s="18" t="str">
        <f t="shared" ref="U179" si="309">IF(S179=S178,"",1)</f>
        <v/>
      </c>
    </row>
    <row r="180" spans="1:21" x14ac:dyDescent="0.2">
      <c r="A180" t="s">
        <v>203</v>
      </c>
      <c r="B180">
        <v>2014</v>
      </c>
      <c r="C180" s="9">
        <v>2015</v>
      </c>
      <c r="D180" s="121" t="str">
        <f t="shared" si="225"/>
        <v>BPLLA10_2</v>
      </c>
      <c r="E180" s="15" t="s">
        <v>207</v>
      </c>
      <c r="F180" s="16">
        <v>163.22072352658719</v>
      </c>
      <c r="G180" s="16">
        <v>38.356870028747991</v>
      </c>
      <c r="H180" s="16">
        <v>0</v>
      </c>
      <c r="I180" s="16"/>
      <c r="J180" s="16">
        <v>6.6812349212384419</v>
      </c>
      <c r="K180" s="16">
        <v>18.648660695377597</v>
      </c>
      <c r="L180" s="16">
        <v>226.90748917195123</v>
      </c>
      <c r="M180" s="22"/>
      <c r="N180" t="s">
        <v>205</v>
      </c>
      <c r="O180" t="str">
        <f t="shared" ref="O180" si="310">IF(SUM(U178:U181)&gt;0,"",N180)</f>
        <v>LPfC LA</v>
      </c>
      <c r="P180" s="39" t="s">
        <v>207</v>
      </c>
      <c r="Q180" s="7">
        <v>2.6079379999999999</v>
      </c>
      <c r="R180" s="7">
        <v>-58.719318000000001</v>
      </c>
      <c r="S180" s="6" t="str">
        <f t="shared" si="223"/>
        <v>LPfC LA</v>
      </c>
      <c r="T180" s="6" t="str">
        <f t="shared" si="221"/>
        <v/>
      </c>
      <c r="U180" s="18" t="str">
        <f t="shared" ref="U180" si="311">IF(S180=S178,"",1)</f>
        <v/>
      </c>
    </row>
    <row r="181" spans="1:21" x14ac:dyDescent="0.2">
      <c r="A181" t="s">
        <v>203</v>
      </c>
      <c r="B181">
        <v>2014</v>
      </c>
      <c r="C181" s="9">
        <v>2015</v>
      </c>
      <c r="D181" s="121" t="str">
        <f t="shared" si="225"/>
        <v>BPLLA10_2</v>
      </c>
      <c r="E181" s="15" t="s">
        <v>208</v>
      </c>
      <c r="F181" s="16">
        <v>204.51412343758426</v>
      </c>
      <c r="G181" s="16">
        <v>48.060819007832301</v>
      </c>
      <c r="H181" s="16">
        <v>6.127465309037972</v>
      </c>
      <c r="I181" s="16"/>
      <c r="J181" s="16">
        <v>2.8411989795918369</v>
      </c>
      <c r="K181" s="16">
        <v>4.4458990095312183</v>
      </c>
      <c r="L181" s="16">
        <v>265.98950574357752</v>
      </c>
      <c r="M181" s="40">
        <v>28.765287517531561</v>
      </c>
      <c r="N181" t="s">
        <v>205</v>
      </c>
      <c r="O181" t="str">
        <f t="shared" ref="O181" si="312">IF(SUM(U178:U181)&gt;0,"",N181)</f>
        <v>LPfC LA</v>
      </c>
      <c r="P181" s="39" t="s">
        <v>208</v>
      </c>
      <c r="Q181" s="7">
        <v>2.6046969999999998</v>
      </c>
      <c r="R181" s="7">
        <v>-58.721696999999999</v>
      </c>
      <c r="S181" s="6" t="str">
        <f t="shared" si="223"/>
        <v>LPfC LA</v>
      </c>
      <c r="T181" s="6" t="str">
        <f t="shared" si="221"/>
        <v/>
      </c>
      <c r="U181" s="20" t="str">
        <f t="shared" ref="U181" si="313">IF(S181=S178,"",1)</f>
        <v/>
      </c>
    </row>
    <row r="182" spans="1:21" x14ac:dyDescent="0.2">
      <c r="A182" t="s">
        <v>203</v>
      </c>
      <c r="B182">
        <v>2014</v>
      </c>
      <c r="C182" s="9">
        <v>2015</v>
      </c>
      <c r="D182" s="121" t="str">
        <f t="shared" si="225"/>
        <v>BPLLA12_2</v>
      </c>
      <c r="E182" s="15" t="s">
        <v>209</v>
      </c>
      <c r="F182" s="16">
        <v>145.76339177548306</v>
      </c>
      <c r="G182" s="16">
        <v>34.254397067238514</v>
      </c>
      <c r="H182" s="16">
        <v>1.3130282805081368</v>
      </c>
      <c r="I182" s="16">
        <v>4.6901867088607601</v>
      </c>
      <c r="J182" s="16">
        <v>1.6837384259259263</v>
      </c>
      <c r="K182" s="16">
        <v>21.932682733400473</v>
      </c>
      <c r="L182" s="16">
        <v>204.94723828255613</v>
      </c>
      <c r="M182" s="22"/>
      <c r="N182" t="s">
        <v>22</v>
      </c>
      <c r="O182" t="str">
        <f t="shared" ref="O182" si="314">IF(SUM(U182:U185)&gt;0,"",N182)</f>
        <v>MPfC LA</v>
      </c>
      <c r="P182" s="39" t="s">
        <v>209</v>
      </c>
      <c r="Q182" s="7">
        <v>1.492831</v>
      </c>
      <c r="R182" s="7">
        <v>-58.694209000000001</v>
      </c>
      <c r="S182" s="6" t="str">
        <f t="shared" si="223"/>
        <v>MPfC LA</v>
      </c>
      <c r="T182" s="6" t="str">
        <f t="shared" si="221"/>
        <v/>
      </c>
      <c r="U182" s="14"/>
    </row>
    <row r="183" spans="1:21" x14ac:dyDescent="0.2">
      <c r="A183" t="s">
        <v>203</v>
      </c>
      <c r="B183">
        <v>2014</v>
      </c>
      <c r="C183" s="9">
        <v>2015</v>
      </c>
      <c r="D183" s="121" t="str">
        <f t="shared" si="225"/>
        <v>BPLLA12_2</v>
      </c>
      <c r="E183" s="15" t="s">
        <v>210</v>
      </c>
      <c r="F183" s="16">
        <v>217.10634698943088</v>
      </c>
      <c r="G183" s="16">
        <v>51.019991542516252</v>
      </c>
      <c r="H183" s="16">
        <v>3.93908484152441</v>
      </c>
      <c r="I183" s="16"/>
      <c r="J183" s="16">
        <v>6.7540509259259238</v>
      </c>
      <c r="K183" s="16">
        <v>5.0758061543716675</v>
      </c>
      <c r="L183" s="16">
        <v>283.89528045376909</v>
      </c>
      <c r="M183" s="22"/>
      <c r="N183" t="s">
        <v>22</v>
      </c>
      <c r="O183" t="str">
        <f t="shared" ref="O183" si="315">IF(SUM(U182:U185)&gt;0,"",N183)</f>
        <v>MPfC LA</v>
      </c>
      <c r="P183" s="39" t="s">
        <v>210</v>
      </c>
      <c r="Q183" s="7">
        <v>1.4928950000000001</v>
      </c>
      <c r="R183" s="7">
        <v>-58.695999</v>
      </c>
      <c r="S183" s="6" t="str">
        <f t="shared" si="223"/>
        <v>MPfC LA</v>
      </c>
      <c r="T183" s="6" t="str">
        <f t="shared" si="221"/>
        <v/>
      </c>
      <c r="U183" s="18" t="str">
        <f t="shared" ref="U183" si="316">IF(S183=S182,"",1)</f>
        <v/>
      </c>
    </row>
    <row r="184" spans="1:21" x14ac:dyDescent="0.2">
      <c r="A184" t="s">
        <v>203</v>
      </c>
      <c r="B184">
        <v>2014</v>
      </c>
      <c r="C184" s="9">
        <v>2015</v>
      </c>
      <c r="D184" s="121" t="str">
        <f t="shared" si="225"/>
        <v>BPLLA12_2</v>
      </c>
      <c r="E184" s="24" t="s">
        <v>211</v>
      </c>
      <c r="F184" s="25">
        <v>192.14901243594744</v>
      </c>
      <c r="G184" s="25">
        <v>45.155017922447648</v>
      </c>
      <c r="H184" s="25">
        <v>3.063732654518986</v>
      </c>
      <c r="I184" s="25"/>
      <c r="J184" s="25">
        <v>0</v>
      </c>
      <c r="K184" s="25">
        <v>2.3288688654975491</v>
      </c>
      <c r="L184" s="25">
        <v>242.69663187841164</v>
      </c>
      <c r="M184" s="22"/>
      <c r="N184" t="s">
        <v>22</v>
      </c>
      <c r="O184" t="str">
        <f t="shared" ref="O184" si="317">IF(SUM(U182:U185)&gt;0,"",N184)</f>
        <v>MPfC LA</v>
      </c>
      <c r="P184" s="39" t="s">
        <v>211</v>
      </c>
      <c r="Q184" s="7">
        <v>1.4927870000000001</v>
      </c>
      <c r="R184" s="7">
        <v>-58.697735000000002</v>
      </c>
      <c r="S184" s="6" t="str">
        <f t="shared" si="223"/>
        <v>MPfC LA</v>
      </c>
      <c r="T184" s="6" t="str">
        <f t="shared" si="221"/>
        <v/>
      </c>
      <c r="U184" s="18" t="str">
        <f t="shared" ref="U184" si="318">IF(S184=S182,"",1)</f>
        <v/>
      </c>
    </row>
    <row r="185" spans="1:21" x14ac:dyDescent="0.2">
      <c r="A185" t="s">
        <v>203</v>
      </c>
      <c r="B185">
        <v>2014</v>
      </c>
      <c r="C185" s="9">
        <v>2015</v>
      </c>
      <c r="D185" s="121" t="str">
        <f t="shared" si="225"/>
        <v>BPLLA12_2</v>
      </c>
      <c r="E185" s="15" t="s">
        <v>212</v>
      </c>
      <c r="F185" s="16">
        <v>230.69877954702224</v>
      </c>
      <c r="G185" s="16">
        <v>54.214213193550222</v>
      </c>
      <c r="H185" s="16">
        <v>5.2521131220325472</v>
      </c>
      <c r="I185" s="16"/>
      <c r="J185" s="16">
        <v>1.870748299319728</v>
      </c>
      <c r="K185" s="16">
        <v>5.6694338671342646</v>
      </c>
      <c r="L185" s="16">
        <v>297.70528802905898</v>
      </c>
      <c r="M185" s="41">
        <v>39.108555399719492</v>
      </c>
      <c r="N185" t="s">
        <v>22</v>
      </c>
      <c r="O185" t="str">
        <f t="shared" ref="O185" si="319">IF(SUM(U182:U185)&gt;0,"",N185)</f>
        <v>MPfC LA</v>
      </c>
      <c r="P185" s="39" t="s">
        <v>212</v>
      </c>
      <c r="Q185" s="7">
        <v>1.4911840000000001</v>
      </c>
      <c r="R185" s="7">
        <v>-58.694220999999999</v>
      </c>
      <c r="S185" s="6" t="str">
        <f t="shared" si="223"/>
        <v>MPfC LA</v>
      </c>
      <c r="T185" s="6" t="str">
        <f t="shared" si="221"/>
        <v/>
      </c>
      <c r="U185" s="20" t="str">
        <f t="shared" ref="U185" si="320">IF(S185=S182,"",1)</f>
        <v/>
      </c>
    </row>
    <row r="186" spans="1:21" x14ac:dyDescent="0.2">
      <c r="A186" t="s">
        <v>203</v>
      </c>
      <c r="B186">
        <v>2014</v>
      </c>
      <c r="C186" s="9">
        <v>2015</v>
      </c>
      <c r="D186" s="121" t="str">
        <f t="shared" si="225"/>
        <v>BPLLA13_3</v>
      </c>
      <c r="E186" s="15" t="s">
        <v>213</v>
      </c>
      <c r="F186" s="16">
        <v>162.56348964274761</v>
      </c>
      <c r="G186" s="16">
        <v>38.20242006604569</v>
      </c>
      <c r="H186" s="16">
        <v>5.2521131220325472</v>
      </c>
      <c r="I186" s="16">
        <v>4.2304798850574716</v>
      </c>
      <c r="J186" s="16">
        <v>0</v>
      </c>
      <c r="K186" s="16">
        <v>12.222776550574316</v>
      </c>
      <c r="L186" s="16">
        <v>218.24079938140014</v>
      </c>
      <c r="M186" s="22"/>
      <c r="N186" t="s">
        <v>205</v>
      </c>
      <c r="O186" t="str">
        <f t="shared" ref="O186" si="321">IF(SUM(U186:U189)&gt;0,"",N186)</f>
        <v>LPfC LA</v>
      </c>
      <c r="P186" s="39" t="s">
        <v>213</v>
      </c>
      <c r="Q186" s="7">
        <v>3.343747</v>
      </c>
      <c r="R186" s="7">
        <v>-58.696438999999998</v>
      </c>
      <c r="S186" s="6" t="str">
        <f t="shared" si="223"/>
        <v>LPfC LA</v>
      </c>
      <c r="T186" s="6" t="str">
        <f t="shared" si="221"/>
        <v/>
      </c>
      <c r="U186" s="14"/>
    </row>
    <row r="187" spans="1:21" x14ac:dyDescent="0.2">
      <c r="A187" t="s">
        <v>203</v>
      </c>
      <c r="B187">
        <v>2014</v>
      </c>
      <c r="C187" s="9">
        <v>2015</v>
      </c>
      <c r="D187" s="121" t="str">
        <f t="shared" si="225"/>
        <v>BPLLA13_3</v>
      </c>
      <c r="E187" s="15" t="s">
        <v>214</v>
      </c>
      <c r="F187" s="16">
        <v>143.37492719610731</v>
      </c>
      <c r="G187" s="16">
        <v>33.693107891085212</v>
      </c>
      <c r="H187" s="16">
        <v>3.063732654518986</v>
      </c>
      <c r="I187" s="16"/>
      <c r="J187" s="16">
        <v>0.17095833333333335</v>
      </c>
      <c r="K187" s="16">
        <v>6.9585830884963054</v>
      </c>
      <c r="L187" s="16">
        <v>187.26130916354117</v>
      </c>
      <c r="M187" s="22"/>
      <c r="N187" t="s">
        <v>205</v>
      </c>
      <c r="O187" t="str">
        <f t="shared" ref="O187" si="322">IF(SUM(U186:U189)&gt;0,"",N187)</f>
        <v>LPfC LA</v>
      </c>
      <c r="P187" s="39" t="s">
        <v>214</v>
      </c>
      <c r="Q187" s="7">
        <v>3.3438400000000001</v>
      </c>
      <c r="R187" s="7">
        <v>-58.694718999999999</v>
      </c>
      <c r="S187" s="6" t="str">
        <f t="shared" si="223"/>
        <v>LPfC LA</v>
      </c>
      <c r="T187" s="6" t="str">
        <f t="shared" si="221"/>
        <v/>
      </c>
      <c r="U187" s="18" t="str">
        <f t="shared" ref="U187" si="323">IF(S187=S186,"",1)</f>
        <v/>
      </c>
    </row>
    <row r="188" spans="1:21" x14ac:dyDescent="0.2">
      <c r="A188" t="s">
        <v>203</v>
      </c>
      <c r="B188">
        <v>2014</v>
      </c>
      <c r="C188" s="9">
        <v>2015</v>
      </c>
      <c r="D188" s="121" t="str">
        <f t="shared" si="225"/>
        <v>BPLLA13_3</v>
      </c>
      <c r="E188" s="15" t="s">
        <v>215</v>
      </c>
      <c r="F188" s="16">
        <v>161.94061357550726</v>
      </c>
      <c r="G188" s="16">
        <v>38.056044190244201</v>
      </c>
      <c r="H188" s="16">
        <v>3.93908484152441</v>
      </c>
      <c r="I188" s="16"/>
      <c r="J188" s="16">
        <v>7.3409722222222223E-2</v>
      </c>
      <c r="K188" s="16">
        <v>18.413683303245637</v>
      </c>
      <c r="L188" s="16">
        <v>222.42283563274373</v>
      </c>
      <c r="M188" s="22"/>
      <c r="N188" t="s">
        <v>205</v>
      </c>
      <c r="O188" t="str">
        <f t="shared" ref="O188" si="324">IF(SUM(U186:U189)&gt;0,"",N188)</f>
        <v>LPfC LA</v>
      </c>
      <c r="P188" s="39" t="s">
        <v>215</v>
      </c>
      <c r="Q188" s="7">
        <v>3.3438949999999998</v>
      </c>
      <c r="R188" s="7">
        <v>-58.69294</v>
      </c>
      <c r="S188" s="6" t="str">
        <f t="shared" si="223"/>
        <v>LPfC LA</v>
      </c>
      <c r="T188" s="6" t="str">
        <f t="shared" si="221"/>
        <v/>
      </c>
      <c r="U188" s="18" t="str">
        <f t="shared" ref="U188" si="325">IF(S188=S186,"",1)</f>
        <v/>
      </c>
    </row>
    <row r="189" spans="1:21" x14ac:dyDescent="0.2">
      <c r="A189" t="s">
        <v>203</v>
      </c>
      <c r="B189">
        <v>2014</v>
      </c>
      <c r="C189" s="9">
        <v>2015</v>
      </c>
      <c r="D189" s="121" t="str">
        <f t="shared" si="225"/>
        <v>BPLLA13_3</v>
      </c>
      <c r="E189" s="15" t="s">
        <v>216</v>
      </c>
      <c r="F189" s="16">
        <v>161.12306705749808</v>
      </c>
      <c r="G189" s="16">
        <v>37.863920758512045</v>
      </c>
      <c r="H189" s="16">
        <v>3.063732654518986</v>
      </c>
      <c r="I189" s="16"/>
      <c r="J189" s="16">
        <v>0.25410930049706104</v>
      </c>
      <c r="K189" s="16">
        <v>8.6655404224188342</v>
      </c>
      <c r="L189" s="16">
        <v>210.97037019344501</v>
      </c>
      <c r="M189" s="40">
        <v>65.665497896213182</v>
      </c>
      <c r="N189" t="s">
        <v>205</v>
      </c>
      <c r="O189" t="str">
        <f t="shared" ref="O189" si="326">IF(SUM(U186:U189)&gt;0,"",N189)</f>
        <v>LPfC LA</v>
      </c>
      <c r="P189" s="39" t="s">
        <v>216</v>
      </c>
      <c r="Q189" s="7">
        <v>3.3456380000000001</v>
      </c>
      <c r="R189" s="7">
        <v>-58.696567999999999</v>
      </c>
      <c r="S189" s="6" t="str">
        <f t="shared" si="223"/>
        <v>LPfC LA</v>
      </c>
      <c r="T189" s="6" t="str">
        <f t="shared" si="221"/>
        <v/>
      </c>
      <c r="U189" s="20" t="str">
        <f t="shared" ref="U189" si="327">IF(S189=S186,"",1)</f>
        <v/>
      </c>
    </row>
    <row r="190" spans="1:21" x14ac:dyDescent="0.2">
      <c r="A190" t="s">
        <v>203</v>
      </c>
      <c r="B190">
        <v>2014</v>
      </c>
      <c r="C190" s="9">
        <v>2015</v>
      </c>
      <c r="D190" s="121" t="str">
        <f t="shared" si="225"/>
        <v>BPLLA14_2</v>
      </c>
      <c r="E190" s="15" t="s">
        <v>217</v>
      </c>
      <c r="F190" s="16">
        <v>244.43354896707905</v>
      </c>
      <c r="G190" s="16">
        <v>57.441884007263575</v>
      </c>
      <c r="H190" s="16">
        <v>2.1883804675135612</v>
      </c>
      <c r="I190" s="16">
        <v>2.7456633928571428</v>
      </c>
      <c r="J190" s="16">
        <v>1.6883503401360547</v>
      </c>
      <c r="K190" s="16">
        <v>6.6279568927122874</v>
      </c>
      <c r="L190" s="16">
        <v>312.38012067470459</v>
      </c>
      <c r="M190" s="22"/>
      <c r="N190" t="s">
        <v>22</v>
      </c>
      <c r="O190" t="str">
        <f t="shared" ref="O190" si="328">IF(SUM(U190:U193)&gt;0,"",N190)</f>
        <v>MPfC LA</v>
      </c>
      <c r="P190" s="39" t="s">
        <v>217</v>
      </c>
      <c r="Q190" s="7">
        <v>1.7115750000000001</v>
      </c>
      <c r="R190" s="7">
        <v>-58.575434999999999</v>
      </c>
      <c r="S190" s="6" t="str">
        <f t="shared" si="223"/>
        <v>MPfC LA</v>
      </c>
      <c r="T190" s="6" t="str">
        <f t="shared" si="221"/>
        <v/>
      </c>
      <c r="U190" s="14"/>
    </row>
    <row r="191" spans="1:21" x14ac:dyDescent="0.2">
      <c r="A191" t="s">
        <v>203</v>
      </c>
      <c r="B191">
        <v>2014</v>
      </c>
      <c r="C191" s="9">
        <v>2015</v>
      </c>
      <c r="D191" s="121" t="str">
        <f t="shared" si="225"/>
        <v>BPLLA14_2</v>
      </c>
      <c r="E191" s="15" t="s">
        <v>218</v>
      </c>
      <c r="F191" s="16">
        <v>254.11802700670745</v>
      </c>
      <c r="G191" s="16">
        <v>59.717736346576245</v>
      </c>
      <c r="H191" s="16">
        <v>5.6897892155352592</v>
      </c>
      <c r="I191" s="16"/>
      <c r="J191" s="16">
        <v>0</v>
      </c>
      <c r="K191" s="16">
        <v>7.4112549617533672</v>
      </c>
      <c r="L191" s="16">
        <v>326.93680753057231</v>
      </c>
      <c r="M191" s="22"/>
      <c r="N191" t="s">
        <v>22</v>
      </c>
      <c r="O191" t="str">
        <f t="shared" ref="O191" si="329">IF(SUM(U190:U193)&gt;0,"",N191)</f>
        <v>MPfC LA</v>
      </c>
      <c r="P191" s="39" t="s">
        <v>218</v>
      </c>
      <c r="Q191" s="7">
        <v>1.709803</v>
      </c>
      <c r="R191" s="7">
        <v>-58.575100999999997</v>
      </c>
      <c r="S191" s="6" t="str">
        <f t="shared" si="223"/>
        <v>MPfC LA</v>
      </c>
      <c r="T191" s="6" t="str">
        <f t="shared" si="221"/>
        <v/>
      </c>
      <c r="U191" s="18" t="str">
        <f t="shared" ref="U191" si="330">IF(S191=S190,"",1)</f>
        <v/>
      </c>
    </row>
    <row r="192" spans="1:21" x14ac:dyDescent="0.2">
      <c r="A192" t="s">
        <v>203</v>
      </c>
      <c r="B192">
        <v>2014</v>
      </c>
      <c r="C192" s="9">
        <v>2015</v>
      </c>
      <c r="D192" s="121" t="str">
        <f t="shared" si="225"/>
        <v>BPLLA14_2</v>
      </c>
      <c r="E192" s="15" t="s">
        <v>219</v>
      </c>
      <c r="F192" s="16">
        <v>197.03142308982382</v>
      </c>
      <c r="G192" s="16">
        <v>46.302384426108596</v>
      </c>
      <c r="H192" s="16">
        <v>4.8144370285298344</v>
      </c>
      <c r="I192" s="16"/>
      <c r="J192" s="16">
        <v>0</v>
      </c>
      <c r="K192" s="16">
        <v>23.055295951200183</v>
      </c>
      <c r="L192" s="16">
        <v>271.20354049566242</v>
      </c>
      <c r="M192" s="22"/>
      <c r="N192" t="s">
        <v>22</v>
      </c>
      <c r="O192" t="str">
        <f t="shared" ref="O192" si="331">IF(SUM(U190:U193)&gt;0,"",N192)</f>
        <v>MPfC LA</v>
      </c>
      <c r="P192" s="39" t="s">
        <v>219</v>
      </c>
      <c r="Q192" s="7">
        <v>1.7080299999999999</v>
      </c>
      <c r="R192" s="7">
        <v>-58.574703999999997</v>
      </c>
      <c r="S192" s="6" t="str">
        <f t="shared" si="223"/>
        <v>MPfC LA</v>
      </c>
      <c r="T192" s="6" t="str">
        <f t="shared" si="221"/>
        <v/>
      </c>
      <c r="U192" s="18" t="str">
        <f t="shared" ref="U192" si="332">IF(S192=S190,"",1)</f>
        <v/>
      </c>
    </row>
    <row r="193" spans="1:21" x14ac:dyDescent="0.2">
      <c r="A193" t="s">
        <v>203</v>
      </c>
      <c r="B193">
        <v>2014</v>
      </c>
      <c r="C193" s="9">
        <v>2015</v>
      </c>
      <c r="D193" s="121" t="str">
        <f t="shared" si="225"/>
        <v>BPLLA14_2</v>
      </c>
      <c r="E193" s="15" t="s">
        <v>220</v>
      </c>
      <c r="F193" s="16">
        <v>223.58090325286383</v>
      </c>
      <c r="G193" s="16">
        <v>52.541512264422998</v>
      </c>
      <c r="H193" s="16">
        <v>3.93908484152441</v>
      </c>
      <c r="I193" s="16"/>
      <c r="J193" s="16">
        <v>5.666298870051544</v>
      </c>
      <c r="K193" s="16">
        <v>1.5218436506259736</v>
      </c>
      <c r="L193" s="16">
        <v>287.2496428794887</v>
      </c>
      <c r="M193" s="41">
        <v>50.774894810659191</v>
      </c>
      <c r="N193" t="s">
        <v>22</v>
      </c>
      <c r="O193" t="str">
        <f t="shared" ref="O193" si="333">IF(SUM(U190:U193)&gt;0,"",N193)</f>
        <v>MPfC LA</v>
      </c>
      <c r="P193" s="39" t="s">
        <v>220</v>
      </c>
      <c r="Q193" s="7">
        <v>1.7108950000000001</v>
      </c>
      <c r="R193" s="7">
        <v>-58.577151000000001</v>
      </c>
      <c r="S193" s="6" t="str">
        <f t="shared" si="223"/>
        <v>MPfC LA</v>
      </c>
      <c r="T193" s="6" t="str">
        <f t="shared" si="221"/>
        <v/>
      </c>
      <c r="U193" s="20" t="str">
        <f t="shared" ref="U193" si="334">IF(S193=S190,"",1)</f>
        <v/>
      </c>
    </row>
    <row r="194" spans="1:21" x14ac:dyDescent="0.2">
      <c r="A194" t="s">
        <v>203</v>
      </c>
      <c r="B194">
        <v>2014</v>
      </c>
      <c r="C194" s="9">
        <v>2015</v>
      </c>
      <c r="D194" s="121" t="str">
        <f t="shared" si="225"/>
        <v>BPLLA15_1</v>
      </c>
      <c r="E194" s="15" t="s">
        <v>221</v>
      </c>
      <c r="F194" s="16">
        <v>113.00023068554708</v>
      </c>
      <c r="G194" s="16">
        <v>26.555054211103563</v>
      </c>
      <c r="H194" s="16">
        <v>1.750704374010849</v>
      </c>
      <c r="I194" s="16">
        <v>2.252546218487395</v>
      </c>
      <c r="J194" s="16">
        <v>2.7647175925925924</v>
      </c>
      <c r="K194" s="16">
        <v>7.4614209272235547E-3</v>
      </c>
      <c r="L194" s="16">
        <v>144.07816828418132</v>
      </c>
      <c r="M194" s="22"/>
      <c r="N194" t="s">
        <v>205</v>
      </c>
      <c r="O194" t="str">
        <f t="shared" ref="O194" si="335">IF(SUM(U194:U197)&gt;0,"",N194)</f>
        <v>LPfC LA</v>
      </c>
      <c r="P194" s="39" t="s">
        <v>221</v>
      </c>
      <c r="Q194" s="7">
        <v>2.725428</v>
      </c>
      <c r="R194" s="7">
        <v>-58.606205000000003</v>
      </c>
      <c r="S194" s="6" t="str">
        <f t="shared" si="223"/>
        <v>LPfC LA</v>
      </c>
      <c r="T194" s="6" t="str">
        <f t="shared" ref="T194:T233" si="336">IF(P194=E194,"","check")</f>
        <v/>
      </c>
      <c r="U194" s="14"/>
    </row>
    <row r="195" spans="1:21" x14ac:dyDescent="0.2">
      <c r="A195" t="s">
        <v>203</v>
      </c>
      <c r="B195">
        <v>2014</v>
      </c>
      <c r="C195" s="9">
        <v>2015</v>
      </c>
      <c r="D195" s="121" t="str">
        <f t="shared" si="225"/>
        <v>BPLLA15_1</v>
      </c>
      <c r="E195" s="15" t="s">
        <v>222</v>
      </c>
      <c r="F195" s="16">
        <v>334.67904901086445</v>
      </c>
      <c r="G195" s="16">
        <v>78.649576517553143</v>
      </c>
      <c r="H195" s="16">
        <v>2.6260565610162736</v>
      </c>
      <c r="I195" s="16"/>
      <c r="J195" s="16">
        <v>0.97777777777777775</v>
      </c>
      <c r="K195" s="16">
        <v>3.0534088615870205</v>
      </c>
      <c r="L195" s="16">
        <v>419.98586872879866</v>
      </c>
      <c r="M195" s="22"/>
      <c r="N195" t="s">
        <v>205</v>
      </c>
      <c r="O195" t="str">
        <f t="shared" ref="O195" si="337">IF(SUM(U194:U197)&gt;0,"",N195)</f>
        <v>LPfC LA</v>
      </c>
      <c r="P195" s="39" t="s">
        <v>222</v>
      </c>
      <c r="Q195" s="7">
        <v>2.7272180000000001</v>
      </c>
      <c r="R195" s="7">
        <v>-58.606270000000002</v>
      </c>
      <c r="S195" s="6" t="str">
        <f t="shared" ref="S195:S258" si="338">N195</f>
        <v>LPfC LA</v>
      </c>
      <c r="T195" s="6" t="str">
        <f t="shared" si="336"/>
        <v/>
      </c>
      <c r="U195" s="18" t="str">
        <f t="shared" ref="U195" si="339">IF(S195=S194,"",1)</f>
        <v/>
      </c>
    </row>
    <row r="196" spans="1:21" x14ac:dyDescent="0.2">
      <c r="A196" t="s">
        <v>203</v>
      </c>
      <c r="B196">
        <v>2014</v>
      </c>
      <c r="C196" s="9">
        <v>2015</v>
      </c>
      <c r="D196" s="121" t="str">
        <f t="shared" ref="D196:D259" si="340">LEFT(E196,LEN(E196)-1)</f>
        <v>BPLLA15_1</v>
      </c>
      <c r="E196" s="15" t="s">
        <v>223</v>
      </c>
      <c r="F196" s="16">
        <v>102.43857737423377</v>
      </c>
      <c r="G196" s="16">
        <v>24.073065682944936</v>
      </c>
      <c r="H196" s="16">
        <v>5.6897892155352592</v>
      </c>
      <c r="I196" s="16"/>
      <c r="J196" s="16">
        <v>13.129028486394557</v>
      </c>
      <c r="K196" s="16">
        <v>0.94433608610173103</v>
      </c>
      <c r="L196" s="16">
        <v>146.27479684521026</v>
      </c>
      <c r="M196" s="22"/>
      <c r="N196" t="s">
        <v>205</v>
      </c>
      <c r="O196" t="str">
        <f t="shared" ref="O196" si="341">IF(SUM(U194:U197)&gt;0,"",N196)</f>
        <v>LPfC LA</v>
      </c>
      <c r="P196" s="39" t="s">
        <v>223</v>
      </c>
      <c r="Q196" s="7">
        <v>2.729009</v>
      </c>
      <c r="R196" s="7">
        <v>-58.606326000000003</v>
      </c>
      <c r="S196" s="6" t="str">
        <f t="shared" si="338"/>
        <v>LPfC LA</v>
      </c>
      <c r="T196" s="6" t="str">
        <f t="shared" si="336"/>
        <v/>
      </c>
      <c r="U196" s="18" t="str">
        <f t="shared" ref="U196" si="342">IF(S196=S194,"",1)</f>
        <v/>
      </c>
    </row>
    <row r="197" spans="1:21" x14ac:dyDescent="0.2">
      <c r="A197" t="s">
        <v>203</v>
      </c>
      <c r="B197">
        <v>2014</v>
      </c>
      <c r="C197" s="9">
        <v>2015</v>
      </c>
      <c r="D197" s="121" t="str">
        <f t="shared" si="340"/>
        <v>BPLLA15_1</v>
      </c>
      <c r="E197" s="15" t="s">
        <v>224</v>
      </c>
      <c r="F197" s="16">
        <v>170.60252917673225</v>
      </c>
      <c r="G197" s="16">
        <v>40.091594356532077</v>
      </c>
      <c r="H197" s="16">
        <v>1.750704374010849</v>
      </c>
      <c r="I197" s="16"/>
      <c r="J197" s="16">
        <v>0</v>
      </c>
      <c r="K197" s="16">
        <v>1.0992271901713273</v>
      </c>
      <c r="L197" s="16">
        <v>213.54405509744649</v>
      </c>
      <c r="M197" s="41">
        <v>36.407082748948113</v>
      </c>
      <c r="N197" t="s">
        <v>205</v>
      </c>
      <c r="O197" t="str">
        <f t="shared" ref="O197" si="343">IF(SUM(U194:U197)&gt;0,"",N197)</f>
        <v>LPfC LA</v>
      </c>
      <c r="P197" s="39" t="s">
        <v>224</v>
      </c>
      <c r="Q197" s="7">
        <v>2.7254849999999999</v>
      </c>
      <c r="R197" s="7">
        <v>-58.604415000000003</v>
      </c>
      <c r="S197" s="6" t="str">
        <f t="shared" si="338"/>
        <v>LPfC LA</v>
      </c>
      <c r="T197" s="6" t="str">
        <f t="shared" si="336"/>
        <v/>
      </c>
      <c r="U197" s="20" t="str">
        <f t="shared" ref="U197" si="344">IF(S197=S194,"",1)</f>
        <v/>
      </c>
    </row>
    <row r="198" spans="1:21" x14ac:dyDescent="0.2">
      <c r="A198" t="s">
        <v>203</v>
      </c>
      <c r="B198">
        <v>2014</v>
      </c>
      <c r="C198" s="9">
        <v>2015</v>
      </c>
      <c r="D198" s="121" t="str">
        <f t="shared" si="340"/>
        <v>BPLLA16_3</v>
      </c>
      <c r="E198" s="15" t="s">
        <v>225</v>
      </c>
      <c r="F198" s="16">
        <v>201.14205689520205</v>
      </c>
      <c r="G198" s="16">
        <v>47.268383370372476</v>
      </c>
      <c r="H198" s="16">
        <v>5.2521131220325472</v>
      </c>
      <c r="I198" s="16">
        <v>2.9024931818181816</v>
      </c>
      <c r="J198" s="16">
        <v>0</v>
      </c>
      <c r="K198" s="16">
        <v>0.94313692916699887</v>
      </c>
      <c r="L198" s="16">
        <v>254.60569031677406</v>
      </c>
      <c r="M198" s="22"/>
      <c r="N198" t="s">
        <v>205</v>
      </c>
      <c r="O198" t="str">
        <f t="shared" ref="O198" si="345">IF(SUM(U198:U201)&gt;0,"",N198)</f>
        <v>LPfC LA</v>
      </c>
      <c r="P198" s="39" t="s">
        <v>225</v>
      </c>
      <c r="Q198" s="7">
        <v>2.979708</v>
      </c>
      <c r="R198" s="7">
        <v>-58.610201000000004</v>
      </c>
      <c r="S198" s="6" t="str">
        <f t="shared" si="338"/>
        <v>LPfC LA</v>
      </c>
      <c r="T198" s="6" t="str">
        <f t="shared" si="336"/>
        <v/>
      </c>
      <c r="U198" s="14"/>
    </row>
    <row r="199" spans="1:21" x14ac:dyDescent="0.2">
      <c r="A199" t="s">
        <v>203</v>
      </c>
      <c r="B199">
        <v>2014</v>
      </c>
      <c r="C199" s="9">
        <v>2015</v>
      </c>
      <c r="D199" s="121" t="str">
        <f t="shared" si="340"/>
        <v>BPLLA16_3</v>
      </c>
      <c r="E199" s="15" t="s">
        <v>226</v>
      </c>
      <c r="F199" s="16">
        <v>195.43246565415953</v>
      </c>
      <c r="G199" s="16">
        <v>45.926629428727487</v>
      </c>
      <c r="H199" s="16">
        <v>3.501408748021698</v>
      </c>
      <c r="I199" s="16"/>
      <c r="J199" s="16">
        <v>0</v>
      </c>
      <c r="K199" s="16">
        <v>8.4850142546179583</v>
      </c>
      <c r="L199" s="16">
        <v>253.34551808552669</v>
      </c>
      <c r="M199" s="22"/>
      <c r="N199" t="s">
        <v>205</v>
      </c>
      <c r="O199" t="str">
        <f t="shared" ref="O199" si="346">IF(SUM(U198:U201)&gt;0,"",N199)</f>
        <v>LPfC LA</v>
      </c>
      <c r="P199" s="39" t="s">
        <v>226</v>
      </c>
      <c r="Q199" s="7">
        <v>2.9809670000000001</v>
      </c>
      <c r="R199" s="7">
        <v>-58.608798999999998</v>
      </c>
      <c r="S199" s="6" t="str">
        <f t="shared" si="338"/>
        <v>LPfC LA</v>
      </c>
      <c r="T199" s="6" t="str">
        <f t="shared" si="336"/>
        <v/>
      </c>
      <c r="U199" s="18" t="str">
        <f t="shared" ref="U199" si="347">IF(S199=S198,"",1)</f>
        <v/>
      </c>
    </row>
    <row r="200" spans="1:21" x14ac:dyDescent="0.2">
      <c r="A200" t="s">
        <v>203</v>
      </c>
      <c r="B200">
        <v>2014</v>
      </c>
      <c r="C200" s="9">
        <v>2015</v>
      </c>
      <c r="D200" s="121" t="str">
        <f t="shared" si="340"/>
        <v>BPLLA16_3</v>
      </c>
      <c r="E200" s="15" t="s">
        <v>227</v>
      </c>
      <c r="F200" s="16">
        <v>223.28214705785254</v>
      </c>
      <c r="G200" s="16">
        <v>52.471304558595342</v>
      </c>
      <c r="H200" s="16">
        <v>4.3767609350271224</v>
      </c>
      <c r="I200" s="16"/>
      <c r="J200" s="16">
        <v>0</v>
      </c>
      <c r="K200" s="16">
        <v>13.487662583216826</v>
      </c>
      <c r="L200" s="16">
        <v>293.61787513469181</v>
      </c>
      <c r="M200" s="22"/>
      <c r="N200" t="s">
        <v>205</v>
      </c>
      <c r="O200" t="str">
        <f t="shared" ref="O200" si="348">IF(SUM(U198:U201)&gt;0,"",N200)</f>
        <v>LPfC LA</v>
      </c>
      <c r="P200" s="39" t="s">
        <v>227</v>
      </c>
      <c r="Q200" s="7">
        <v>2.9821810000000002</v>
      </c>
      <c r="R200" s="7">
        <v>-58.607487999999996</v>
      </c>
      <c r="S200" s="6" t="str">
        <f t="shared" si="338"/>
        <v>LPfC LA</v>
      </c>
      <c r="T200" s="6" t="str">
        <f t="shared" si="336"/>
        <v/>
      </c>
      <c r="U200" s="18" t="str">
        <f t="shared" ref="U200" si="349">IF(S200=S198,"",1)</f>
        <v/>
      </c>
    </row>
    <row r="201" spans="1:21" x14ac:dyDescent="0.2">
      <c r="A201" t="s">
        <v>203</v>
      </c>
      <c r="B201">
        <v>2014</v>
      </c>
      <c r="C201" s="9">
        <v>2015</v>
      </c>
      <c r="D201" s="121" t="str">
        <f t="shared" si="340"/>
        <v>BPLLA16_3</v>
      </c>
      <c r="E201" s="15" t="s">
        <v>228</v>
      </c>
      <c r="F201" s="16">
        <v>134.9668796414868</v>
      </c>
      <c r="G201" s="16">
        <v>31.717216715749394</v>
      </c>
      <c r="H201" s="16">
        <v>2.6260565610162736</v>
      </c>
      <c r="I201" s="16"/>
      <c r="J201" s="16">
        <v>0.25462962962962965</v>
      </c>
      <c r="K201" s="16">
        <v>0.2056554143065992</v>
      </c>
      <c r="L201" s="16">
        <v>169.77043796218868</v>
      </c>
      <c r="M201" s="40">
        <v>16.081767180925667</v>
      </c>
      <c r="N201" t="s">
        <v>205</v>
      </c>
      <c r="O201" t="str">
        <f t="shared" ref="O201" si="350">IF(SUM(U198:U201)&gt;0,"",N201)</f>
        <v>LPfC LA</v>
      </c>
      <c r="P201" s="39" t="s">
        <v>228</v>
      </c>
      <c r="Q201" s="7">
        <v>2.9784619999999999</v>
      </c>
      <c r="R201" s="7">
        <v>-58.608958000000001</v>
      </c>
      <c r="S201" s="6" t="str">
        <f t="shared" si="338"/>
        <v>LPfC LA</v>
      </c>
      <c r="T201" s="6" t="str">
        <f t="shared" si="336"/>
        <v/>
      </c>
      <c r="U201" s="20" t="str">
        <f t="shared" ref="U201" si="351">IF(S201=S198,"",1)</f>
        <v/>
      </c>
    </row>
    <row r="202" spans="1:21" x14ac:dyDescent="0.2">
      <c r="A202" t="s">
        <v>203</v>
      </c>
      <c r="B202">
        <v>2014</v>
      </c>
      <c r="C202" s="9">
        <v>2015</v>
      </c>
      <c r="D202" s="121" t="str">
        <f t="shared" si="340"/>
        <v>BPLLA17_1</v>
      </c>
      <c r="E202" s="15" t="s">
        <v>229</v>
      </c>
      <c r="F202" s="16">
        <v>168.87656852512191</v>
      </c>
      <c r="G202" s="16">
        <v>39.685993603403645</v>
      </c>
      <c r="H202" s="16">
        <v>1.3130282805081368</v>
      </c>
      <c r="I202" s="16">
        <v>1.6353729338842975</v>
      </c>
      <c r="J202" s="16">
        <v>0</v>
      </c>
      <c r="K202" s="16">
        <v>0</v>
      </c>
      <c r="L202" s="16">
        <v>209.87559040903369</v>
      </c>
      <c r="M202" s="22"/>
      <c r="N202" t="s">
        <v>205</v>
      </c>
      <c r="O202" t="str">
        <f t="shared" ref="O202" si="352">IF(SUM(U202:U205)&gt;0,"",N202)</f>
        <v>LPfC LA</v>
      </c>
      <c r="P202" s="39" t="s">
        <v>229</v>
      </c>
      <c r="Q202" s="7">
        <v>3.0818699999999999</v>
      </c>
      <c r="R202" s="7">
        <v>-58.557516999999997</v>
      </c>
      <c r="S202" s="6" t="str">
        <f t="shared" si="338"/>
        <v>LPfC LA</v>
      </c>
      <c r="T202" s="6" t="str">
        <f t="shared" si="336"/>
        <v/>
      </c>
      <c r="U202" s="14"/>
    </row>
    <row r="203" spans="1:21" x14ac:dyDescent="0.2">
      <c r="A203" t="s">
        <v>203</v>
      </c>
      <c r="B203">
        <v>2014</v>
      </c>
      <c r="C203" s="9">
        <v>2015</v>
      </c>
      <c r="D203" s="121" t="str">
        <f t="shared" si="340"/>
        <v>BPLLA17_1</v>
      </c>
      <c r="E203" s="15" t="s">
        <v>230</v>
      </c>
      <c r="F203" s="16">
        <v>263.41348139000291</v>
      </c>
      <c r="G203" s="16">
        <v>61.902168126650679</v>
      </c>
      <c r="H203" s="16">
        <v>2.6260565610162736</v>
      </c>
      <c r="I203" s="16"/>
      <c r="J203" s="16">
        <v>0</v>
      </c>
      <c r="K203" s="16">
        <v>1.546899491948964</v>
      </c>
      <c r="L203" s="16">
        <v>329.48860556961887</v>
      </c>
      <c r="M203" s="22"/>
      <c r="N203" t="s">
        <v>205</v>
      </c>
      <c r="O203" t="str">
        <f t="shared" ref="O203" si="353">IF(SUM(U202:U205)&gt;0,"",N203)</f>
        <v>LPfC LA</v>
      </c>
      <c r="P203" s="39" t="s">
        <v>230</v>
      </c>
      <c r="Q203" s="7">
        <v>3.083243</v>
      </c>
      <c r="R203" s="7">
        <v>-58.558687999999997</v>
      </c>
      <c r="S203" s="6" t="str">
        <f t="shared" si="338"/>
        <v>LPfC LA</v>
      </c>
      <c r="T203" s="6" t="str">
        <f t="shared" si="336"/>
        <v/>
      </c>
      <c r="U203" s="18" t="str">
        <f t="shared" ref="U203" si="354">IF(S203=S202,"",1)</f>
        <v/>
      </c>
    </row>
    <row r="204" spans="1:21" x14ac:dyDescent="0.2">
      <c r="A204" t="s">
        <v>203</v>
      </c>
      <c r="B204">
        <v>2014</v>
      </c>
      <c r="C204" s="9">
        <v>2015</v>
      </c>
      <c r="D204" s="121" t="str">
        <f t="shared" si="340"/>
        <v>BPLLA17_1</v>
      </c>
      <c r="E204" s="15" t="s">
        <v>231</v>
      </c>
      <c r="F204" s="16">
        <v>192.44881268290374</v>
      </c>
      <c r="G204" s="16">
        <v>45.225470980482378</v>
      </c>
      <c r="H204" s="16">
        <v>1.3130282805081368</v>
      </c>
      <c r="I204" s="16"/>
      <c r="J204" s="16">
        <v>3.22265625</v>
      </c>
      <c r="K204" s="16">
        <v>0.82335632590400287</v>
      </c>
      <c r="L204" s="16">
        <v>243.03332451979827</v>
      </c>
      <c r="M204" s="22"/>
      <c r="N204" t="s">
        <v>205</v>
      </c>
      <c r="O204" t="str">
        <f t="shared" ref="O204" si="355">IF(SUM(U202:U205)&gt;0,"",N204)</f>
        <v>LPfC LA</v>
      </c>
      <c r="P204" s="39" t="s">
        <v>231</v>
      </c>
      <c r="Q204" s="7">
        <v>3.0845880000000001</v>
      </c>
      <c r="R204" s="7">
        <v>-58.55986</v>
      </c>
      <c r="S204" s="6" t="str">
        <f t="shared" si="338"/>
        <v>LPfC LA</v>
      </c>
      <c r="T204" s="6" t="str">
        <f t="shared" si="336"/>
        <v/>
      </c>
      <c r="U204" s="18" t="str">
        <f t="shared" ref="U204" si="356">IF(S204=S202,"",1)</f>
        <v/>
      </c>
    </row>
    <row r="205" spans="1:21" x14ac:dyDescent="0.2">
      <c r="A205" t="s">
        <v>203</v>
      </c>
      <c r="B205">
        <v>2014</v>
      </c>
      <c r="C205" s="9">
        <v>2015</v>
      </c>
      <c r="D205" s="121" t="str">
        <f t="shared" si="340"/>
        <v>BPLLA17_1</v>
      </c>
      <c r="E205" s="15" t="s">
        <v>232</v>
      </c>
      <c r="F205" s="16">
        <v>283.20229804044538</v>
      </c>
      <c r="G205" s="16">
        <v>66.552540039504663</v>
      </c>
      <c r="H205" s="16">
        <v>0.43767609350271225</v>
      </c>
      <c r="I205" s="16"/>
      <c r="J205" s="16">
        <v>0</v>
      </c>
      <c r="K205" s="16">
        <v>3.1486813865712855</v>
      </c>
      <c r="L205" s="16">
        <v>353.34119556002406</v>
      </c>
      <c r="M205" s="41">
        <v>41.243057503506321</v>
      </c>
      <c r="N205" t="s">
        <v>205</v>
      </c>
      <c r="O205" t="str">
        <f t="shared" ref="O205" si="357">IF(SUM(U202:U205)&gt;0,"",N205)</f>
        <v>LPfC LA</v>
      </c>
      <c r="P205" s="39" t="s">
        <v>232</v>
      </c>
      <c r="Q205" s="7">
        <v>3.0829840000000002</v>
      </c>
      <c r="R205" s="7">
        <v>-58.556114999999998</v>
      </c>
      <c r="S205" s="6" t="str">
        <f t="shared" si="338"/>
        <v>LPfC LA</v>
      </c>
      <c r="T205" s="6" t="str">
        <f t="shared" si="336"/>
        <v/>
      </c>
      <c r="U205" s="20" t="str">
        <f t="shared" ref="U205" si="358">IF(S205=S202,"",1)</f>
        <v/>
      </c>
    </row>
    <row r="206" spans="1:21" x14ac:dyDescent="0.2">
      <c r="A206" t="s">
        <v>203</v>
      </c>
      <c r="B206">
        <v>2014</v>
      </c>
      <c r="C206" s="9">
        <v>2015</v>
      </c>
      <c r="D206" s="121" t="str">
        <f t="shared" si="340"/>
        <v>BPLLA23_3</v>
      </c>
      <c r="E206" s="42" t="s">
        <v>233</v>
      </c>
      <c r="F206" s="16">
        <v>326.94129623190435</v>
      </c>
      <c r="G206" s="16">
        <v>76.831204614497523</v>
      </c>
      <c r="H206" s="16">
        <v>3.063732654518986</v>
      </c>
      <c r="I206" s="16">
        <v>3.8828064516129039</v>
      </c>
      <c r="J206" s="16">
        <v>0</v>
      </c>
      <c r="K206" s="16">
        <v>7.1560670872090775</v>
      </c>
      <c r="L206" s="16">
        <v>413.99230058812986</v>
      </c>
      <c r="M206" s="22"/>
      <c r="N206" t="s">
        <v>205</v>
      </c>
      <c r="O206" t="str">
        <f t="shared" ref="O206" si="359">IF(SUM(U206:U209)&gt;0,"",N206)</f>
        <v>LPfC LA</v>
      </c>
      <c r="P206" s="39" t="s">
        <v>233</v>
      </c>
      <c r="Q206" s="7">
        <v>3.343496</v>
      </c>
      <c r="R206" s="7">
        <v>-58.323090999999998</v>
      </c>
      <c r="S206" s="6" t="str">
        <f t="shared" si="338"/>
        <v>LPfC LA</v>
      </c>
      <c r="T206" s="6" t="str">
        <f t="shared" si="336"/>
        <v/>
      </c>
      <c r="U206" s="14"/>
    </row>
    <row r="207" spans="1:21" x14ac:dyDescent="0.2">
      <c r="A207" t="s">
        <v>203</v>
      </c>
      <c r="B207">
        <v>2014</v>
      </c>
      <c r="C207" s="9">
        <v>2015</v>
      </c>
      <c r="D207" s="121" t="str">
        <f t="shared" si="340"/>
        <v>BPLLA23_3</v>
      </c>
      <c r="E207" s="42" t="s">
        <v>234</v>
      </c>
      <c r="F207" s="16">
        <v>262.38186653152195</v>
      </c>
      <c r="G207" s="16">
        <v>61.659738634907654</v>
      </c>
      <c r="H207" s="16">
        <v>1.750704374010849</v>
      </c>
      <c r="I207" s="16"/>
      <c r="J207" s="16">
        <v>10.293726147594626</v>
      </c>
      <c r="K207" s="16">
        <v>2.8966986660562486</v>
      </c>
      <c r="L207" s="16">
        <v>338.98273435409129</v>
      </c>
      <c r="M207" s="22"/>
      <c r="N207" t="s">
        <v>205</v>
      </c>
      <c r="O207" t="str">
        <f t="shared" ref="O207" si="360">IF(SUM(U206:U209)&gt;0,"",N207)</f>
        <v>LPfC LA</v>
      </c>
      <c r="P207" s="39" t="s">
        <v>234</v>
      </c>
      <c r="Q207" s="7">
        <v>3.341723</v>
      </c>
      <c r="R207" s="7">
        <v>-58.323016000000003</v>
      </c>
      <c r="S207" s="6" t="str">
        <f t="shared" si="338"/>
        <v>LPfC LA</v>
      </c>
      <c r="T207" s="6" t="str">
        <f t="shared" si="336"/>
        <v/>
      </c>
      <c r="U207" s="18" t="str">
        <f t="shared" ref="U207" si="361">IF(S207=S206,"",1)</f>
        <v/>
      </c>
    </row>
    <row r="208" spans="1:21" x14ac:dyDescent="0.2">
      <c r="A208" t="s">
        <v>203</v>
      </c>
      <c r="B208">
        <v>2014</v>
      </c>
      <c r="C208" s="9">
        <v>2015</v>
      </c>
      <c r="D208" s="121" t="str">
        <f t="shared" si="340"/>
        <v>BPLLA23_3</v>
      </c>
      <c r="E208" s="42" t="s">
        <v>235</v>
      </c>
      <c r="F208" s="16">
        <v>234.23783528551408</v>
      </c>
      <c r="G208" s="16">
        <v>55.045891292095803</v>
      </c>
      <c r="H208" s="16">
        <v>1.750704374010849</v>
      </c>
      <c r="I208" s="16"/>
      <c r="J208" s="16">
        <v>13.683937234896748</v>
      </c>
      <c r="K208" s="16">
        <v>0</v>
      </c>
      <c r="L208" s="16">
        <v>304.71836818651747</v>
      </c>
      <c r="M208" s="22"/>
      <c r="N208" t="s">
        <v>205</v>
      </c>
      <c r="O208" t="str">
        <f t="shared" ref="O208" si="362">IF(SUM(U206:U209)&gt;0,"",N208)</f>
        <v>LPfC LA</v>
      </c>
      <c r="P208" s="39" t="s">
        <v>235</v>
      </c>
      <c r="Q208" s="7">
        <v>3.3399329999999998</v>
      </c>
      <c r="R208" s="7">
        <v>-58.322960000000002</v>
      </c>
      <c r="S208" s="6" t="str">
        <f t="shared" si="338"/>
        <v>LPfC LA</v>
      </c>
      <c r="T208" s="6" t="str">
        <f t="shared" si="336"/>
        <v/>
      </c>
      <c r="U208" s="18" t="str">
        <f t="shared" ref="U208" si="363">IF(S208=S206,"",1)</f>
        <v/>
      </c>
    </row>
    <row r="209" spans="1:21" x14ac:dyDescent="0.2">
      <c r="A209" t="s">
        <v>203</v>
      </c>
      <c r="B209">
        <v>2014</v>
      </c>
      <c r="C209" s="9">
        <v>2015</v>
      </c>
      <c r="D209" s="121" t="str">
        <f t="shared" si="340"/>
        <v>BPLLA23_3</v>
      </c>
      <c r="E209" s="42" t="s">
        <v>236</v>
      </c>
      <c r="F209" s="16">
        <v>124.8301871197377</v>
      </c>
      <c r="G209" s="16">
        <v>29.33509397313836</v>
      </c>
      <c r="H209" s="16">
        <v>2.6260565610162736</v>
      </c>
      <c r="I209" s="16"/>
      <c r="J209" s="16">
        <v>0</v>
      </c>
      <c r="K209" s="16">
        <v>11.334389401271535</v>
      </c>
      <c r="L209" s="16">
        <v>168.12572705516385</v>
      </c>
      <c r="M209" s="23"/>
      <c r="N209" t="s">
        <v>205</v>
      </c>
      <c r="O209" t="str">
        <f t="shared" ref="O209" si="364">IF(SUM(U206:U209)&gt;0,"",N209)</f>
        <v>LPfC LA</v>
      </c>
      <c r="P209" s="39" t="s">
        <v>236</v>
      </c>
      <c r="Q209" s="7">
        <v>3.3436029999999999</v>
      </c>
      <c r="R209" s="7">
        <v>-58.321300000000001</v>
      </c>
      <c r="S209" s="6" t="str">
        <f t="shared" si="338"/>
        <v>LPfC LA</v>
      </c>
      <c r="T209" s="6" t="str">
        <f t="shared" si="336"/>
        <v/>
      </c>
      <c r="U209" s="20" t="str">
        <f t="shared" ref="U209" si="365">IF(S209=S206,"",1)</f>
        <v/>
      </c>
    </row>
    <row r="210" spans="1:21" x14ac:dyDescent="0.2">
      <c r="A210" t="s">
        <v>203</v>
      </c>
      <c r="B210">
        <v>2014</v>
      </c>
      <c r="C210" s="9">
        <v>2015</v>
      </c>
      <c r="D210" s="121" t="str">
        <f t="shared" si="340"/>
        <v>BPLLA24_2</v>
      </c>
      <c r="E210" s="42" t="s">
        <v>237</v>
      </c>
      <c r="F210" s="16">
        <v>148.79882662026952</v>
      </c>
      <c r="G210" s="16">
        <v>34.967724255763336</v>
      </c>
      <c r="H210" s="16">
        <v>5.2521131220325472</v>
      </c>
      <c r="I210" s="16">
        <v>2.7692150735294119</v>
      </c>
      <c r="J210" s="16">
        <v>0</v>
      </c>
      <c r="K210" s="16">
        <v>33.726249927780209</v>
      </c>
      <c r="L210" s="16">
        <v>222.74491392584559</v>
      </c>
      <c r="M210" s="22"/>
      <c r="N210" t="s">
        <v>205</v>
      </c>
      <c r="O210" t="str">
        <f t="shared" ref="O210" si="366">IF(SUM(U210:U213)&gt;0,"",N210)</f>
        <v>LPfC LA</v>
      </c>
      <c r="P210" s="39" t="s">
        <v>237</v>
      </c>
      <c r="Q210" s="7">
        <v>3.624943</v>
      </c>
      <c r="R210" s="7">
        <v>-58.303969000000002</v>
      </c>
      <c r="S210" s="6" t="str">
        <f t="shared" si="338"/>
        <v>LPfC LA</v>
      </c>
      <c r="T210" s="6" t="str">
        <f t="shared" si="336"/>
        <v/>
      </c>
      <c r="U210" s="14"/>
    </row>
    <row r="211" spans="1:21" x14ac:dyDescent="0.2">
      <c r="A211" t="s">
        <v>203</v>
      </c>
      <c r="B211">
        <v>2014</v>
      </c>
      <c r="C211" s="9">
        <v>2015</v>
      </c>
      <c r="D211" s="121" t="str">
        <f t="shared" si="340"/>
        <v>BPLLA24_2</v>
      </c>
      <c r="E211" s="42" t="s">
        <v>238</v>
      </c>
      <c r="F211" s="16">
        <v>269.64867083032465</v>
      </c>
      <c r="G211" s="16">
        <v>63.367437645126287</v>
      </c>
      <c r="H211" s="16">
        <v>0.43767609350271225</v>
      </c>
      <c r="I211" s="16"/>
      <c r="J211" s="16">
        <v>3.5514987244897958</v>
      </c>
      <c r="K211" s="16">
        <v>4.6527504965211728</v>
      </c>
      <c r="L211" s="16">
        <v>341.65803378996463</v>
      </c>
      <c r="M211" s="22"/>
      <c r="N211" t="s">
        <v>205</v>
      </c>
      <c r="O211" t="str">
        <f t="shared" ref="O211" si="367">IF(SUM(U210:U213)&gt;0,"",N211)</f>
        <v>LPfC LA</v>
      </c>
      <c r="P211" s="39" t="s">
        <v>238</v>
      </c>
      <c r="Q211" s="7">
        <v>3.6232389999999999</v>
      </c>
      <c r="R211" s="7">
        <v>-58.304285999999998</v>
      </c>
      <c r="S211" s="6" t="str">
        <f t="shared" si="338"/>
        <v>LPfC LA</v>
      </c>
      <c r="T211" s="6" t="str">
        <f t="shared" si="336"/>
        <v/>
      </c>
      <c r="U211" s="18" t="str">
        <f t="shared" ref="U211" si="368">IF(S211=S210,"",1)</f>
        <v/>
      </c>
    </row>
    <row r="212" spans="1:21" x14ac:dyDescent="0.2">
      <c r="A212" t="s">
        <v>203</v>
      </c>
      <c r="B212">
        <v>2014</v>
      </c>
      <c r="C212" s="9">
        <v>2015</v>
      </c>
      <c r="D212" s="121" t="str">
        <f t="shared" si="340"/>
        <v>BPLLA24_2</v>
      </c>
      <c r="E212" s="42" t="s">
        <v>239</v>
      </c>
      <c r="F212" s="16">
        <v>171.75042652656867</v>
      </c>
      <c r="G212" s="16">
        <v>40.361350233743636</v>
      </c>
      <c r="H212" s="16">
        <v>3.063732654518986</v>
      </c>
      <c r="I212" s="16"/>
      <c r="J212" s="16">
        <v>34.407506444119704</v>
      </c>
      <c r="K212" s="16">
        <v>2.3118931459276753</v>
      </c>
      <c r="L212" s="16">
        <v>251.89490900487868</v>
      </c>
      <c r="M212" s="22"/>
      <c r="N212" t="s">
        <v>205</v>
      </c>
      <c r="O212" t="str">
        <f t="shared" ref="O212" si="369">IF(SUM(U210:U213)&gt;0,"",N212)</f>
        <v>LPfC LA</v>
      </c>
      <c r="P212" s="39" t="s">
        <v>239</v>
      </c>
      <c r="Q212" s="7">
        <v>3.6214390000000001</v>
      </c>
      <c r="R212" s="7">
        <v>-58.304670999999999</v>
      </c>
      <c r="S212" s="6" t="str">
        <f t="shared" si="338"/>
        <v>LPfC LA</v>
      </c>
      <c r="T212" s="6" t="str">
        <f t="shared" si="336"/>
        <v/>
      </c>
      <c r="U212" s="18" t="str">
        <f t="shared" ref="U212" si="370">IF(S212=S210,"",1)</f>
        <v/>
      </c>
    </row>
    <row r="213" spans="1:21" x14ac:dyDescent="0.2">
      <c r="A213" t="s">
        <v>203</v>
      </c>
      <c r="B213">
        <v>2014</v>
      </c>
      <c r="C213" s="9">
        <v>2015</v>
      </c>
      <c r="D213" s="121" t="str">
        <f t="shared" si="340"/>
        <v>BPLLA24_2</v>
      </c>
      <c r="E213" s="42" t="s">
        <v>240</v>
      </c>
      <c r="F213" s="16">
        <v>254.45813543061476</v>
      </c>
      <c r="G213" s="16">
        <v>59.797661826194464</v>
      </c>
      <c r="H213" s="16">
        <v>2.6260565610162736</v>
      </c>
      <c r="I213" s="16"/>
      <c r="J213" s="16">
        <v>11.458333333333334</v>
      </c>
      <c r="K213" s="16">
        <v>36.78685311412535</v>
      </c>
      <c r="L213" s="16">
        <v>365.12704026528417</v>
      </c>
      <c r="M213" s="40">
        <v>57.870967741935488</v>
      </c>
      <c r="N213" t="s">
        <v>205</v>
      </c>
      <c r="O213" t="str">
        <f t="shared" ref="O213" si="371">IF(SUM(U210:U213)&gt;0,"",N213)</f>
        <v>LPfC LA</v>
      </c>
      <c r="P213" s="39" t="s">
        <v>240</v>
      </c>
      <c r="Q213" s="7">
        <v>3.6245409999999998</v>
      </c>
      <c r="R213" s="7">
        <v>-58.302219000000001</v>
      </c>
      <c r="S213" s="6" t="str">
        <f t="shared" si="338"/>
        <v>LPfC LA</v>
      </c>
      <c r="T213" s="6" t="str">
        <f t="shared" si="336"/>
        <v/>
      </c>
      <c r="U213" s="20" t="str">
        <f t="shared" ref="U213" si="372">IF(S213=S210,"",1)</f>
        <v/>
      </c>
    </row>
    <row r="214" spans="1:21" x14ac:dyDescent="0.2">
      <c r="A214" t="s">
        <v>203</v>
      </c>
      <c r="B214">
        <v>2014</v>
      </c>
      <c r="C214" s="9">
        <v>2015</v>
      </c>
      <c r="D214" s="121" t="str">
        <f t="shared" si="340"/>
        <v>BPLLA6_1</v>
      </c>
      <c r="E214" s="15" t="s">
        <v>241</v>
      </c>
      <c r="F214" s="16">
        <v>117.02309727520328</v>
      </c>
      <c r="G214" s="16">
        <v>27.500427859672769</v>
      </c>
      <c r="H214" s="16">
        <v>1.3130282805081368</v>
      </c>
      <c r="I214" s="16">
        <v>1.9374519230769234</v>
      </c>
      <c r="J214" s="16">
        <v>0</v>
      </c>
      <c r="K214" s="16">
        <v>11.755266960800764</v>
      </c>
      <c r="L214" s="16">
        <v>157.59182037618496</v>
      </c>
      <c r="M214" s="22"/>
      <c r="N214" t="s">
        <v>205</v>
      </c>
      <c r="O214" t="str">
        <f t="shared" ref="O214" si="373">IF(SUM(U214:U217)&gt;0,"",N214)</f>
        <v>LPfC LA</v>
      </c>
      <c r="P214" s="39" t="s">
        <v>241</v>
      </c>
      <c r="Q214" s="7">
        <v>2.1923879999999998</v>
      </c>
      <c r="R214" s="7">
        <v>-58.948621000000003</v>
      </c>
      <c r="S214" s="6" t="str">
        <f t="shared" si="338"/>
        <v>LPfC LA</v>
      </c>
      <c r="T214" s="6" t="str">
        <f t="shared" si="336"/>
        <v/>
      </c>
      <c r="U214" s="14"/>
    </row>
    <row r="215" spans="1:21" x14ac:dyDescent="0.2">
      <c r="A215" t="s">
        <v>203</v>
      </c>
      <c r="B215">
        <v>2014</v>
      </c>
      <c r="C215" s="9">
        <v>2015</v>
      </c>
      <c r="D215" s="121" t="str">
        <f t="shared" si="340"/>
        <v>BPLLA6_1</v>
      </c>
      <c r="E215" s="15" t="s">
        <v>242</v>
      </c>
      <c r="F215" s="16">
        <v>149.4269521842136</v>
      </c>
      <c r="G215" s="16">
        <v>35.115333763290195</v>
      </c>
      <c r="H215" s="16">
        <v>2.1883804675135612</v>
      </c>
      <c r="I215" s="16"/>
      <c r="J215" s="16">
        <v>0</v>
      </c>
      <c r="K215" s="16">
        <v>25.148689626393789</v>
      </c>
      <c r="L215" s="16">
        <v>211.87935604141114</v>
      </c>
      <c r="M215" s="22"/>
      <c r="N215" t="s">
        <v>205</v>
      </c>
      <c r="O215" t="str">
        <f t="shared" ref="O215" si="374">IF(SUM(U214:U217)&gt;0,"",N215)</f>
        <v>LPfC LA</v>
      </c>
      <c r="P215" s="39" t="s">
        <v>242</v>
      </c>
      <c r="Q215" s="7">
        <v>2.1910880000000001</v>
      </c>
      <c r="R215" s="7">
        <v>-58.947397000000002</v>
      </c>
      <c r="S215" s="6" t="str">
        <f t="shared" si="338"/>
        <v>LPfC LA</v>
      </c>
      <c r="T215" s="6" t="str">
        <f t="shared" si="336"/>
        <v/>
      </c>
      <c r="U215" s="18" t="str">
        <f t="shared" ref="U215" si="375">IF(S215=S214,"",1)</f>
        <v/>
      </c>
    </row>
    <row r="216" spans="1:21" x14ac:dyDescent="0.2">
      <c r="A216" t="s">
        <v>203</v>
      </c>
      <c r="B216">
        <v>2014</v>
      </c>
      <c r="C216" s="9">
        <v>2015</v>
      </c>
      <c r="D216" s="121" t="str">
        <f t="shared" si="340"/>
        <v>BPLLA6_1</v>
      </c>
      <c r="E216" s="15" t="s">
        <v>243</v>
      </c>
      <c r="F216" s="16">
        <v>175.31402167157324</v>
      </c>
      <c r="G216" s="16">
        <v>41.198795092819708</v>
      </c>
      <c r="H216" s="16">
        <v>2.1883804675135612</v>
      </c>
      <c r="I216" s="16"/>
      <c r="J216" s="16">
        <v>2.1045918367346941</v>
      </c>
      <c r="K216" s="16">
        <v>1.503572545478457</v>
      </c>
      <c r="L216" s="16">
        <v>222.30936161411964</v>
      </c>
      <c r="M216" s="22"/>
      <c r="N216" t="s">
        <v>205</v>
      </c>
      <c r="O216" t="str">
        <f t="shared" ref="O216" si="376">IF(SUM(U214:U217)&gt;0,"",N216)</f>
        <v>LPfC LA</v>
      </c>
      <c r="P216" s="39" t="s">
        <v>243</v>
      </c>
      <c r="Q216" s="7">
        <v>2.189778</v>
      </c>
      <c r="R216" s="7">
        <v>-58.946154999999997</v>
      </c>
      <c r="S216" s="6" t="str">
        <f t="shared" si="338"/>
        <v>LPfC LA</v>
      </c>
      <c r="T216" s="6" t="str">
        <f t="shared" si="336"/>
        <v/>
      </c>
      <c r="U216" s="18" t="str">
        <f t="shared" ref="U216" si="377">IF(S216=S214,"",1)</f>
        <v/>
      </c>
    </row>
    <row r="217" spans="1:21" ht="16" thickBot="1" x14ac:dyDescent="0.25">
      <c r="A217" s="37" t="s">
        <v>203</v>
      </c>
      <c r="B217">
        <v>2014</v>
      </c>
      <c r="C217" s="9">
        <v>2015</v>
      </c>
      <c r="D217" s="121" t="str">
        <f t="shared" si="340"/>
        <v>BPLLA6_1</v>
      </c>
      <c r="E217" s="32" t="s">
        <v>244</v>
      </c>
      <c r="F217" s="33">
        <v>122.21780011593941</v>
      </c>
      <c r="G217" s="33">
        <v>28.721183027245761</v>
      </c>
      <c r="H217" s="33">
        <v>2.1883804675135612</v>
      </c>
      <c r="I217" s="33"/>
      <c r="J217" s="33">
        <v>13.153698979591837</v>
      </c>
      <c r="K217" s="33">
        <v>6.5252889497802293</v>
      </c>
      <c r="L217" s="33">
        <v>172.80635154007078</v>
      </c>
      <c r="M217" s="43">
        <v>42.971528751753155</v>
      </c>
      <c r="N217" t="s">
        <v>205</v>
      </c>
      <c r="O217" t="str">
        <f t="shared" ref="O217" si="378">IF(SUM(U214:U217)&gt;0,"",N217)</f>
        <v>LPfC LA</v>
      </c>
      <c r="P217" s="39" t="s">
        <v>244</v>
      </c>
      <c r="Q217" s="7">
        <v>2.1911659999999999</v>
      </c>
      <c r="R217" s="7">
        <v>-58.949931999999997</v>
      </c>
      <c r="S217" s="6" t="str">
        <f t="shared" si="338"/>
        <v>LPfC LA</v>
      </c>
      <c r="T217" s="6" t="str">
        <f t="shared" si="336"/>
        <v/>
      </c>
      <c r="U217" s="20" t="str">
        <f t="shared" ref="U217" si="379">IF(S217=S214,"",1)</f>
        <v/>
      </c>
    </row>
    <row r="218" spans="1:21" x14ac:dyDescent="0.2">
      <c r="A218" t="s">
        <v>203</v>
      </c>
      <c r="B218">
        <v>2014</v>
      </c>
      <c r="C218" s="9">
        <v>2015</v>
      </c>
      <c r="D218" s="121" t="str">
        <f t="shared" si="340"/>
        <v>BPLLA9_3</v>
      </c>
      <c r="E218" s="10" t="s">
        <v>245</v>
      </c>
      <c r="F218" s="11">
        <v>198.2771798230248</v>
      </c>
      <c r="G218" s="11">
        <v>46.595137258410823</v>
      </c>
      <c r="H218" s="11">
        <v>3.93908484152441</v>
      </c>
      <c r="I218" s="11">
        <v>1.7008273437499999</v>
      </c>
      <c r="J218" s="11">
        <v>1.312154549319728</v>
      </c>
      <c r="K218" s="11">
        <v>20.254772262080621</v>
      </c>
      <c r="L218" s="11">
        <v>270.37832873436037</v>
      </c>
      <c r="M218" s="22"/>
      <c r="N218" t="s">
        <v>205</v>
      </c>
      <c r="O218" t="str">
        <f t="shared" ref="O218" si="380">IF(SUM(U218:U221)&gt;0,"",N218)</f>
        <v>LPfC LA</v>
      </c>
      <c r="P218" s="39" t="s">
        <v>245</v>
      </c>
      <c r="Q218" s="7">
        <v>2.2409270000000001</v>
      </c>
      <c r="R218" s="7">
        <v>-58.740420999999998</v>
      </c>
      <c r="S218" s="6" t="str">
        <f t="shared" si="338"/>
        <v>LPfC LA</v>
      </c>
      <c r="T218" s="6" t="str">
        <f t="shared" si="336"/>
        <v/>
      </c>
      <c r="U218" s="14"/>
    </row>
    <row r="219" spans="1:21" x14ac:dyDescent="0.2">
      <c r="A219" t="s">
        <v>203</v>
      </c>
      <c r="B219">
        <v>2014</v>
      </c>
      <c r="C219" s="9">
        <v>2015</v>
      </c>
      <c r="D219" s="121" t="str">
        <f t="shared" si="340"/>
        <v>BPLLA9_3</v>
      </c>
      <c r="E219" s="15" t="s">
        <v>246</v>
      </c>
      <c r="F219" s="16">
        <v>69.029060637684609</v>
      </c>
      <c r="G219" s="16">
        <v>16.221829249855883</v>
      </c>
      <c r="H219" s="16">
        <v>4.8144370285298344</v>
      </c>
      <c r="I219" s="16"/>
      <c r="J219" s="16">
        <v>1.3037037037037036</v>
      </c>
      <c r="K219" s="16">
        <v>0</v>
      </c>
      <c r="L219" s="16">
        <v>91.369030619774037</v>
      </c>
      <c r="M219" s="22"/>
      <c r="N219" t="s">
        <v>205</v>
      </c>
      <c r="O219" t="str">
        <f t="shared" ref="O219" si="381">IF(SUM(U218:U221)&gt;0,"",N219)</f>
        <v>LPfC LA</v>
      </c>
      <c r="P219" s="39" t="s">
        <v>246</v>
      </c>
      <c r="Q219" s="7">
        <v>2.2391549999999998</v>
      </c>
      <c r="R219" s="7">
        <v>-58.740004999999996</v>
      </c>
      <c r="S219" s="6" t="str">
        <f t="shared" si="338"/>
        <v>LPfC LA</v>
      </c>
      <c r="T219" s="6" t="str">
        <f t="shared" si="336"/>
        <v/>
      </c>
      <c r="U219" s="18" t="str">
        <f t="shared" ref="U219" si="382">IF(S219=S218,"",1)</f>
        <v/>
      </c>
    </row>
    <row r="220" spans="1:21" x14ac:dyDescent="0.2">
      <c r="A220" t="s">
        <v>203</v>
      </c>
      <c r="B220">
        <v>2014</v>
      </c>
      <c r="C220" s="9">
        <v>2015</v>
      </c>
      <c r="D220" s="121" t="str">
        <f t="shared" si="340"/>
        <v>BPLLA9_3</v>
      </c>
      <c r="E220" s="15" t="s">
        <v>247</v>
      </c>
      <c r="F220" s="16">
        <v>120.42776410478545</v>
      </c>
      <c r="G220" s="16">
        <v>28.300524564624581</v>
      </c>
      <c r="H220" s="16">
        <v>3.063732654518986</v>
      </c>
      <c r="I220" s="16"/>
      <c r="J220" s="16">
        <v>0.79200000000000004</v>
      </c>
      <c r="K220" s="16">
        <v>18.202523733934608</v>
      </c>
      <c r="L220" s="16">
        <v>170.78654505786363</v>
      </c>
      <c r="M220" s="22"/>
      <c r="N220" t="s">
        <v>205</v>
      </c>
      <c r="O220" t="str">
        <f t="shared" ref="O220" si="383">IF(SUM(U218:U221)&gt;0,"",N220)</f>
        <v>LPfC LA</v>
      </c>
      <c r="P220" s="39" t="s">
        <v>247</v>
      </c>
      <c r="Q220" s="7">
        <v>2.2374100000000001</v>
      </c>
      <c r="R220" s="7">
        <v>-58.739606999999999</v>
      </c>
      <c r="S220" s="6" t="str">
        <f t="shared" si="338"/>
        <v>LPfC LA</v>
      </c>
      <c r="T220" s="6" t="str">
        <f t="shared" si="336"/>
        <v/>
      </c>
      <c r="U220" s="18" t="str">
        <f t="shared" ref="U220" si="384">IF(S220=S218,"",1)</f>
        <v/>
      </c>
    </row>
    <row r="221" spans="1:21" x14ac:dyDescent="0.2">
      <c r="A221" t="s">
        <v>203</v>
      </c>
      <c r="B221">
        <v>2014</v>
      </c>
      <c r="C221" s="9">
        <v>2015</v>
      </c>
      <c r="D221" s="121" t="str">
        <f t="shared" si="340"/>
        <v>BPLLA9_3</v>
      </c>
      <c r="E221" s="15" t="s">
        <v>248</v>
      </c>
      <c r="F221" s="16">
        <v>94.913075062103488</v>
      </c>
      <c r="G221" s="16">
        <v>22.304572639594319</v>
      </c>
      <c r="H221" s="16">
        <v>3.93908484152441</v>
      </c>
      <c r="I221" s="16"/>
      <c r="J221" s="16">
        <v>0</v>
      </c>
      <c r="K221" s="16">
        <v>7.8606186669852418</v>
      </c>
      <c r="L221" s="16">
        <v>129.01735121020747</v>
      </c>
      <c r="M221" s="40">
        <v>36.34165497896214</v>
      </c>
      <c r="N221" t="s">
        <v>205</v>
      </c>
      <c r="O221" t="str">
        <f t="shared" ref="O221" si="385">IF(SUM(U218:U221)&gt;0,"",N221)</f>
        <v>LPfC LA</v>
      </c>
      <c r="P221" s="39" t="s">
        <v>248</v>
      </c>
      <c r="Q221" s="7">
        <v>2.2413090000000002</v>
      </c>
      <c r="R221" s="7">
        <v>-58.738632000000003</v>
      </c>
      <c r="S221" s="6" t="str">
        <f t="shared" si="338"/>
        <v>LPfC LA</v>
      </c>
      <c r="T221" s="6" t="str">
        <f t="shared" si="336"/>
        <v/>
      </c>
      <c r="U221" s="20" t="str">
        <f t="shared" ref="U221" si="386">IF(S221=S218,"",1)</f>
        <v/>
      </c>
    </row>
    <row r="222" spans="1:21" x14ac:dyDescent="0.2">
      <c r="A222" t="s">
        <v>249</v>
      </c>
      <c r="B222">
        <v>2014</v>
      </c>
      <c r="C222" s="9">
        <v>2015</v>
      </c>
      <c r="D222" s="121" t="str">
        <f t="shared" si="340"/>
        <v>BPLMA10_2</v>
      </c>
      <c r="E222" s="15" t="s">
        <v>250</v>
      </c>
      <c r="F222" s="16">
        <v>166.85222348401908</v>
      </c>
      <c r="G222" s="16">
        <v>39.210272518744482</v>
      </c>
      <c r="H222" s="16">
        <v>1.750704374010849</v>
      </c>
      <c r="I222" s="16">
        <v>3.0762499999999999</v>
      </c>
      <c r="J222" s="16">
        <v>0</v>
      </c>
      <c r="K222" s="16">
        <v>7.4096055041178364</v>
      </c>
      <c r="L222" s="16">
        <v>215.22280588089225</v>
      </c>
      <c r="M222" s="22"/>
      <c r="N222" t="s">
        <v>111</v>
      </c>
      <c r="O222" t="str">
        <f t="shared" ref="O222" si="387">IF(SUM(U222:U225)&gt;0,"",N222)</f>
        <v>MPfC MA</v>
      </c>
      <c r="P222" s="39" t="s">
        <v>250</v>
      </c>
      <c r="Q222" s="7">
        <v>4.6000040000000002</v>
      </c>
      <c r="R222" s="7">
        <v>-58.719585000000002</v>
      </c>
      <c r="S222" s="6" t="str">
        <f t="shared" si="338"/>
        <v>MPfC MA</v>
      </c>
      <c r="T222" s="6" t="str">
        <f t="shared" si="336"/>
        <v/>
      </c>
      <c r="U222" s="14"/>
    </row>
    <row r="223" spans="1:21" x14ac:dyDescent="0.2">
      <c r="A223" t="s">
        <v>249</v>
      </c>
      <c r="B223">
        <v>2014</v>
      </c>
      <c r="C223" s="9">
        <v>2015</v>
      </c>
      <c r="D223" s="121" t="str">
        <f t="shared" si="340"/>
        <v>BPLMA10_2</v>
      </c>
      <c r="E223" s="15" t="s">
        <v>251</v>
      </c>
      <c r="F223" s="16">
        <v>225.47512540291132</v>
      </c>
      <c r="G223" s="16">
        <v>52.986654469684154</v>
      </c>
      <c r="H223" s="16">
        <v>4.8144370285298344</v>
      </c>
      <c r="I223" s="16"/>
      <c r="J223" s="16">
        <v>1.7415497448979591</v>
      </c>
      <c r="K223" s="16">
        <v>10.299653907358575</v>
      </c>
      <c r="L223" s="16">
        <v>295.31742055338179</v>
      </c>
      <c r="M223" s="22"/>
      <c r="N223" t="s">
        <v>111</v>
      </c>
      <c r="O223" t="str">
        <f t="shared" ref="O223" si="388">IF(SUM(U222:U225)&gt;0,"",N223)</f>
        <v>MPfC MA</v>
      </c>
      <c r="P223" s="39" t="s">
        <v>251</v>
      </c>
      <c r="Q223" s="7">
        <v>4.601807</v>
      </c>
      <c r="R223" s="7">
        <v>-58.719247000000003</v>
      </c>
      <c r="S223" s="6" t="str">
        <f t="shared" si="338"/>
        <v>MPfC MA</v>
      </c>
      <c r="T223" s="6" t="str">
        <f t="shared" si="336"/>
        <v/>
      </c>
      <c r="U223" s="18" t="str">
        <f t="shared" ref="U223" si="389">IF(S223=S222,"",1)</f>
        <v/>
      </c>
    </row>
    <row r="224" spans="1:21" x14ac:dyDescent="0.2">
      <c r="A224" t="s">
        <v>249</v>
      </c>
      <c r="B224">
        <v>2014</v>
      </c>
      <c r="C224" s="9">
        <v>2015</v>
      </c>
      <c r="D224" s="121" t="str">
        <f t="shared" si="340"/>
        <v>BPLMA10_2</v>
      </c>
      <c r="E224" s="15" t="s">
        <v>252</v>
      </c>
      <c r="F224" s="16">
        <v>234.78346462034656</v>
      </c>
      <c r="G224" s="16">
        <v>55.174114185781441</v>
      </c>
      <c r="H224" s="16">
        <v>3.93908484152441</v>
      </c>
      <c r="I224" s="16"/>
      <c r="J224" s="16">
        <v>0</v>
      </c>
      <c r="K224" s="16">
        <v>6.868846794730775</v>
      </c>
      <c r="L224" s="16">
        <v>300.76551044238317</v>
      </c>
      <c r="M224" s="22"/>
      <c r="N224" t="s">
        <v>111</v>
      </c>
      <c r="O224" t="str">
        <f t="shared" ref="O224" si="390">IF(SUM(U222:U225)&gt;0,"",N224)</f>
        <v>MPfC MA</v>
      </c>
      <c r="P224" s="39" t="s">
        <v>252</v>
      </c>
      <c r="Q224" s="7">
        <v>4.6035519999999996</v>
      </c>
      <c r="R224" s="7">
        <v>-58.718986000000001</v>
      </c>
      <c r="S224" s="6" t="str">
        <f t="shared" si="338"/>
        <v>MPfC MA</v>
      </c>
      <c r="T224" s="6" t="str">
        <f t="shared" si="336"/>
        <v/>
      </c>
      <c r="U224" s="18" t="str">
        <f t="shared" ref="U224" si="391">IF(S224=S222,"",1)</f>
        <v/>
      </c>
    </row>
    <row r="225" spans="1:21" x14ac:dyDescent="0.2">
      <c r="A225" t="s">
        <v>249</v>
      </c>
      <c r="B225">
        <v>2014</v>
      </c>
      <c r="C225" s="9">
        <v>2015</v>
      </c>
      <c r="D225" s="121" t="str">
        <f t="shared" si="340"/>
        <v>BPLMA10_2</v>
      </c>
      <c r="E225" s="15" t="s">
        <v>253</v>
      </c>
      <c r="F225" s="16">
        <v>143.09286600189287</v>
      </c>
      <c r="G225" s="16">
        <v>33.626823510444822</v>
      </c>
      <c r="H225" s="16">
        <v>8.7535218700542448</v>
      </c>
      <c r="I225" s="16"/>
      <c r="J225" s="16">
        <v>0</v>
      </c>
      <c r="K225" s="16">
        <v>22.202520185127355</v>
      </c>
      <c r="L225" s="16">
        <v>207.67573156751931</v>
      </c>
      <c r="M225" s="40">
        <v>18.812061711079949</v>
      </c>
      <c r="N225" t="s">
        <v>111</v>
      </c>
      <c r="O225" t="str">
        <f t="shared" ref="O225" si="392">IF(SUM(U222:U225)&gt;0,"",N225)</f>
        <v>MPfC MA</v>
      </c>
      <c r="P225" s="39" t="s">
        <v>253</v>
      </c>
      <c r="Q225" s="7">
        <v>4.6003170000000004</v>
      </c>
      <c r="R225" s="7">
        <v>-58.721387</v>
      </c>
      <c r="S225" s="6" t="str">
        <f t="shared" si="338"/>
        <v>MPfC MA</v>
      </c>
      <c r="T225" s="6" t="str">
        <f t="shared" si="336"/>
        <v/>
      </c>
      <c r="U225" s="20" t="str">
        <f t="shared" ref="U225" si="393">IF(S225=S222,"",1)</f>
        <v/>
      </c>
    </row>
    <row r="226" spans="1:21" x14ac:dyDescent="0.2">
      <c r="A226" t="s">
        <v>254</v>
      </c>
      <c r="B226">
        <v>2019</v>
      </c>
      <c r="C226" s="9">
        <v>2019</v>
      </c>
      <c r="D226" s="121" t="str">
        <f t="shared" si="340"/>
        <v>BPLMA11_1</v>
      </c>
      <c r="E226" s="21" t="s">
        <v>255</v>
      </c>
      <c r="F226" s="16">
        <v>256.91104136370308</v>
      </c>
      <c r="G226" s="16">
        <v>60.374094720470218</v>
      </c>
      <c r="H226" s="16">
        <v>0.8753521870054245</v>
      </c>
      <c r="I226" s="16">
        <v>2.2520136363636363</v>
      </c>
      <c r="J226" s="16">
        <v>12.548194432320027</v>
      </c>
      <c r="K226" s="16">
        <v>6.5682217289249678</v>
      </c>
      <c r="L226" s="16">
        <v>337.27690443242375</v>
      </c>
      <c r="M226" s="36"/>
      <c r="N226" t="s">
        <v>256</v>
      </c>
      <c r="O226" t="str">
        <f t="shared" ref="O226" si="394">IF(SUM(U226:U229)&gt;0,"",N226)</f>
        <v>LPfC MA</v>
      </c>
      <c r="P226" s="6" t="s">
        <v>255</v>
      </c>
      <c r="Q226" s="7">
        <v>6.7977061743836602</v>
      </c>
      <c r="R226" s="7">
        <v>-59.245597368543102</v>
      </c>
      <c r="S226" s="6" t="str">
        <f t="shared" si="338"/>
        <v>LPfC MA</v>
      </c>
      <c r="T226" s="6" t="str">
        <f t="shared" si="336"/>
        <v/>
      </c>
      <c r="U226" s="14"/>
    </row>
    <row r="227" spans="1:21" x14ac:dyDescent="0.2">
      <c r="A227" t="s">
        <v>254</v>
      </c>
      <c r="B227">
        <v>2019</v>
      </c>
      <c r="C227" s="9">
        <v>2019</v>
      </c>
      <c r="D227" s="121" t="str">
        <f t="shared" si="340"/>
        <v>BPLMA11_1</v>
      </c>
      <c r="E227" s="21" t="s">
        <v>257</v>
      </c>
      <c r="F227" s="16">
        <v>130.39730812998786</v>
      </c>
      <c r="G227" s="16">
        <v>30.643367410547146</v>
      </c>
      <c r="H227" s="16">
        <v>3.063732654518986</v>
      </c>
      <c r="I227" s="16"/>
      <c r="J227" s="16">
        <v>7.0494250637755105</v>
      </c>
      <c r="K227" s="16">
        <v>21.402638096441066</v>
      </c>
      <c r="L227" s="16">
        <v>192.55647135527056</v>
      </c>
      <c r="M227" s="36"/>
      <c r="N227" t="s">
        <v>256</v>
      </c>
      <c r="O227" t="str">
        <f t="shared" ref="O227" si="395">IF(SUM(U226:U229)&gt;0,"",N227)</f>
        <v>LPfC MA</v>
      </c>
      <c r="P227" s="6" t="s">
        <v>257</v>
      </c>
      <c r="Q227" s="7">
        <v>6.7961047945814803</v>
      </c>
      <c r="R227" s="7">
        <v>-59.245906442427902</v>
      </c>
      <c r="S227" s="6" t="str">
        <f t="shared" si="338"/>
        <v>LPfC MA</v>
      </c>
      <c r="T227" s="6" t="str">
        <f t="shared" si="336"/>
        <v/>
      </c>
      <c r="U227" s="18" t="str">
        <f t="shared" ref="U227" si="396">IF(S227=S226,"",1)</f>
        <v/>
      </c>
    </row>
    <row r="228" spans="1:21" x14ac:dyDescent="0.2">
      <c r="A228" t="s">
        <v>254</v>
      </c>
      <c r="B228">
        <v>2019</v>
      </c>
      <c r="C228" s="9">
        <v>2019</v>
      </c>
      <c r="D228" s="121" t="str">
        <f t="shared" si="340"/>
        <v>BPLMA11_1</v>
      </c>
      <c r="E228" s="21" t="s">
        <v>258</v>
      </c>
      <c r="F228" s="16">
        <v>252.18562990616115</v>
      </c>
      <c r="G228" s="16">
        <v>59.263623027947865</v>
      </c>
      <c r="H228" s="16">
        <v>3.93908484152441</v>
      </c>
      <c r="I228" s="16"/>
      <c r="J228" s="16">
        <v>0</v>
      </c>
      <c r="K228" s="16">
        <v>9.6807988688965203</v>
      </c>
      <c r="L228" s="16">
        <v>325.06913664452998</v>
      </c>
      <c r="M228" s="36"/>
      <c r="N228" t="s">
        <v>256</v>
      </c>
      <c r="O228" t="str">
        <f t="shared" ref="O228" si="397">IF(SUM(U226:U229)&gt;0,"",N228)</f>
        <v>LPfC MA</v>
      </c>
      <c r="P228" s="6" t="s">
        <v>258</v>
      </c>
      <c r="Q228" s="7">
        <v>6.7941239430040801</v>
      </c>
      <c r="R228" s="7">
        <v>-59.246177581979197</v>
      </c>
      <c r="S228" s="6" t="str">
        <f t="shared" si="338"/>
        <v>LPfC MA</v>
      </c>
      <c r="T228" s="6" t="str">
        <f t="shared" si="336"/>
        <v/>
      </c>
      <c r="U228" s="18" t="str">
        <f t="shared" ref="U228" si="398">IF(S228=S226,"",1)</f>
        <v/>
      </c>
    </row>
    <row r="229" spans="1:21" x14ac:dyDescent="0.2">
      <c r="A229" t="s">
        <v>254</v>
      </c>
      <c r="B229">
        <v>2019</v>
      </c>
      <c r="C229" s="9">
        <v>2019</v>
      </c>
      <c r="D229" s="121" t="str">
        <f t="shared" si="340"/>
        <v>BPLMA11_1</v>
      </c>
      <c r="E229" s="21" t="s">
        <v>259</v>
      </c>
      <c r="F229" s="16">
        <v>177.8844018529916</v>
      </c>
      <c r="G229" s="16">
        <v>41.802834435453022</v>
      </c>
      <c r="H229" s="16">
        <v>0</v>
      </c>
      <c r="I229" s="16"/>
      <c r="J229" s="16">
        <v>3.0046637499999997</v>
      </c>
      <c r="K229" s="16">
        <v>15.687736195531537</v>
      </c>
      <c r="L229" s="16">
        <v>238.37963623397616</v>
      </c>
      <c r="M229" s="36"/>
      <c r="N229" t="s">
        <v>256</v>
      </c>
      <c r="O229" t="str">
        <f t="shared" ref="O229" si="399">IF(SUM(U226:U229)&gt;0,"",N229)</f>
        <v>LPfC MA</v>
      </c>
      <c r="P229" s="6" t="s">
        <v>259</v>
      </c>
      <c r="Q229" s="7">
        <v>6.7974253958492996</v>
      </c>
      <c r="R229" s="7">
        <v>-59.243769349569703</v>
      </c>
      <c r="S229" s="6" t="str">
        <f t="shared" si="338"/>
        <v>LPfC MA</v>
      </c>
      <c r="T229" s="6" t="str">
        <f t="shared" si="336"/>
        <v/>
      </c>
      <c r="U229" s="20" t="str">
        <f t="shared" ref="U229" si="400">IF(S229=S226,"",1)</f>
        <v/>
      </c>
    </row>
    <row r="230" spans="1:21" x14ac:dyDescent="0.2">
      <c r="A230" t="s">
        <v>249</v>
      </c>
      <c r="B230">
        <v>2014</v>
      </c>
      <c r="C230" s="9">
        <v>2015</v>
      </c>
      <c r="D230" s="121" t="str">
        <f t="shared" si="340"/>
        <v>BPLMA11_2</v>
      </c>
      <c r="E230" s="15" t="s">
        <v>260</v>
      </c>
      <c r="F230" s="16">
        <v>213.80500703833084</v>
      </c>
      <c r="G230" s="16">
        <v>50.244176654007745</v>
      </c>
      <c r="H230" s="16">
        <v>4.3767609350271224</v>
      </c>
      <c r="I230" s="16">
        <v>4.30962551724138</v>
      </c>
      <c r="J230" s="16">
        <v>0.9470663265306124</v>
      </c>
      <c r="K230" s="16">
        <v>2.8941245498583896</v>
      </c>
      <c r="L230" s="16">
        <v>272.26713550375473</v>
      </c>
      <c r="M230" s="22"/>
      <c r="N230" t="s">
        <v>111</v>
      </c>
      <c r="O230" t="str">
        <f t="shared" ref="O230" si="401">IF(SUM(U230:U233)&gt;0,"",N230)</f>
        <v>MPfC MA</v>
      </c>
      <c r="P230" s="6" t="s">
        <v>260</v>
      </c>
      <c r="Q230" s="7">
        <v>1.5959099999999999</v>
      </c>
      <c r="R230" s="7">
        <v>-58.649189</v>
      </c>
      <c r="S230" s="6" t="str">
        <f t="shared" si="338"/>
        <v>MPfC MA</v>
      </c>
      <c r="T230" s="6" t="str">
        <f t="shared" si="336"/>
        <v/>
      </c>
      <c r="U230" s="14"/>
    </row>
    <row r="231" spans="1:21" x14ac:dyDescent="0.2">
      <c r="A231" t="s">
        <v>249</v>
      </c>
      <c r="B231">
        <v>2014</v>
      </c>
      <c r="C231" s="9">
        <v>2015</v>
      </c>
      <c r="D231" s="121" t="str">
        <f t="shared" si="340"/>
        <v>BPLMA11_2</v>
      </c>
      <c r="E231" s="15" t="s">
        <v>261</v>
      </c>
      <c r="F231" s="16">
        <v>78.676869365809537</v>
      </c>
      <c r="G231" s="16">
        <v>18.489064300965239</v>
      </c>
      <c r="H231" s="16">
        <v>9.1911979635569576</v>
      </c>
      <c r="I231" s="16"/>
      <c r="J231" s="16">
        <v>0</v>
      </c>
      <c r="K231" s="16">
        <v>37.029410362437346</v>
      </c>
      <c r="L231" s="16">
        <v>143.38654199276908</v>
      </c>
      <c r="M231" s="22"/>
      <c r="N231" t="s">
        <v>111</v>
      </c>
      <c r="O231" t="str">
        <f t="shared" ref="O231" si="402">IF(SUM(U230:U233)&gt;0,"",N231)</f>
        <v>MPfC MA</v>
      </c>
      <c r="P231" s="6" t="s">
        <v>261</v>
      </c>
      <c r="Q231" s="7">
        <v>1.595548</v>
      </c>
      <c r="R231" s="7">
        <v>-58.647432000000002</v>
      </c>
      <c r="S231" s="6" t="str">
        <f t="shared" si="338"/>
        <v>MPfC MA</v>
      </c>
      <c r="T231" s="6" t="str">
        <f t="shared" si="336"/>
        <v/>
      </c>
      <c r="U231" s="18" t="str">
        <f t="shared" ref="U231" si="403">IF(S231=S230,"",1)</f>
        <v/>
      </c>
    </row>
    <row r="232" spans="1:21" x14ac:dyDescent="0.2">
      <c r="A232" t="s">
        <v>249</v>
      </c>
      <c r="B232">
        <v>2014</v>
      </c>
      <c r="C232" s="9">
        <v>2015</v>
      </c>
      <c r="D232" s="121" t="str">
        <f t="shared" si="340"/>
        <v>BPLMA11_2</v>
      </c>
      <c r="E232" s="15" t="s">
        <v>262</v>
      </c>
      <c r="F232" s="16">
        <v>126.29439365416627</v>
      </c>
      <c r="G232" s="16">
        <v>29.67918250872907</v>
      </c>
      <c r="H232" s="16">
        <v>4.8144370285298344</v>
      </c>
      <c r="I232" s="16"/>
      <c r="J232" s="16">
        <v>0</v>
      </c>
      <c r="K232" s="16">
        <v>25.988139575974316</v>
      </c>
      <c r="L232" s="16">
        <v>186.77615276739948</v>
      </c>
      <c r="M232" s="22"/>
      <c r="N232" t="s">
        <v>111</v>
      </c>
      <c r="O232" t="str">
        <f t="shared" ref="O232" si="404">IF(SUM(U230:U233)&gt;0,"",N232)</f>
        <v>MPfC MA</v>
      </c>
      <c r="P232" s="6" t="s">
        <v>262</v>
      </c>
      <c r="Q232" s="7">
        <v>1.5951569999999999</v>
      </c>
      <c r="R232" s="7">
        <v>-58.645699</v>
      </c>
      <c r="S232" s="6" t="str">
        <f t="shared" si="338"/>
        <v>MPfC MA</v>
      </c>
      <c r="T232" s="6" t="str">
        <f t="shared" si="336"/>
        <v/>
      </c>
      <c r="U232" s="18" t="str">
        <f t="shared" ref="U232" si="405">IF(S232=S230,"",1)</f>
        <v/>
      </c>
    </row>
    <row r="233" spans="1:21" x14ac:dyDescent="0.2">
      <c r="A233" t="s">
        <v>249</v>
      </c>
      <c r="B233">
        <v>2014</v>
      </c>
      <c r="C233" s="9">
        <v>2015</v>
      </c>
      <c r="D233" s="121" t="str">
        <f t="shared" si="340"/>
        <v>BPLMA11_2</v>
      </c>
      <c r="E233" s="15" t="s">
        <v>263</v>
      </c>
      <c r="F233" s="16">
        <v>201.54596162593634</v>
      </c>
      <c r="G233" s="16">
        <v>47.363300982095041</v>
      </c>
      <c r="H233" s="16">
        <v>4.3767609350271224</v>
      </c>
      <c r="I233" s="16"/>
      <c r="J233" s="16">
        <v>0.35918367346938779</v>
      </c>
      <c r="K233" s="16">
        <v>5.2527552074274233</v>
      </c>
      <c r="L233" s="16">
        <v>258.89796242395533</v>
      </c>
      <c r="M233" s="23"/>
      <c r="N233" t="s">
        <v>111</v>
      </c>
      <c r="O233" t="str">
        <f t="shared" ref="O233" si="406">IF(SUM(U230:U233)&gt;0,"",N233)</f>
        <v>MPfC MA</v>
      </c>
      <c r="P233" s="6" t="s">
        <v>263</v>
      </c>
      <c r="Q233" s="7">
        <v>1.597626</v>
      </c>
      <c r="R233" s="7">
        <v>-58.648847000000004</v>
      </c>
      <c r="S233" s="6" t="str">
        <f t="shared" si="338"/>
        <v>MPfC MA</v>
      </c>
      <c r="T233" s="6" t="str">
        <f t="shared" si="336"/>
        <v/>
      </c>
      <c r="U233" s="20" t="str">
        <f t="shared" ref="U233" si="407">IF(S233=S230,"",1)</f>
        <v/>
      </c>
    </row>
    <row r="234" spans="1:21" x14ac:dyDescent="0.2">
      <c r="A234" t="s">
        <v>254</v>
      </c>
      <c r="B234">
        <v>2019</v>
      </c>
      <c r="C234" s="9">
        <v>2019</v>
      </c>
      <c r="D234" s="121" t="str">
        <f t="shared" si="340"/>
        <v>BPLMA1_1</v>
      </c>
      <c r="E234" s="21" t="s">
        <v>264</v>
      </c>
      <c r="F234" s="16">
        <v>187.37923783340099</v>
      </c>
      <c r="G234" s="16">
        <v>44.034120890849231</v>
      </c>
      <c r="H234" s="16">
        <v>28.88662217117901</v>
      </c>
      <c r="I234" s="16">
        <v>1.9437406716417909</v>
      </c>
      <c r="J234" s="16">
        <v>1.1818452380952384</v>
      </c>
      <c r="K234" s="16">
        <v>12.108462474448974</v>
      </c>
      <c r="L234" s="16">
        <v>273.59028860797349</v>
      </c>
      <c r="M234" s="36"/>
      <c r="N234" t="s">
        <v>256</v>
      </c>
      <c r="O234" t="str">
        <f t="shared" ref="O234" si="408">IF(SUM(U234:U237)&gt;0,"",N234)</f>
        <v>LPfC MA</v>
      </c>
      <c r="P234" s="6" t="s">
        <v>264</v>
      </c>
      <c r="Q234" s="44">
        <v>5.7759</v>
      </c>
      <c r="R234" s="44">
        <v>-61.158149999999999</v>
      </c>
      <c r="S234" s="6" t="str">
        <f t="shared" si="338"/>
        <v>LPfC MA</v>
      </c>
      <c r="U234" s="14"/>
    </row>
    <row r="235" spans="1:21" x14ac:dyDescent="0.2">
      <c r="A235" t="s">
        <v>254</v>
      </c>
      <c r="B235">
        <v>2019</v>
      </c>
      <c r="C235" s="9">
        <v>2019</v>
      </c>
      <c r="D235" s="121" t="str">
        <f t="shared" si="340"/>
        <v>BPLMA1_1</v>
      </c>
      <c r="E235" s="21" t="s">
        <v>265</v>
      </c>
      <c r="F235" s="16">
        <v>214.65617615300599</v>
      </c>
      <c r="G235" s="16">
        <v>50.444201395956405</v>
      </c>
      <c r="H235" s="16">
        <v>13.567958898584079</v>
      </c>
      <c r="I235" s="16"/>
      <c r="J235" s="16">
        <v>0.24648148148148152</v>
      </c>
      <c r="K235" s="16">
        <v>5.2813456008265529</v>
      </c>
      <c r="L235" s="16">
        <v>284.19616352985457</v>
      </c>
      <c r="M235" s="36"/>
      <c r="N235" t="s">
        <v>256</v>
      </c>
      <c r="O235" t="str">
        <f t="shared" ref="O235" si="409">IF(SUM(U234:U237)&gt;0,"",N235)</f>
        <v>LPfC MA</v>
      </c>
      <c r="P235" s="6" t="s">
        <v>265</v>
      </c>
      <c r="Q235" s="44">
        <v>5.7758900000000004</v>
      </c>
      <c r="R235" s="44">
        <v>-61.156329999999997</v>
      </c>
      <c r="S235" s="6" t="str">
        <f t="shared" si="338"/>
        <v>LPfC MA</v>
      </c>
      <c r="U235" s="18" t="str">
        <f t="shared" ref="U235" si="410">IF(S235=S234,"",1)</f>
        <v/>
      </c>
    </row>
    <row r="236" spans="1:21" x14ac:dyDescent="0.2">
      <c r="A236" t="s">
        <v>254</v>
      </c>
      <c r="B236">
        <v>2019</v>
      </c>
      <c r="C236" s="9">
        <v>2019</v>
      </c>
      <c r="D236" s="121" t="str">
        <f t="shared" si="340"/>
        <v>BPLMA1_1</v>
      </c>
      <c r="E236" s="21" t="s">
        <v>266</v>
      </c>
      <c r="F236" s="16">
        <v>210.13964147059664</v>
      </c>
      <c r="G236" s="16">
        <v>49.382815745590207</v>
      </c>
      <c r="H236" s="16">
        <v>12.692606711578655</v>
      </c>
      <c r="I236" s="16"/>
      <c r="J236" s="16">
        <v>1.9247193877551019</v>
      </c>
      <c r="K236" s="16">
        <v>0</v>
      </c>
      <c r="L236" s="16">
        <v>274.13978331552062</v>
      </c>
      <c r="M236" s="36"/>
      <c r="N236" t="s">
        <v>256</v>
      </c>
      <c r="O236" t="str">
        <f t="shared" ref="O236" si="411">IF(SUM(U234:U237)&gt;0,"",N236)</f>
        <v>LPfC MA</v>
      </c>
      <c r="P236" s="6" t="s">
        <v>266</v>
      </c>
      <c r="Q236" s="44">
        <v>5.7758799999999999</v>
      </c>
      <c r="R236" s="44">
        <v>-61.154539999999997</v>
      </c>
      <c r="S236" s="6" t="str">
        <f t="shared" si="338"/>
        <v>LPfC MA</v>
      </c>
      <c r="U236" s="18" t="str">
        <f t="shared" ref="U236" si="412">IF(S236=S234,"",1)</f>
        <v/>
      </c>
    </row>
    <row r="237" spans="1:21" x14ac:dyDescent="0.2">
      <c r="A237" t="s">
        <v>254</v>
      </c>
      <c r="B237">
        <v>2019</v>
      </c>
      <c r="C237" s="9">
        <v>2019</v>
      </c>
      <c r="D237" s="121" t="str">
        <f t="shared" si="340"/>
        <v>BPLMA1_1</v>
      </c>
      <c r="E237" s="21" t="s">
        <v>267</v>
      </c>
      <c r="F237" s="16">
        <v>210.58151429908762</v>
      </c>
      <c r="G237" s="16">
        <v>49.486655860285587</v>
      </c>
      <c r="H237" s="16">
        <v>20.133100301124763</v>
      </c>
      <c r="I237" s="16"/>
      <c r="J237" s="16">
        <v>0</v>
      </c>
      <c r="K237" s="16">
        <v>10.005003036466803</v>
      </c>
      <c r="L237" s="16">
        <v>290.2062734969648</v>
      </c>
      <c r="M237" s="36"/>
      <c r="N237" t="s">
        <v>256</v>
      </c>
      <c r="O237" t="str">
        <f t="shared" ref="O237" si="413">IF(SUM(U234:U237)&gt;0,"",N237)</f>
        <v>LPfC MA</v>
      </c>
      <c r="P237" s="6" t="s">
        <v>267</v>
      </c>
      <c r="Q237" s="44">
        <v>5.7777000000000003</v>
      </c>
      <c r="R237" s="44">
        <v>-61.15813</v>
      </c>
      <c r="S237" s="6" t="str">
        <f t="shared" si="338"/>
        <v>LPfC MA</v>
      </c>
      <c r="U237" s="20" t="str">
        <f t="shared" ref="U237" si="414">IF(S237=S234,"",1)</f>
        <v/>
      </c>
    </row>
    <row r="238" spans="1:21" x14ac:dyDescent="0.2">
      <c r="A238" t="s">
        <v>249</v>
      </c>
      <c r="B238">
        <v>2014</v>
      </c>
      <c r="C238" s="9">
        <v>2015</v>
      </c>
      <c r="D238" s="121" t="str">
        <f t="shared" si="340"/>
        <v>BPLMA12_1</v>
      </c>
      <c r="E238" s="15" t="s">
        <v>268</v>
      </c>
      <c r="F238" s="16">
        <v>114.562525805384</v>
      </c>
      <c r="G238" s="16">
        <v>26.922193564265239</v>
      </c>
      <c r="H238" s="16">
        <v>2.6260565610162736</v>
      </c>
      <c r="I238" s="16">
        <v>3.1610710084033617</v>
      </c>
      <c r="J238" s="16">
        <v>2.0461309523809521</v>
      </c>
      <c r="K238" s="16">
        <v>2.7308547685025437</v>
      </c>
      <c r="L238" s="16">
        <v>148.88776165154903</v>
      </c>
      <c r="M238" s="22"/>
      <c r="N238" t="s">
        <v>205</v>
      </c>
      <c r="O238" t="str">
        <f t="shared" ref="O238" si="415">IF(SUM(U238:U241)&gt;0,"",N238)</f>
        <v>LPfC LA</v>
      </c>
      <c r="P238" s="6" t="s">
        <v>268</v>
      </c>
      <c r="Q238" s="7">
        <v>1.8113729999999999</v>
      </c>
      <c r="R238" s="7">
        <v>-58.556153000000002</v>
      </c>
      <c r="S238" s="6" t="str">
        <f t="shared" si="338"/>
        <v>LPfC LA</v>
      </c>
      <c r="T238" s="6" t="str">
        <f t="shared" ref="T238:T269" si="416">IF(P238=E238,"","check")</f>
        <v/>
      </c>
      <c r="U238" s="14"/>
    </row>
    <row r="239" spans="1:21" x14ac:dyDescent="0.2">
      <c r="A239" t="s">
        <v>249</v>
      </c>
      <c r="B239">
        <v>2014</v>
      </c>
      <c r="C239" s="9">
        <v>2015</v>
      </c>
      <c r="D239" s="121" t="str">
        <f t="shared" si="340"/>
        <v>BPLMA12_1</v>
      </c>
      <c r="E239" s="15" t="s">
        <v>269</v>
      </c>
      <c r="F239" s="16">
        <v>126.95657774434193</v>
      </c>
      <c r="G239" s="16">
        <v>29.834795769920351</v>
      </c>
      <c r="H239" s="16">
        <v>2.6260565610162736</v>
      </c>
      <c r="I239" s="16"/>
      <c r="J239" s="16">
        <v>0.27499999999999997</v>
      </c>
      <c r="K239" s="16">
        <v>16.141344447506153</v>
      </c>
      <c r="L239" s="16">
        <v>175.83377452278472</v>
      </c>
      <c r="M239" s="22"/>
      <c r="N239" t="s">
        <v>205</v>
      </c>
      <c r="O239" t="str">
        <f t="shared" ref="O239" si="417">IF(SUM(U238:U241)&gt;0,"",N239)</f>
        <v>LPfC LA</v>
      </c>
      <c r="P239" s="6" t="s">
        <v>269</v>
      </c>
      <c r="Q239" s="7">
        <v>1.811267</v>
      </c>
      <c r="R239" s="7">
        <v>-58.557915999999999</v>
      </c>
      <c r="S239" s="6" t="str">
        <f t="shared" si="338"/>
        <v>LPfC LA</v>
      </c>
      <c r="T239" s="6" t="str">
        <f t="shared" si="416"/>
        <v/>
      </c>
      <c r="U239" s="18" t="str">
        <f t="shared" ref="U239" si="418">IF(S239=S238,"",1)</f>
        <v/>
      </c>
    </row>
    <row r="240" spans="1:21" x14ac:dyDescent="0.2">
      <c r="A240" t="s">
        <v>249</v>
      </c>
      <c r="B240">
        <v>2014</v>
      </c>
      <c r="C240" s="9">
        <v>2015</v>
      </c>
      <c r="D240" s="121" t="str">
        <f t="shared" si="340"/>
        <v>BPLMA12_1</v>
      </c>
      <c r="E240" s="15" t="s">
        <v>270</v>
      </c>
      <c r="F240" s="16">
        <v>68.45191400610527</v>
      </c>
      <c r="G240" s="16">
        <v>16.086199791434737</v>
      </c>
      <c r="H240" s="16">
        <v>2.6260565610162736</v>
      </c>
      <c r="I240" s="16"/>
      <c r="J240" s="16">
        <v>0.92562962962962958</v>
      </c>
      <c r="K240" s="16">
        <v>0.44334571394830924</v>
      </c>
      <c r="L240" s="16">
        <v>88.533145702134206</v>
      </c>
      <c r="M240" s="22"/>
      <c r="N240" t="s">
        <v>205</v>
      </c>
      <c r="O240" t="str">
        <f t="shared" ref="O240" si="419">IF(SUM(U238:U241)&gt;0,"",N240)</f>
        <v>LPfC LA</v>
      </c>
      <c r="P240" s="6" t="s">
        <v>270</v>
      </c>
      <c r="Q240" s="7">
        <v>1.8110980000000001</v>
      </c>
      <c r="R240" s="7">
        <v>-58.559769000000003</v>
      </c>
      <c r="S240" s="6" t="str">
        <f t="shared" si="338"/>
        <v>LPfC LA</v>
      </c>
      <c r="T240" s="6" t="str">
        <f t="shared" si="416"/>
        <v/>
      </c>
      <c r="U240" s="18" t="str">
        <f t="shared" ref="U240" si="420">IF(S240=S238,"",1)</f>
        <v/>
      </c>
    </row>
    <row r="241" spans="1:21" x14ac:dyDescent="0.2">
      <c r="A241" t="s">
        <v>249</v>
      </c>
      <c r="B241">
        <v>2014</v>
      </c>
      <c r="C241" s="9">
        <v>2015</v>
      </c>
      <c r="D241" s="121" t="str">
        <f t="shared" si="340"/>
        <v>BPLMA12_1</v>
      </c>
      <c r="E241" s="15" t="s">
        <v>271</v>
      </c>
      <c r="F241" s="16">
        <v>97.874440111401782</v>
      </c>
      <c r="G241" s="16">
        <v>23.000493426179418</v>
      </c>
      <c r="H241" s="16">
        <v>8.7535218700542448</v>
      </c>
      <c r="I241" s="16"/>
      <c r="J241" s="16">
        <v>0.67534013605442189</v>
      </c>
      <c r="K241" s="16">
        <v>5.4282824205991469</v>
      </c>
      <c r="L241" s="16">
        <v>135.732077964289</v>
      </c>
      <c r="M241" s="41">
        <v>34.018232819074335</v>
      </c>
      <c r="N241" t="s">
        <v>205</v>
      </c>
      <c r="O241" t="str">
        <f t="shared" ref="O241" si="421">IF(SUM(U238:U241)&gt;0,"",N241)</f>
        <v>LPfC LA</v>
      </c>
      <c r="P241" s="6" t="s">
        <v>271</v>
      </c>
      <c r="Q241" s="7">
        <v>1.8096129999999999</v>
      </c>
      <c r="R241" s="7">
        <v>-58.556063000000002</v>
      </c>
      <c r="S241" s="6" t="str">
        <f t="shared" si="338"/>
        <v>LPfC LA</v>
      </c>
      <c r="T241" s="6" t="str">
        <f t="shared" si="416"/>
        <v/>
      </c>
      <c r="U241" s="20" t="str">
        <f t="shared" ref="U241" si="422">IF(S241=S238,"",1)</f>
        <v/>
      </c>
    </row>
    <row r="242" spans="1:21" x14ac:dyDescent="0.2">
      <c r="A242" t="s">
        <v>249</v>
      </c>
      <c r="B242">
        <v>2014</v>
      </c>
      <c r="C242" s="9">
        <v>2015</v>
      </c>
      <c r="D242" s="121" t="str">
        <f t="shared" si="340"/>
        <v>BPLMA13_1</v>
      </c>
      <c r="E242" s="15" t="s">
        <v>272</v>
      </c>
      <c r="F242" s="16">
        <v>300.43379181500649</v>
      </c>
      <c r="G242" s="16">
        <v>70.601941076526515</v>
      </c>
      <c r="H242" s="16">
        <v>0.8753521870054245</v>
      </c>
      <c r="I242" s="16">
        <v>3.4551611111111105</v>
      </c>
      <c r="J242" s="16">
        <v>0</v>
      </c>
      <c r="K242" s="16">
        <v>0</v>
      </c>
      <c r="L242" s="16">
        <v>371.91108507853846</v>
      </c>
      <c r="M242" s="22"/>
      <c r="N242" t="s">
        <v>22</v>
      </c>
      <c r="O242" t="str">
        <f t="shared" ref="O242" si="423">IF(SUM(U242:U245)&gt;0,"",N242)</f>
        <v>MPfC LA</v>
      </c>
      <c r="P242" s="6" t="s">
        <v>272</v>
      </c>
      <c r="Q242" s="7">
        <v>4.2046289999999997</v>
      </c>
      <c r="R242" s="7">
        <v>-58.458883999999998</v>
      </c>
      <c r="S242" s="6" t="str">
        <f t="shared" si="338"/>
        <v>MPfC LA</v>
      </c>
      <c r="T242" s="6" t="str">
        <f t="shared" si="416"/>
        <v/>
      </c>
      <c r="U242" s="14"/>
    </row>
    <row r="243" spans="1:21" x14ac:dyDescent="0.2">
      <c r="A243" t="s">
        <v>249</v>
      </c>
      <c r="B243">
        <v>2014</v>
      </c>
      <c r="C243" s="9">
        <v>2015</v>
      </c>
      <c r="D243" s="121" t="str">
        <f t="shared" si="340"/>
        <v>BPLMA13_1</v>
      </c>
      <c r="E243" s="15" t="s">
        <v>273</v>
      </c>
      <c r="F243" s="16">
        <v>188.45620736676537</v>
      </c>
      <c r="G243" s="16">
        <v>44.287208731189857</v>
      </c>
      <c r="H243" s="16">
        <v>1.3130282805081368</v>
      </c>
      <c r="I243" s="16"/>
      <c r="J243" s="16">
        <v>0.34661458333333334</v>
      </c>
      <c r="K243" s="16">
        <v>4.3540740607343054</v>
      </c>
      <c r="L243" s="16">
        <v>238.75713302253098</v>
      </c>
      <c r="M243" s="22"/>
      <c r="N243" t="s">
        <v>22</v>
      </c>
      <c r="O243" t="str">
        <f t="shared" ref="O243" si="424">IF(SUM(U242:U245)&gt;0,"",N243)</f>
        <v>MPfC LA</v>
      </c>
      <c r="P243" s="6" t="s">
        <v>273</v>
      </c>
      <c r="Q243" s="7">
        <v>4.2032930000000004</v>
      </c>
      <c r="R243" s="7">
        <v>-58.457704999999997</v>
      </c>
      <c r="S243" s="6" t="str">
        <f t="shared" si="338"/>
        <v>MPfC LA</v>
      </c>
      <c r="T243" s="6" t="str">
        <f t="shared" si="416"/>
        <v/>
      </c>
      <c r="U243" s="18" t="str">
        <f t="shared" ref="U243" si="425">IF(S243=S242,"",1)</f>
        <v/>
      </c>
    </row>
    <row r="244" spans="1:21" x14ac:dyDescent="0.2">
      <c r="A244" t="s">
        <v>249</v>
      </c>
      <c r="B244">
        <v>2014</v>
      </c>
      <c r="C244" s="9">
        <v>2015</v>
      </c>
      <c r="D244" s="121" t="str">
        <f t="shared" si="340"/>
        <v>BPLMA13_1</v>
      </c>
      <c r="E244" s="15" t="s">
        <v>274</v>
      </c>
      <c r="F244" s="16">
        <v>241.80055060918869</v>
      </c>
      <c r="G244" s="16">
        <v>56.823129393159341</v>
      </c>
      <c r="H244" s="16">
        <v>2.1883804675135612</v>
      </c>
      <c r="I244" s="16"/>
      <c r="J244" s="16">
        <v>0</v>
      </c>
      <c r="K244" s="16">
        <v>6.0517712383275155</v>
      </c>
      <c r="L244" s="16">
        <v>306.86383170818908</v>
      </c>
      <c r="M244" s="22"/>
      <c r="N244" t="s">
        <v>22</v>
      </c>
      <c r="O244" t="str">
        <f t="shared" ref="O244" si="426">IF(SUM(U242:U245)&gt;0,"",N244)</f>
        <v>MPfC LA</v>
      </c>
      <c r="P244" s="6" t="s">
        <v>274</v>
      </c>
      <c r="Q244" s="7">
        <v>4.2018880000000003</v>
      </c>
      <c r="R244" s="7">
        <v>-58.456536</v>
      </c>
      <c r="S244" s="6" t="str">
        <f t="shared" si="338"/>
        <v>MPfC LA</v>
      </c>
      <c r="T244" s="6" t="str">
        <f t="shared" si="416"/>
        <v/>
      </c>
      <c r="U244" s="18" t="str">
        <f t="shared" ref="U244" si="427">IF(S244=S242,"",1)</f>
        <v/>
      </c>
    </row>
    <row r="245" spans="1:21" x14ac:dyDescent="0.2">
      <c r="A245" t="s">
        <v>249</v>
      </c>
      <c r="B245">
        <v>2014</v>
      </c>
      <c r="C245" s="9">
        <v>2015</v>
      </c>
      <c r="D245" s="121" t="str">
        <f t="shared" si="340"/>
        <v>BPLMA13_1</v>
      </c>
      <c r="E245" s="15" t="s">
        <v>275</v>
      </c>
      <c r="F245" s="16">
        <v>195.57005316996214</v>
      </c>
      <c r="G245" s="16">
        <v>45.958962494941098</v>
      </c>
      <c r="H245" s="16">
        <v>0.8753521870054245</v>
      </c>
      <c r="I245" s="16"/>
      <c r="J245" s="16">
        <v>6.2002314814814818</v>
      </c>
      <c r="K245" s="16">
        <v>11.256629255596453</v>
      </c>
      <c r="L245" s="16">
        <v>259.86122858898659</v>
      </c>
      <c r="M245" s="40">
        <v>56.660238429172502</v>
      </c>
      <c r="N245" t="s">
        <v>22</v>
      </c>
      <c r="O245" t="str">
        <f t="shared" ref="O245" si="428">IF(SUM(U242:U245)&gt;0,"",N245)</f>
        <v>MPfC LA</v>
      </c>
      <c r="P245" s="6" t="s">
        <v>275</v>
      </c>
      <c r="Q245" s="7">
        <v>4.2034779999999996</v>
      </c>
      <c r="R245" s="7">
        <v>-58.460225999999999</v>
      </c>
      <c r="S245" s="6" t="str">
        <f t="shared" si="338"/>
        <v>MPfC LA</v>
      </c>
      <c r="T245" s="6" t="str">
        <f t="shared" si="416"/>
        <v/>
      </c>
      <c r="U245" s="20" t="str">
        <f t="shared" ref="U245" si="429">IF(S245=S242,"",1)</f>
        <v/>
      </c>
    </row>
    <row r="246" spans="1:21" x14ac:dyDescent="0.2">
      <c r="A246" t="s">
        <v>249</v>
      </c>
      <c r="B246">
        <v>2014</v>
      </c>
      <c r="C246" s="9">
        <v>2015</v>
      </c>
      <c r="D246" s="121" t="str">
        <f t="shared" si="340"/>
        <v>BPLMA14_1</v>
      </c>
      <c r="E246" s="15" t="s">
        <v>276</v>
      </c>
      <c r="F246" s="16">
        <v>167.99290062691961</v>
      </c>
      <c r="G246" s="16">
        <v>39.478331647326108</v>
      </c>
      <c r="H246" s="16">
        <v>3.063732654518986</v>
      </c>
      <c r="I246" s="16">
        <v>3.3392461928934014</v>
      </c>
      <c r="J246" s="16">
        <v>0.84262696793546898</v>
      </c>
      <c r="K246" s="16">
        <v>3.6518066775267184</v>
      </c>
      <c r="L246" s="16">
        <v>215.02939857422689</v>
      </c>
      <c r="M246" s="22"/>
      <c r="N246" t="s">
        <v>205</v>
      </c>
      <c r="O246" t="str">
        <f t="shared" ref="O246" si="430">IF(SUM(U246:U249)&gt;0,"",N246)</f>
        <v>LPfC LA</v>
      </c>
      <c r="P246" s="6" t="s">
        <v>276</v>
      </c>
      <c r="Q246" s="7">
        <v>3.8616999999999999</v>
      </c>
      <c r="R246" s="7">
        <v>-58.330514999999998</v>
      </c>
      <c r="S246" s="6" t="str">
        <f t="shared" si="338"/>
        <v>LPfC LA</v>
      </c>
      <c r="T246" s="6" t="str">
        <f t="shared" si="416"/>
        <v/>
      </c>
      <c r="U246" s="14"/>
    </row>
    <row r="247" spans="1:21" x14ac:dyDescent="0.2">
      <c r="A247" t="s">
        <v>249</v>
      </c>
      <c r="B247">
        <v>2014</v>
      </c>
      <c r="C247" s="9">
        <v>2015</v>
      </c>
      <c r="D247" s="121" t="str">
        <f t="shared" si="340"/>
        <v>BPLMA14_1</v>
      </c>
      <c r="E247" s="15" t="s">
        <v>277</v>
      </c>
      <c r="F247" s="16">
        <v>132.33986906123101</v>
      </c>
      <c r="G247" s="16">
        <v>31.099869229389288</v>
      </c>
      <c r="H247" s="16">
        <v>2.6260565610162736</v>
      </c>
      <c r="I247" s="16"/>
      <c r="J247" s="16">
        <v>0</v>
      </c>
      <c r="K247" s="16">
        <v>7.3354909435684066</v>
      </c>
      <c r="L247" s="16">
        <v>173.40128579520498</v>
      </c>
      <c r="M247" s="22"/>
      <c r="N247" t="s">
        <v>205</v>
      </c>
      <c r="O247" t="str">
        <f t="shared" ref="O247" si="431">IF(SUM(U246:U249)&gt;0,"",N247)</f>
        <v>LPfC LA</v>
      </c>
      <c r="P247" s="6" t="s">
        <v>277</v>
      </c>
      <c r="Q247" s="7">
        <v>3.8614329999999999</v>
      </c>
      <c r="R247" s="7">
        <v>-58.332248</v>
      </c>
      <c r="S247" s="6" t="str">
        <f t="shared" si="338"/>
        <v>LPfC LA</v>
      </c>
      <c r="T247" s="6" t="str">
        <f t="shared" si="416"/>
        <v/>
      </c>
      <c r="U247" s="18" t="str">
        <f t="shared" ref="U247" si="432">IF(S247=S246,"",1)</f>
        <v/>
      </c>
    </row>
    <row r="248" spans="1:21" x14ac:dyDescent="0.2">
      <c r="A248" t="s">
        <v>249</v>
      </c>
      <c r="B248">
        <v>2014</v>
      </c>
      <c r="C248" s="9">
        <v>2015</v>
      </c>
      <c r="D248" s="121" t="str">
        <f t="shared" si="340"/>
        <v>BPLMA14_1</v>
      </c>
      <c r="E248" s="15" t="s">
        <v>278</v>
      </c>
      <c r="F248" s="16">
        <v>319.88840688618774</v>
      </c>
      <c r="G248" s="16">
        <v>75.173775618254112</v>
      </c>
      <c r="H248" s="16">
        <v>0.8753521870054245</v>
      </c>
      <c r="I248" s="16"/>
      <c r="J248" s="16">
        <v>0</v>
      </c>
      <c r="K248" s="16">
        <v>8.5508050375556213</v>
      </c>
      <c r="L248" s="16">
        <v>404.48833972900292</v>
      </c>
      <c r="M248" s="22"/>
      <c r="N248" t="s">
        <v>205</v>
      </c>
      <c r="O248" t="str">
        <f t="shared" ref="O248" si="433">IF(SUM(U246:U249)&gt;0,"",N248)</f>
        <v>LPfC LA</v>
      </c>
      <c r="P248" s="6" t="s">
        <v>278</v>
      </c>
      <c r="Q248" s="7">
        <v>3.8610899999999999</v>
      </c>
      <c r="R248" s="7">
        <v>-58.334023000000002</v>
      </c>
      <c r="S248" s="6" t="str">
        <f t="shared" si="338"/>
        <v>LPfC LA</v>
      </c>
      <c r="T248" s="6" t="str">
        <f t="shared" si="416"/>
        <v/>
      </c>
      <c r="U248" s="18" t="str">
        <f t="shared" ref="U248" si="434">IF(S248=S246,"",1)</f>
        <v/>
      </c>
    </row>
    <row r="249" spans="1:21" x14ac:dyDescent="0.2">
      <c r="A249" t="s">
        <v>249</v>
      </c>
      <c r="B249">
        <v>2014</v>
      </c>
      <c r="C249" s="9">
        <v>2015</v>
      </c>
      <c r="D249" s="121" t="str">
        <f t="shared" si="340"/>
        <v>BPLMA14_1</v>
      </c>
      <c r="E249" s="15" t="s">
        <v>279</v>
      </c>
      <c r="F249" s="16">
        <v>153.57292388111807</v>
      </c>
      <c r="G249" s="16">
        <v>36.089637112062746</v>
      </c>
      <c r="H249" s="16">
        <v>5.2521131220325472</v>
      </c>
      <c r="I249" s="16"/>
      <c r="J249" s="16">
        <v>0.51221088435374162</v>
      </c>
      <c r="K249" s="16">
        <v>10.395873297515072</v>
      </c>
      <c r="L249" s="16">
        <v>205.82275829708217</v>
      </c>
      <c r="M249" s="40">
        <v>28.186535764375876</v>
      </c>
      <c r="N249" t="s">
        <v>205</v>
      </c>
      <c r="O249" t="str">
        <f t="shared" ref="O249" si="435">IF(SUM(U246:U249)&gt;0,"",N249)</f>
        <v>LPfC LA</v>
      </c>
      <c r="P249" s="6" t="s">
        <v>279</v>
      </c>
      <c r="Q249" s="7">
        <v>3.8633039999999998</v>
      </c>
      <c r="R249" s="7">
        <v>-58.330846000000001</v>
      </c>
      <c r="S249" s="6" t="str">
        <f t="shared" si="338"/>
        <v>LPfC LA</v>
      </c>
      <c r="T249" s="6" t="str">
        <f t="shared" si="416"/>
        <v/>
      </c>
      <c r="U249" s="20" t="str">
        <f t="shared" ref="U249" si="436">IF(S249=S246,"",1)</f>
        <v/>
      </c>
    </row>
    <row r="250" spans="1:21" x14ac:dyDescent="0.2">
      <c r="A250" t="s">
        <v>249</v>
      </c>
      <c r="B250">
        <v>2014</v>
      </c>
      <c r="C250" s="9">
        <v>2015</v>
      </c>
      <c r="D250" s="121" t="str">
        <f t="shared" si="340"/>
        <v>BPLMA15_1</v>
      </c>
      <c r="E250" s="21" t="s">
        <v>280</v>
      </c>
      <c r="F250" s="16">
        <v>134.88549460398704</v>
      </c>
      <c r="G250" s="16">
        <v>31.698091231936953</v>
      </c>
      <c r="H250" s="16">
        <v>0</v>
      </c>
      <c r="I250" s="16">
        <v>6.2729782293178538</v>
      </c>
      <c r="J250" s="16">
        <v>0.99124510833333324</v>
      </c>
      <c r="K250" s="16">
        <v>42.56112685401019</v>
      </c>
      <c r="L250" s="16">
        <v>210.13595779826753</v>
      </c>
      <c r="M250" s="22"/>
      <c r="N250" t="s">
        <v>22</v>
      </c>
      <c r="O250" t="str">
        <f t="shared" ref="O250" si="437">IF(SUM(U250:U253)&gt;0,"",N250)</f>
        <v>MPfC LA</v>
      </c>
      <c r="P250" s="39" t="s">
        <v>280</v>
      </c>
      <c r="Q250" s="7">
        <v>4.0490779962283803</v>
      </c>
      <c r="R250" s="7">
        <v>-58.183061295714303</v>
      </c>
      <c r="S250" s="6" t="str">
        <f t="shared" si="338"/>
        <v>MPfC LA</v>
      </c>
      <c r="T250" s="6" t="str">
        <f t="shared" si="416"/>
        <v/>
      </c>
      <c r="U250" s="14"/>
    </row>
    <row r="251" spans="1:21" x14ac:dyDescent="0.2">
      <c r="A251" t="s">
        <v>249</v>
      </c>
      <c r="B251">
        <v>2014</v>
      </c>
      <c r="C251" s="9">
        <v>2015</v>
      </c>
      <c r="D251" s="121" t="str">
        <f t="shared" si="340"/>
        <v>BPLMA15_1</v>
      </c>
      <c r="E251" s="21" t="s">
        <v>281</v>
      </c>
      <c r="F251" s="16">
        <v>196.1657600439417</v>
      </c>
      <c r="G251" s="16">
        <v>46.098953610326298</v>
      </c>
      <c r="H251" s="16">
        <v>0</v>
      </c>
      <c r="I251" s="16"/>
      <c r="J251" s="16">
        <v>9.1363522181016155</v>
      </c>
      <c r="K251" s="16">
        <v>52.663037068690187</v>
      </c>
      <c r="L251" s="16">
        <v>304.06410294105979</v>
      </c>
      <c r="M251" s="22"/>
      <c r="N251" t="s">
        <v>22</v>
      </c>
      <c r="O251" t="str">
        <f t="shared" ref="O251" si="438">IF(SUM(U250:U253)&gt;0,"",N251)</f>
        <v>MPfC LA</v>
      </c>
      <c r="P251" s="39" t="s">
        <v>281</v>
      </c>
      <c r="Q251" s="7">
        <v>4.05076141964825</v>
      </c>
      <c r="R251" s="7">
        <v>-58.182334158326</v>
      </c>
      <c r="S251" s="6" t="str">
        <f t="shared" si="338"/>
        <v>MPfC LA</v>
      </c>
      <c r="T251" s="6" t="str">
        <f t="shared" si="416"/>
        <v/>
      </c>
      <c r="U251" s="18" t="str">
        <f t="shared" ref="U251" si="439">IF(S251=S250,"",1)</f>
        <v/>
      </c>
    </row>
    <row r="252" spans="1:21" x14ac:dyDescent="0.2">
      <c r="A252" t="s">
        <v>249</v>
      </c>
      <c r="B252">
        <v>2014</v>
      </c>
      <c r="C252" s="9">
        <v>2015</v>
      </c>
      <c r="D252" s="121" t="str">
        <f t="shared" si="340"/>
        <v>BPLMA15_1</v>
      </c>
      <c r="E252" s="21" t="s">
        <v>282</v>
      </c>
      <c r="F252" s="16">
        <v>134.29418453355169</v>
      </c>
      <c r="G252" s="16">
        <v>31.559133365384643</v>
      </c>
      <c r="H252" s="16">
        <v>0.43767609350271225</v>
      </c>
      <c r="I252" s="16"/>
      <c r="J252" s="16">
        <v>8.9949492428124991</v>
      </c>
      <c r="K252" s="16">
        <v>25.312759462556397</v>
      </c>
      <c r="L252" s="16">
        <v>200.59870269780794</v>
      </c>
      <c r="M252" s="22"/>
      <c r="N252" t="s">
        <v>22</v>
      </c>
      <c r="O252" t="str">
        <f t="shared" ref="O252" si="440">IF(SUM(U250:U253)&gt;0,"",N252)</f>
        <v>MPfC LA</v>
      </c>
      <c r="P252" s="39" t="s">
        <v>282</v>
      </c>
      <c r="Q252" s="7">
        <v>4.0523907055219901</v>
      </c>
      <c r="R252" s="7">
        <v>-58.181516868048803</v>
      </c>
      <c r="S252" s="6" t="str">
        <f t="shared" si="338"/>
        <v>MPfC LA</v>
      </c>
      <c r="T252" s="6" t="str">
        <f t="shared" si="416"/>
        <v/>
      </c>
      <c r="U252" s="18" t="str">
        <f t="shared" ref="U252" si="441">IF(S252=S250,"",1)</f>
        <v/>
      </c>
    </row>
    <row r="253" spans="1:21" x14ac:dyDescent="0.2">
      <c r="A253" t="s">
        <v>249</v>
      </c>
      <c r="B253">
        <v>2014</v>
      </c>
      <c r="C253" s="9">
        <v>2015</v>
      </c>
      <c r="D253" s="121" t="str">
        <f t="shared" si="340"/>
        <v>BPLMA15_1</v>
      </c>
      <c r="E253" s="21" t="s">
        <v>283</v>
      </c>
      <c r="F253" s="16">
        <v>179.58188895895552</v>
      </c>
      <c r="G253" s="16">
        <v>42.201743905354547</v>
      </c>
      <c r="H253" s="16">
        <v>3.93908484152441</v>
      </c>
      <c r="I253" s="16"/>
      <c r="J253" s="16">
        <v>6.951360790639173</v>
      </c>
      <c r="K253" s="16">
        <v>48.691739576544975</v>
      </c>
      <c r="L253" s="16">
        <v>281.3658180730186</v>
      </c>
      <c r="M253" s="23"/>
      <c r="N253" t="s">
        <v>22</v>
      </c>
      <c r="O253" t="str">
        <f t="shared" ref="O253" si="442">IF(SUM(U250:U253)&gt;0,"",N253)</f>
        <v>MPfC LA</v>
      </c>
      <c r="P253" s="39" t="s">
        <v>283</v>
      </c>
      <c r="Q253" s="7">
        <v>4.0496906746643404</v>
      </c>
      <c r="R253" s="7">
        <v>-58.1846834769418</v>
      </c>
      <c r="S253" s="6" t="str">
        <f t="shared" si="338"/>
        <v>MPfC LA</v>
      </c>
      <c r="T253" s="6" t="str">
        <f t="shared" si="416"/>
        <v/>
      </c>
      <c r="U253" s="20" t="str">
        <f t="shared" ref="U253" si="443">IF(S253=S250,"",1)</f>
        <v/>
      </c>
    </row>
    <row r="254" spans="1:21" x14ac:dyDescent="0.2">
      <c r="A254" t="s">
        <v>254</v>
      </c>
      <c r="B254">
        <v>2019</v>
      </c>
      <c r="C254" s="9">
        <v>2018</v>
      </c>
      <c r="D254" s="121" t="str">
        <f t="shared" si="340"/>
        <v>BPLMA16_1</v>
      </c>
      <c r="E254" s="21" t="s">
        <v>284</v>
      </c>
      <c r="F254" s="16">
        <v>310.6716269970396</v>
      </c>
      <c r="G254" s="16">
        <v>73.007832344304305</v>
      </c>
      <c r="H254" s="16">
        <v>4.3767609350271224</v>
      </c>
      <c r="I254" s="16">
        <v>3.8205192307692308</v>
      </c>
      <c r="J254" s="16">
        <v>1.2212244897959184</v>
      </c>
      <c r="K254" s="16">
        <v>12.990558367796334</v>
      </c>
      <c r="L254" s="16">
        <v>402.26800313396325</v>
      </c>
      <c r="M254" s="36"/>
      <c r="N254" t="s">
        <v>256</v>
      </c>
      <c r="O254" t="str">
        <f t="shared" ref="O254" si="444">IF(SUM(U254:U257)&gt;0,"",N254)</f>
        <v>LPfC MA</v>
      </c>
      <c r="P254" s="6" t="s">
        <v>284</v>
      </c>
      <c r="Q254" s="7">
        <v>4.5983347758611899</v>
      </c>
      <c r="R254" s="7">
        <v>-58.448676279631002</v>
      </c>
      <c r="S254" s="6" t="str">
        <f t="shared" si="338"/>
        <v>LPfC MA</v>
      </c>
      <c r="T254" s="6" t="str">
        <f t="shared" si="416"/>
        <v/>
      </c>
      <c r="U254" s="14"/>
    </row>
    <row r="255" spans="1:21" x14ac:dyDescent="0.2">
      <c r="A255" t="s">
        <v>254</v>
      </c>
      <c r="B255">
        <v>2019</v>
      </c>
      <c r="C255" s="9">
        <v>2018</v>
      </c>
      <c r="D255" s="121" t="str">
        <f t="shared" si="340"/>
        <v>BPLMA16_1</v>
      </c>
      <c r="E255" s="21" t="s">
        <v>285</v>
      </c>
      <c r="F255" s="16">
        <v>249.39251252325164</v>
      </c>
      <c r="G255" s="16">
        <v>58.607240442964134</v>
      </c>
      <c r="H255" s="16">
        <v>1.3130282805081368</v>
      </c>
      <c r="I255" s="16"/>
      <c r="J255" s="16">
        <v>0</v>
      </c>
      <c r="K255" s="16">
        <v>8.6605778619559128</v>
      </c>
      <c r="L255" s="16">
        <v>317.97335910867986</v>
      </c>
      <c r="M255" s="36"/>
      <c r="N255" t="s">
        <v>256</v>
      </c>
      <c r="O255" t="str">
        <f t="shared" ref="O255" si="445">IF(SUM(U254:U257)&gt;0,"",N255)</f>
        <v>LPfC MA</v>
      </c>
      <c r="P255" s="6" t="s">
        <v>285</v>
      </c>
      <c r="Q255" s="7">
        <v>4.5983475029382399</v>
      </c>
      <c r="R255" s="7">
        <v>-58.446864749944801</v>
      </c>
      <c r="S255" s="6" t="str">
        <f t="shared" si="338"/>
        <v>LPfC MA</v>
      </c>
      <c r="T255" s="6" t="str">
        <f t="shared" si="416"/>
        <v/>
      </c>
      <c r="U255" s="18" t="str">
        <f t="shared" ref="U255" si="446">IF(S255=S254,"",1)</f>
        <v/>
      </c>
    </row>
    <row r="256" spans="1:21" x14ac:dyDescent="0.2">
      <c r="A256" t="s">
        <v>254</v>
      </c>
      <c r="B256">
        <v>2019</v>
      </c>
      <c r="C256" s="9">
        <v>2018</v>
      </c>
      <c r="D256" s="121" t="str">
        <f t="shared" si="340"/>
        <v>BPLMA16_1</v>
      </c>
      <c r="E256" s="21" t="s">
        <v>286</v>
      </c>
      <c r="F256" s="16">
        <v>198.49709382815448</v>
      </c>
      <c r="G256" s="16">
        <v>46.646817049616303</v>
      </c>
      <c r="H256" s="16">
        <v>3.063732654518986</v>
      </c>
      <c r="I256" s="16"/>
      <c r="J256" s="16">
        <v>0</v>
      </c>
      <c r="K256" s="16">
        <v>4.2311802141330421</v>
      </c>
      <c r="L256" s="16">
        <v>252.43882374642283</v>
      </c>
      <c r="M256" s="36"/>
      <c r="N256" t="s">
        <v>256</v>
      </c>
      <c r="O256" t="str">
        <f t="shared" ref="O256" si="447">IF(SUM(U254:U257)&gt;0,"",N256)</f>
        <v>LPfC MA</v>
      </c>
      <c r="P256" s="6" t="s">
        <v>286</v>
      </c>
      <c r="Q256" s="7">
        <v>4.5983421560481803</v>
      </c>
      <c r="R256" s="7">
        <v>-58.445044169605502</v>
      </c>
      <c r="S256" s="6" t="str">
        <f t="shared" si="338"/>
        <v>LPfC MA</v>
      </c>
      <c r="T256" s="6" t="str">
        <f t="shared" si="416"/>
        <v/>
      </c>
      <c r="U256" s="18" t="str">
        <f t="shared" ref="U256" si="448">IF(S256=S254,"",1)</f>
        <v/>
      </c>
    </row>
    <row r="257" spans="1:21" x14ac:dyDescent="0.2">
      <c r="A257" t="s">
        <v>254</v>
      </c>
      <c r="B257">
        <v>2019</v>
      </c>
      <c r="C257" s="9">
        <v>2018</v>
      </c>
      <c r="D257" s="121" t="str">
        <f t="shared" si="340"/>
        <v>BPLMA16_1</v>
      </c>
      <c r="E257" s="21" t="s">
        <v>287</v>
      </c>
      <c r="F257" s="16">
        <v>214.39488081466573</v>
      </c>
      <c r="G257" s="16">
        <v>50.38279699144644</v>
      </c>
      <c r="H257" s="16">
        <v>1.3130282805081368</v>
      </c>
      <c r="I257" s="16"/>
      <c r="J257" s="16">
        <v>9.559687499999999</v>
      </c>
      <c r="K257" s="16">
        <v>2.9373639035898367</v>
      </c>
      <c r="L257" s="16">
        <v>278.58775749021009</v>
      </c>
      <c r="M257" s="36"/>
      <c r="N257" t="s">
        <v>256</v>
      </c>
      <c r="O257" t="str">
        <f t="shared" ref="O257" si="449">IF(SUM(U254:U257)&gt;0,"",N257)</f>
        <v>LPfC MA</v>
      </c>
      <c r="P257" s="6" t="s">
        <v>287</v>
      </c>
      <c r="Q257" s="7">
        <v>4.6001616455878898</v>
      </c>
      <c r="R257" s="7">
        <v>-58.448670958809799</v>
      </c>
      <c r="S257" s="6" t="str">
        <f t="shared" si="338"/>
        <v>LPfC MA</v>
      </c>
      <c r="T257" s="6" t="str">
        <f t="shared" si="416"/>
        <v/>
      </c>
      <c r="U257" s="20" t="str">
        <f t="shared" ref="U257" si="450">IF(S257=S254,"",1)</f>
        <v/>
      </c>
    </row>
    <row r="258" spans="1:21" x14ac:dyDescent="0.2">
      <c r="A258" t="s">
        <v>254</v>
      </c>
      <c r="B258">
        <v>2019</v>
      </c>
      <c r="C258" s="9">
        <v>2018</v>
      </c>
      <c r="D258" s="121" t="str">
        <f t="shared" si="340"/>
        <v>BPLMA2019_15_1</v>
      </c>
      <c r="E258" s="45" t="s">
        <v>288</v>
      </c>
      <c r="F258" s="16">
        <v>211.13852947093548</v>
      </c>
      <c r="G258" s="16">
        <v>49.617554425669837</v>
      </c>
      <c r="H258" s="16">
        <v>2.6260565610162736</v>
      </c>
      <c r="I258" s="16">
        <v>2.1935234042553189</v>
      </c>
      <c r="J258" s="16">
        <v>1.3445535714285715</v>
      </c>
      <c r="K258" s="16">
        <v>1.2247562211476826</v>
      </c>
      <c r="L258" s="16">
        <v>265.95145025019787</v>
      </c>
      <c r="M258" s="36"/>
      <c r="N258" t="s">
        <v>256</v>
      </c>
      <c r="O258" t="str">
        <f t="shared" ref="O258" si="451">IF(SUM(U258:U261)&gt;0,"",N258)</f>
        <v>LPfC MA</v>
      </c>
      <c r="P258" s="46" t="s">
        <v>288</v>
      </c>
      <c r="Q258" s="7">
        <v>4.6823581942852002</v>
      </c>
      <c r="R258" s="7">
        <v>-58.695405376577703</v>
      </c>
      <c r="S258" s="6" t="str">
        <f t="shared" si="338"/>
        <v>LPfC MA</v>
      </c>
      <c r="T258" s="6" t="str">
        <f t="shared" si="416"/>
        <v/>
      </c>
      <c r="U258" s="14"/>
    </row>
    <row r="259" spans="1:21" x14ac:dyDescent="0.2">
      <c r="A259" t="s">
        <v>254</v>
      </c>
      <c r="B259">
        <v>2019</v>
      </c>
      <c r="C259" s="9">
        <v>2018</v>
      </c>
      <c r="D259" s="121" t="str">
        <f t="shared" si="340"/>
        <v>BPLMA2019_15_1</v>
      </c>
      <c r="E259" s="45" t="s">
        <v>289</v>
      </c>
      <c r="F259" s="16">
        <v>219.14347447310473</v>
      </c>
      <c r="G259" s="16">
        <v>51.498716501179608</v>
      </c>
      <c r="H259" s="16">
        <v>2.6260565610162736</v>
      </c>
      <c r="I259" s="16"/>
      <c r="J259" s="16">
        <v>0</v>
      </c>
      <c r="K259" s="16">
        <v>4.1618888058843684</v>
      </c>
      <c r="L259" s="16">
        <v>277.430136341185</v>
      </c>
      <c r="M259" s="36"/>
      <c r="N259" t="s">
        <v>256</v>
      </c>
      <c r="O259" t="str">
        <f t="shared" ref="O259" si="452">IF(SUM(U258:U261)&gt;0,"",N259)</f>
        <v>LPfC MA</v>
      </c>
      <c r="P259" s="46" t="s">
        <v>289</v>
      </c>
      <c r="Q259" s="7">
        <v>4.6805773022243002</v>
      </c>
      <c r="R259" s="7">
        <v>-58.695184783941798</v>
      </c>
      <c r="S259" s="6" t="str">
        <f t="shared" ref="S259:S322" si="453">N259</f>
        <v>LPfC MA</v>
      </c>
      <c r="T259" s="6" t="str">
        <f t="shared" si="416"/>
        <v/>
      </c>
      <c r="U259" s="18" t="str">
        <f t="shared" ref="U259" si="454">IF(S259=S258,"",1)</f>
        <v/>
      </c>
    </row>
    <row r="260" spans="1:21" x14ac:dyDescent="0.2">
      <c r="A260" t="s">
        <v>254</v>
      </c>
      <c r="B260">
        <v>2019</v>
      </c>
      <c r="C260" s="9">
        <v>2018</v>
      </c>
      <c r="D260" s="121" t="str">
        <f t="shared" ref="D260:D323" si="455">LEFT(E260,LEN(E260)-1)</f>
        <v>BPLMA2019_15_1</v>
      </c>
      <c r="E260" s="45" t="s">
        <v>290</v>
      </c>
      <c r="F260" s="16">
        <v>371.65255148685151</v>
      </c>
      <c r="G260" s="16">
        <v>87.338349599410094</v>
      </c>
      <c r="H260" s="16">
        <v>1.750704374010849</v>
      </c>
      <c r="I260" s="16"/>
      <c r="J260" s="16">
        <v>6.4161166666666665</v>
      </c>
      <c r="K260" s="16">
        <v>22.062967063147326</v>
      </c>
      <c r="L260" s="16">
        <v>489.22068919008643</v>
      </c>
      <c r="M260" s="36"/>
      <c r="N260" t="s">
        <v>256</v>
      </c>
      <c r="O260" t="str">
        <f t="shared" ref="O260" si="456">IF(SUM(U258:U261)&gt;0,"",N260)</f>
        <v>LPfC MA</v>
      </c>
      <c r="P260" s="46" t="s">
        <v>290</v>
      </c>
      <c r="Q260" s="7">
        <v>4.6787511959783403</v>
      </c>
      <c r="R260" s="7">
        <v>-58.694964085252799</v>
      </c>
      <c r="S260" s="6" t="str">
        <f t="shared" si="453"/>
        <v>LPfC MA</v>
      </c>
      <c r="T260" s="6" t="str">
        <f t="shared" si="416"/>
        <v/>
      </c>
      <c r="U260" s="18" t="str">
        <f t="shared" ref="U260" si="457">IF(S260=S258,"",1)</f>
        <v/>
      </c>
    </row>
    <row r="261" spans="1:21" x14ac:dyDescent="0.2">
      <c r="A261" t="s">
        <v>254</v>
      </c>
      <c r="B261">
        <v>2019</v>
      </c>
      <c r="C261" s="9">
        <v>2018</v>
      </c>
      <c r="D261" s="121" t="str">
        <f t="shared" si="455"/>
        <v>BPLMA2019_15_1</v>
      </c>
      <c r="E261" s="45" t="s">
        <v>291</v>
      </c>
      <c r="F261" s="16">
        <v>195.66805527456617</v>
      </c>
      <c r="G261" s="16">
        <v>45.98199298952305</v>
      </c>
      <c r="H261" s="16">
        <v>6.127465309037972</v>
      </c>
      <c r="I261" s="16"/>
      <c r="J261" s="16">
        <v>7.7227734374999999</v>
      </c>
      <c r="K261" s="16">
        <v>18.602893489218921</v>
      </c>
      <c r="L261" s="16">
        <v>274.10318049984608</v>
      </c>
      <c r="M261" s="36">
        <v>151.32959326788219</v>
      </c>
      <c r="N261" t="s">
        <v>256</v>
      </c>
      <c r="O261" t="str">
        <f t="shared" ref="O261" si="458">IF(SUM(U258:U261)&gt;0,"",N261)</f>
        <v>LPfC MA</v>
      </c>
      <c r="P261" s="46" t="s">
        <v>291</v>
      </c>
      <c r="Q261" s="7">
        <v>4.6819197937370802</v>
      </c>
      <c r="R261" s="7">
        <v>-58.697197849949902</v>
      </c>
      <c r="S261" s="6" t="str">
        <f t="shared" si="453"/>
        <v>LPfC MA</v>
      </c>
      <c r="T261" s="6" t="str">
        <f t="shared" si="416"/>
        <v/>
      </c>
      <c r="U261" s="20" t="str">
        <f t="shared" ref="U261" si="459">IF(S261=S258,"",1)</f>
        <v/>
      </c>
    </row>
    <row r="262" spans="1:21" x14ac:dyDescent="0.2">
      <c r="A262" t="s">
        <v>254</v>
      </c>
      <c r="B262">
        <v>2019</v>
      </c>
      <c r="C262" s="9">
        <v>2019</v>
      </c>
      <c r="D262" s="121" t="str">
        <f t="shared" si="455"/>
        <v>BPLMA2019_4_1</v>
      </c>
      <c r="E262" s="45" t="s">
        <v>292</v>
      </c>
      <c r="F262" s="16">
        <v>121.32037739415513</v>
      </c>
      <c r="G262" s="16">
        <v>28.510288687626453</v>
      </c>
      <c r="H262" s="16">
        <v>2.6260565610162736</v>
      </c>
      <c r="I262" s="16">
        <v>2.6755324519230772</v>
      </c>
      <c r="J262" s="16">
        <v>0</v>
      </c>
      <c r="K262" s="16">
        <v>4.2755588903225403</v>
      </c>
      <c r="L262" s="16">
        <v>156.73228153312039</v>
      </c>
      <c r="M262" s="36"/>
      <c r="N262" t="s">
        <v>256</v>
      </c>
      <c r="O262" t="str">
        <f t="shared" ref="O262" si="460">IF(SUM(U262:U265)&gt;0,"",N262)</f>
        <v/>
      </c>
      <c r="P262" s="46" t="s">
        <v>292</v>
      </c>
      <c r="Q262" s="44">
        <v>5.7426700000000004</v>
      </c>
      <c r="R262" s="44">
        <v>-61.057720000000003</v>
      </c>
      <c r="S262" s="6" t="str">
        <f t="shared" si="453"/>
        <v>LPfC MA</v>
      </c>
      <c r="T262" s="6" t="str">
        <f t="shared" si="416"/>
        <v/>
      </c>
      <c r="U262" s="14"/>
    </row>
    <row r="263" spans="1:21" x14ac:dyDescent="0.2">
      <c r="A263" t="s">
        <v>254</v>
      </c>
      <c r="B263">
        <v>2019</v>
      </c>
      <c r="C263" s="9">
        <v>2019</v>
      </c>
      <c r="D263" s="121" t="str">
        <f t="shared" si="455"/>
        <v>BPLMA2019_4_1</v>
      </c>
      <c r="E263" s="45" t="s">
        <v>293</v>
      </c>
      <c r="F263" s="16">
        <v>189.10885554632719</v>
      </c>
      <c r="G263" s="16">
        <v>44.440581053386886</v>
      </c>
      <c r="H263" s="16">
        <v>3.501408748021698</v>
      </c>
      <c r="I263" s="16"/>
      <c r="J263" s="16">
        <v>6.0751251889644751</v>
      </c>
      <c r="K263" s="16">
        <v>0</v>
      </c>
      <c r="L263" s="16">
        <v>243.12597053670027</v>
      </c>
      <c r="M263" s="36"/>
      <c r="N263" t="s">
        <v>256</v>
      </c>
      <c r="O263" t="str">
        <f t="shared" ref="O263" si="461">IF(SUM(U262:U265)&gt;0,"",N263)</f>
        <v/>
      </c>
      <c r="P263" s="46" t="s">
        <v>293</v>
      </c>
      <c r="Q263" s="44">
        <v>5.7449700000000004</v>
      </c>
      <c r="R263" s="44">
        <v>-61.057699999999997</v>
      </c>
      <c r="S263" s="6" t="str">
        <f t="shared" si="453"/>
        <v>LPfC MA</v>
      </c>
      <c r="T263" s="6" t="str">
        <f t="shared" si="416"/>
        <v/>
      </c>
      <c r="U263" s="18" t="str">
        <f t="shared" ref="U263" si="462">IF(S263=S262,"",1)</f>
        <v/>
      </c>
    </row>
    <row r="264" spans="1:21" x14ac:dyDescent="0.2">
      <c r="A264" t="s">
        <v>254</v>
      </c>
      <c r="B264">
        <v>2019</v>
      </c>
      <c r="C264" s="9">
        <v>2019</v>
      </c>
      <c r="D264" s="121" t="str">
        <f t="shared" si="455"/>
        <v>BPLMA2019_4_1</v>
      </c>
      <c r="E264" s="45" t="s">
        <v>294</v>
      </c>
      <c r="F264" s="16">
        <v>194.57066533607073</v>
      </c>
      <c r="G264" s="16">
        <v>45.724106353976616</v>
      </c>
      <c r="H264" s="16">
        <v>3.063732654518986</v>
      </c>
      <c r="I264" s="16"/>
      <c r="J264" s="16">
        <v>2.6190476190476195</v>
      </c>
      <c r="K264" s="16">
        <v>0</v>
      </c>
      <c r="L264" s="16">
        <v>245.97755196361396</v>
      </c>
      <c r="M264" s="36"/>
      <c r="N264" t="s">
        <v>295</v>
      </c>
      <c r="O264" t="str">
        <f t="shared" ref="O264" si="463">IF(SUM(U262:U265)&gt;0,"",N264)</f>
        <v/>
      </c>
      <c r="P264" s="46" t="s">
        <v>294</v>
      </c>
      <c r="Q264" s="44">
        <v>5.7468000000000004</v>
      </c>
      <c r="R264" s="44">
        <v>-61.057699999999997</v>
      </c>
      <c r="S264" s="6" t="str">
        <f t="shared" si="453"/>
        <v xml:space="preserve"> </v>
      </c>
      <c r="T264" s="6" t="str">
        <f t="shared" si="416"/>
        <v/>
      </c>
      <c r="U264" s="18">
        <f t="shared" ref="U264" si="464">IF(S264=S262,"",1)</f>
        <v>1</v>
      </c>
    </row>
    <row r="265" spans="1:21" x14ac:dyDescent="0.2">
      <c r="A265" t="s">
        <v>254</v>
      </c>
      <c r="B265">
        <v>2019</v>
      </c>
      <c r="C265" s="9">
        <v>2019</v>
      </c>
      <c r="D265" s="121" t="str">
        <f t="shared" si="455"/>
        <v>BPLMA2019_4_1</v>
      </c>
      <c r="E265" s="45" t="s">
        <v>296</v>
      </c>
      <c r="F265" s="16">
        <v>210.34962838268615</v>
      </c>
      <c r="G265" s="16">
        <v>49.432162669931245</v>
      </c>
      <c r="H265" s="16">
        <v>4.8144370285298344</v>
      </c>
      <c r="I265" s="16"/>
      <c r="J265" s="16">
        <v>0</v>
      </c>
      <c r="K265" s="16">
        <v>4.106372281128241</v>
      </c>
      <c r="L265" s="16">
        <v>268.70260036227546</v>
      </c>
      <c r="M265" s="36">
        <v>88.18022440392707</v>
      </c>
      <c r="N265" t="s">
        <v>256</v>
      </c>
      <c r="O265" t="str">
        <f t="shared" ref="O265" si="465">IF(SUM(U262:U265)&gt;0,"",N265)</f>
        <v/>
      </c>
      <c r="P265" s="46" t="s">
        <v>296</v>
      </c>
      <c r="Q265" s="44">
        <v>5.74315</v>
      </c>
      <c r="R265" s="44">
        <v>-61.055880000000002</v>
      </c>
      <c r="S265" s="6" t="str">
        <f t="shared" si="453"/>
        <v>LPfC MA</v>
      </c>
      <c r="T265" s="6" t="str">
        <f t="shared" si="416"/>
        <v/>
      </c>
      <c r="U265" s="20" t="str">
        <f t="shared" ref="U265" si="466">IF(S265=S262,"",1)</f>
        <v/>
      </c>
    </row>
    <row r="266" spans="1:21" x14ac:dyDescent="0.2">
      <c r="A266" t="s">
        <v>254</v>
      </c>
      <c r="B266">
        <v>2019</v>
      </c>
      <c r="C266" s="9">
        <v>2019</v>
      </c>
      <c r="D266" s="121" t="str">
        <f t="shared" si="455"/>
        <v>BPLMA2019_7_1</v>
      </c>
      <c r="E266" s="45" t="s">
        <v>297</v>
      </c>
      <c r="F266" s="16">
        <v>56.039951927397908</v>
      </c>
      <c r="G266" s="16">
        <v>11.488190145116571</v>
      </c>
      <c r="H266" s="16">
        <v>0</v>
      </c>
      <c r="I266" s="16">
        <v>1.8934411764705881</v>
      </c>
      <c r="J266" s="16">
        <v>0</v>
      </c>
      <c r="K266" s="16">
        <v>5.5701431794582055</v>
      </c>
      <c r="L266" s="16">
        <v>73.098285251972683</v>
      </c>
      <c r="M266" s="36"/>
      <c r="N266" t="s">
        <v>256</v>
      </c>
      <c r="O266" t="str">
        <f t="shared" ref="O266" si="467">IF(SUM(U266:U269)&gt;0,"",N266)</f>
        <v>LPfC MA</v>
      </c>
      <c r="P266" s="46" t="s">
        <v>297</v>
      </c>
      <c r="Q266" s="7">
        <v>7.5381814601262898</v>
      </c>
      <c r="R266" s="7">
        <v>-59.516344365289399</v>
      </c>
      <c r="S266" s="6" t="str">
        <f t="shared" si="453"/>
        <v>LPfC MA</v>
      </c>
      <c r="T266" s="6" t="str">
        <f t="shared" si="416"/>
        <v/>
      </c>
      <c r="U266" s="14"/>
    </row>
    <row r="267" spans="1:21" x14ac:dyDescent="0.2">
      <c r="A267" t="s">
        <v>254</v>
      </c>
      <c r="B267">
        <v>2019</v>
      </c>
      <c r="C267" s="9">
        <v>2019</v>
      </c>
      <c r="D267" s="121" t="str">
        <f t="shared" si="455"/>
        <v>BPLMA2019_7_1</v>
      </c>
      <c r="E267" s="45" t="s">
        <v>298</v>
      </c>
      <c r="F267" s="16">
        <v>177.00952489576551</v>
      </c>
      <c r="G267" s="16">
        <v>41.597238350504895</v>
      </c>
      <c r="H267" s="16">
        <v>6.127465309037972</v>
      </c>
      <c r="I267" s="16"/>
      <c r="J267" s="16">
        <v>0</v>
      </c>
      <c r="K267" s="16">
        <v>15.045113915971106</v>
      </c>
      <c r="L267" s="16">
        <v>239.77934247127951</v>
      </c>
      <c r="M267" s="36"/>
      <c r="N267" t="s">
        <v>256</v>
      </c>
      <c r="O267" t="str">
        <f t="shared" ref="O267" si="468">IF(SUM(U266:U269)&gt;0,"",N267)</f>
        <v>LPfC MA</v>
      </c>
      <c r="P267" s="46" t="s">
        <v>298</v>
      </c>
      <c r="Q267" s="7">
        <v>7.53997981726405</v>
      </c>
      <c r="R267" s="7">
        <v>-59.5163547562194</v>
      </c>
      <c r="S267" s="6" t="str">
        <f t="shared" si="453"/>
        <v>LPfC MA</v>
      </c>
      <c r="T267" s="6" t="str">
        <f t="shared" si="416"/>
        <v/>
      </c>
      <c r="U267" s="18" t="str">
        <f t="shared" ref="U267" si="469">IF(S267=S266,"",1)</f>
        <v/>
      </c>
    </row>
    <row r="268" spans="1:21" x14ac:dyDescent="0.2">
      <c r="A268" t="s">
        <v>254</v>
      </c>
      <c r="B268">
        <v>2019</v>
      </c>
      <c r="C268" s="9">
        <v>2019</v>
      </c>
      <c r="D268" s="121" t="str">
        <f t="shared" si="455"/>
        <v>BPLMA2019_7_1</v>
      </c>
      <c r="E268" s="45" t="s">
        <v>299</v>
      </c>
      <c r="F268" s="16">
        <v>262.69896892255508</v>
      </c>
      <c r="G268" s="16">
        <v>61.734257696800441</v>
      </c>
      <c r="H268" s="16">
        <v>7.4404935895461088</v>
      </c>
      <c r="I268" s="16"/>
      <c r="J268" s="16">
        <v>2.1676594387755102</v>
      </c>
      <c r="K268" s="16">
        <v>1.9492413175626726</v>
      </c>
      <c r="L268" s="16">
        <v>335.99062096523983</v>
      </c>
      <c r="M268" s="36"/>
      <c r="N268" t="s">
        <v>256</v>
      </c>
      <c r="O268" t="str">
        <f t="shared" ref="O268" si="470">IF(SUM(U266:U269)&gt;0,"",N268)</f>
        <v>LPfC MA</v>
      </c>
      <c r="P268" s="46" t="s">
        <v>299</v>
      </c>
      <c r="Q268" s="7">
        <v>7.5417872633354399</v>
      </c>
      <c r="R268" s="7">
        <v>-59.516356146088299</v>
      </c>
      <c r="S268" s="6" t="str">
        <f t="shared" si="453"/>
        <v>LPfC MA</v>
      </c>
      <c r="T268" s="6" t="str">
        <f t="shared" si="416"/>
        <v/>
      </c>
      <c r="U268" s="18" t="str">
        <f t="shared" ref="U268" si="471">IF(S268=S266,"",1)</f>
        <v/>
      </c>
    </row>
    <row r="269" spans="1:21" x14ac:dyDescent="0.2">
      <c r="A269" t="s">
        <v>254</v>
      </c>
      <c r="B269">
        <v>2019</v>
      </c>
      <c r="C269" s="9">
        <v>2019</v>
      </c>
      <c r="D269" s="121" t="str">
        <f t="shared" si="455"/>
        <v>BPLMA2019_7_1</v>
      </c>
      <c r="E269" s="45" t="s">
        <v>300</v>
      </c>
      <c r="F269" s="16">
        <v>271.13375674516101</v>
      </c>
      <c r="G269" s="16">
        <v>63.716432835112833</v>
      </c>
      <c r="H269" s="16">
        <v>3.063732654518986</v>
      </c>
      <c r="I269" s="16"/>
      <c r="J269" s="16">
        <v>5.503273809523809</v>
      </c>
      <c r="K269" s="16">
        <v>0</v>
      </c>
      <c r="L269" s="16">
        <v>343.4171960443166</v>
      </c>
      <c r="M269" s="36">
        <v>193.75876577840111</v>
      </c>
      <c r="N269" t="s">
        <v>256</v>
      </c>
      <c r="O269" t="str">
        <f t="shared" ref="O269" si="472">IF(SUM(U266:U269)&gt;0,"",N269)</f>
        <v>LPfC MA</v>
      </c>
      <c r="P269" s="46" t="s">
        <v>300</v>
      </c>
      <c r="Q269" s="7">
        <v>7.5381919806986799</v>
      </c>
      <c r="R269" s="7">
        <v>-59.5145150981553</v>
      </c>
      <c r="S269" s="6" t="str">
        <f t="shared" si="453"/>
        <v>LPfC MA</v>
      </c>
      <c r="T269" s="6" t="str">
        <f t="shared" si="416"/>
        <v/>
      </c>
      <c r="U269" s="20" t="str">
        <f t="shared" ref="U269" si="473">IF(S269=S266,"",1)</f>
        <v/>
      </c>
    </row>
    <row r="270" spans="1:21" x14ac:dyDescent="0.2">
      <c r="A270" t="s">
        <v>254</v>
      </c>
      <c r="B270">
        <v>2019</v>
      </c>
      <c r="C270" s="9">
        <v>2019</v>
      </c>
      <c r="D270" s="121" t="str">
        <f t="shared" si="455"/>
        <v>BPLMA2019_9_1</v>
      </c>
      <c r="E270" s="47" t="s">
        <v>301</v>
      </c>
      <c r="F270" s="16">
        <v>161.67553019479124</v>
      </c>
      <c r="G270" s="16">
        <v>37.993749595775938</v>
      </c>
      <c r="H270" s="16">
        <v>1.750704374010849</v>
      </c>
      <c r="I270" s="16">
        <v>4.242078124999999</v>
      </c>
      <c r="J270" s="16">
        <v>2.5718229166666666</v>
      </c>
      <c r="K270" s="16">
        <v>6.2854760683420103</v>
      </c>
      <c r="L270" s="16">
        <v>210.27728314958668</v>
      </c>
      <c r="M270" s="36"/>
      <c r="N270" t="s">
        <v>256</v>
      </c>
      <c r="O270" t="str">
        <f t="shared" ref="O270" si="474">IF(SUM(U270:U273)&gt;0,"",N270)</f>
        <v>LPfC MA</v>
      </c>
      <c r="P270" s="48" t="s">
        <v>301</v>
      </c>
      <c r="Q270" s="7">
        <v>6.68699674060462</v>
      </c>
      <c r="R270" s="7">
        <v>-59.351253249249702</v>
      </c>
      <c r="S270" s="6" t="str">
        <f t="shared" si="453"/>
        <v>LPfC MA</v>
      </c>
      <c r="T270" s="6" t="str">
        <f t="shared" ref="T270:T301" si="475">IF(P270=E270,"","check")</f>
        <v/>
      </c>
      <c r="U270" s="14"/>
    </row>
    <row r="271" spans="1:21" x14ac:dyDescent="0.2">
      <c r="A271" t="s">
        <v>254</v>
      </c>
      <c r="B271">
        <v>2019</v>
      </c>
      <c r="C271" s="9">
        <v>2019</v>
      </c>
      <c r="D271" s="121" t="str">
        <f t="shared" si="455"/>
        <v>BPLMA2019_9_1</v>
      </c>
      <c r="E271" s="47" t="s">
        <v>302</v>
      </c>
      <c r="F271" s="16">
        <v>298.34824596706613</v>
      </c>
      <c r="G271" s="16">
        <v>70.111837802260538</v>
      </c>
      <c r="H271" s="16">
        <v>3.501408748021698</v>
      </c>
      <c r="I271" s="16"/>
      <c r="J271" s="16">
        <v>10.293726147594626</v>
      </c>
      <c r="K271" s="16">
        <v>2.3525966281783179</v>
      </c>
      <c r="L271" s="16">
        <v>384.60781529312129</v>
      </c>
      <c r="M271" s="36"/>
      <c r="N271" t="s">
        <v>256</v>
      </c>
      <c r="O271" t="str">
        <f t="shared" ref="O271" si="476">IF(SUM(U270:U273)&gt;0,"",N271)</f>
        <v>LPfC MA</v>
      </c>
      <c r="P271" s="48" t="s">
        <v>302</v>
      </c>
      <c r="Q271" s="7">
        <v>6.6852600252647596</v>
      </c>
      <c r="R271" s="7">
        <v>-59.351525197239901</v>
      </c>
      <c r="S271" s="6" t="str">
        <f t="shared" si="453"/>
        <v>LPfC MA</v>
      </c>
      <c r="T271" s="6" t="str">
        <f t="shared" si="475"/>
        <v/>
      </c>
      <c r="U271" s="18" t="str">
        <f t="shared" ref="U271" si="477">IF(S271=S270,"",1)</f>
        <v/>
      </c>
    </row>
    <row r="272" spans="1:21" x14ac:dyDescent="0.2">
      <c r="A272" t="s">
        <v>254</v>
      </c>
      <c r="B272">
        <v>2019</v>
      </c>
      <c r="C272" s="9">
        <v>2019</v>
      </c>
      <c r="D272" s="121" t="str">
        <f t="shared" si="455"/>
        <v>BPLMA2019_9_1</v>
      </c>
      <c r="E272" s="47" t="s">
        <v>303</v>
      </c>
      <c r="F272" s="16">
        <v>225.72569061874577</v>
      </c>
      <c r="G272" s="16">
        <v>53.045537295405254</v>
      </c>
      <c r="H272" s="16">
        <v>4.3767609350271224</v>
      </c>
      <c r="I272" s="16"/>
      <c r="J272" s="16">
        <v>0</v>
      </c>
      <c r="K272" s="16">
        <v>3.2366133932822416</v>
      </c>
      <c r="L272" s="16">
        <v>286.3846022424604</v>
      </c>
      <c r="M272" s="36"/>
      <c r="N272" t="s">
        <v>256</v>
      </c>
      <c r="O272" t="str">
        <f t="shared" ref="O272" si="478">IF(SUM(U270:U273)&gt;0,"",N272)</f>
        <v>LPfC MA</v>
      </c>
      <c r="P272" s="48" t="s">
        <v>303</v>
      </c>
      <c r="Q272" s="7">
        <v>6.6834237149726796</v>
      </c>
      <c r="R272" s="7">
        <v>-59.3518328306981</v>
      </c>
      <c r="S272" s="6" t="str">
        <f t="shared" si="453"/>
        <v>LPfC MA</v>
      </c>
      <c r="T272" s="6" t="str">
        <f t="shared" si="475"/>
        <v/>
      </c>
      <c r="U272" s="18" t="str">
        <f t="shared" ref="U272" si="479">IF(S272=S270,"",1)</f>
        <v/>
      </c>
    </row>
    <row r="273" spans="1:21" ht="16" thickBot="1" x14ac:dyDescent="0.25">
      <c r="A273" t="s">
        <v>254</v>
      </c>
      <c r="B273">
        <v>2019</v>
      </c>
      <c r="C273" s="9">
        <v>2019</v>
      </c>
      <c r="D273" s="121" t="str">
        <f t="shared" si="455"/>
        <v>BPLMA2019_9_1</v>
      </c>
      <c r="E273" s="49" t="s">
        <v>304</v>
      </c>
      <c r="F273" s="33">
        <v>263.95139230133776</v>
      </c>
      <c r="G273" s="33">
        <v>62.028577190814367</v>
      </c>
      <c r="H273" s="33">
        <v>5.6897892155352592</v>
      </c>
      <c r="I273" s="33"/>
      <c r="J273" s="33">
        <v>0</v>
      </c>
      <c r="K273" s="33">
        <v>0</v>
      </c>
      <c r="L273" s="33">
        <v>331.66975870768738</v>
      </c>
      <c r="M273" s="36"/>
      <c r="N273" t="s">
        <v>256</v>
      </c>
      <c r="O273" t="str">
        <f t="shared" ref="O273" si="480">IF(SUM(U270:U273)&gt;0,"",N273)</f>
        <v>LPfC MA</v>
      </c>
      <c r="P273" s="48" t="s">
        <v>304</v>
      </c>
      <c r="Q273" s="7">
        <v>6.6867342707428898</v>
      </c>
      <c r="R273" s="7">
        <v>-59.3494348672995</v>
      </c>
      <c r="S273" s="6" t="str">
        <f t="shared" si="453"/>
        <v>LPfC MA</v>
      </c>
      <c r="T273" s="6" t="str">
        <f t="shared" si="475"/>
        <v/>
      </c>
      <c r="U273" s="20" t="str">
        <f t="shared" ref="U273" si="481">IF(S273=S270,"",1)</f>
        <v/>
      </c>
    </row>
    <row r="274" spans="1:21" x14ac:dyDescent="0.2">
      <c r="A274" t="s">
        <v>249</v>
      </c>
      <c r="B274">
        <v>2014</v>
      </c>
      <c r="C274" s="9">
        <v>2015</v>
      </c>
      <c r="D274" s="121" t="str">
        <f t="shared" si="455"/>
        <v>BPLMA2_2</v>
      </c>
      <c r="E274" s="10" t="s">
        <v>305</v>
      </c>
      <c r="F274" s="11">
        <v>268.3097692871782</v>
      </c>
      <c r="G274" s="11">
        <v>63.052795782486875</v>
      </c>
      <c r="H274" s="11">
        <v>3.93908484152441</v>
      </c>
      <c r="I274" s="11">
        <v>2.6937187499999999</v>
      </c>
      <c r="J274" s="11">
        <v>4.2109375</v>
      </c>
      <c r="K274" s="11">
        <v>0.44091223961316572</v>
      </c>
      <c r="L274" s="11">
        <v>339.95349965080266</v>
      </c>
      <c r="M274" s="22"/>
      <c r="N274" t="s">
        <v>22</v>
      </c>
      <c r="O274" t="str">
        <f t="shared" ref="O274" si="482">IF(SUM(U274:U277)&gt;0,"",N274)</f>
        <v>MPfC LA</v>
      </c>
      <c r="P274" s="39" t="s">
        <v>305</v>
      </c>
      <c r="Q274" s="7">
        <v>6.3996760000000004</v>
      </c>
      <c r="R274" s="7">
        <v>-60.631162000000003</v>
      </c>
      <c r="S274" s="6" t="str">
        <f t="shared" si="453"/>
        <v>MPfC LA</v>
      </c>
      <c r="T274" s="6" t="str">
        <f t="shared" si="475"/>
        <v/>
      </c>
      <c r="U274" s="14"/>
    </row>
    <row r="275" spans="1:21" x14ac:dyDescent="0.2">
      <c r="A275" t="s">
        <v>249</v>
      </c>
      <c r="B275">
        <v>2014</v>
      </c>
      <c r="C275" s="9">
        <v>2015</v>
      </c>
      <c r="D275" s="121" t="str">
        <f t="shared" si="455"/>
        <v>BPLMA2_2</v>
      </c>
      <c r="E275" s="15" t="s">
        <v>306</v>
      </c>
      <c r="F275" s="16">
        <v>224.6460303932449</v>
      </c>
      <c r="G275" s="16">
        <v>52.791817142412548</v>
      </c>
      <c r="H275" s="16">
        <v>3.063732654518986</v>
      </c>
      <c r="I275" s="16"/>
      <c r="J275" s="16">
        <v>7.8166840277777774E-2</v>
      </c>
      <c r="K275" s="16">
        <v>1.1794639897008086</v>
      </c>
      <c r="L275" s="16">
        <v>281.75921102015502</v>
      </c>
      <c r="M275" s="22"/>
      <c r="N275" t="s">
        <v>22</v>
      </c>
      <c r="O275" t="str">
        <f t="shared" ref="O275" si="483">IF(SUM(U274:U277)&gt;0,"",N275)</f>
        <v>MPfC LA</v>
      </c>
      <c r="P275" s="39" t="s">
        <v>306</v>
      </c>
      <c r="Q275" s="7">
        <v>6.400849</v>
      </c>
      <c r="R275" s="7">
        <v>-60.632584000000001</v>
      </c>
      <c r="S275" s="6" t="str">
        <f t="shared" si="453"/>
        <v>MPfC LA</v>
      </c>
      <c r="T275" s="6" t="str">
        <f t="shared" si="475"/>
        <v/>
      </c>
      <c r="U275" s="18" t="str">
        <f t="shared" ref="U275" si="484">IF(S275=S274,"",1)</f>
        <v/>
      </c>
    </row>
    <row r="276" spans="1:21" x14ac:dyDescent="0.2">
      <c r="A276" t="s">
        <v>249</v>
      </c>
      <c r="B276">
        <v>2014</v>
      </c>
      <c r="C276" s="9">
        <v>2015</v>
      </c>
      <c r="D276" s="121" t="str">
        <f t="shared" si="455"/>
        <v>BPLMA2_2</v>
      </c>
      <c r="E276" s="15" t="s">
        <v>307</v>
      </c>
      <c r="F276" s="16">
        <v>247.12041703655592</v>
      </c>
      <c r="G276" s="16">
        <v>58.073298003590637</v>
      </c>
      <c r="H276" s="16">
        <v>0.8753521870054245</v>
      </c>
      <c r="I276" s="16"/>
      <c r="J276" s="16">
        <v>1.2836665920008339</v>
      </c>
      <c r="K276" s="16">
        <v>2.8800270536719834</v>
      </c>
      <c r="L276" s="16">
        <v>310.23276087282483</v>
      </c>
      <c r="M276" s="22"/>
      <c r="N276" t="s">
        <v>22</v>
      </c>
      <c r="O276" t="str">
        <f t="shared" ref="O276" si="485">IF(SUM(U274:U277)&gt;0,"",N276)</f>
        <v>MPfC LA</v>
      </c>
      <c r="P276" s="39" t="s">
        <v>307</v>
      </c>
      <c r="Q276" s="7">
        <v>6.4020299999999999</v>
      </c>
      <c r="R276" s="7">
        <v>-60.633898000000002</v>
      </c>
      <c r="S276" s="6" t="str">
        <f t="shared" si="453"/>
        <v>MPfC LA</v>
      </c>
      <c r="T276" s="6" t="str">
        <f t="shared" si="475"/>
        <v/>
      </c>
      <c r="U276" s="18" t="str">
        <f t="shared" ref="U276" si="486">IF(S276=S274,"",1)</f>
        <v/>
      </c>
    </row>
    <row r="277" spans="1:21" x14ac:dyDescent="0.2">
      <c r="A277" t="s">
        <v>249</v>
      </c>
      <c r="B277">
        <v>2014</v>
      </c>
      <c r="C277" s="9">
        <v>2015</v>
      </c>
      <c r="D277" s="121" t="str">
        <f t="shared" si="455"/>
        <v>BPLMA2_2</v>
      </c>
      <c r="E277" s="15" t="s">
        <v>308</v>
      </c>
      <c r="F277" s="16">
        <v>198.53883759544885</v>
      </c>
      <c r="G277" s="16">
        <v>46.656626834930478</v>
      </c>
      <c r="H277" s="16">
        <v>5.2521131220325472</v>
      </c>
      <c r="I277" s="16"/>
      <c r="J277" s="16">
        <v>0.5092592592592593</v>
      </c>
      <c r="K277" s="16">
        <v>0.58770348272084272</v>
      </c>
      <c r="L277" s="16">
        <v>251.54454029439199</v>
      </c>
      <c r="M277" s="40">
        <v>52.949158485273493</v>
      </c>
      <c r="N277" t="s">
        <v>22</v>
      </c>
      <c r="O277" t="str">
        <f t="shared" ref="O277" si="487">IF(SUM(U274:U277)&gt;0,"",N277)</f>
        <v>MPfC LA</v>
      </c>
      <c r="P277" s="39" t="s">
        <v>308</v>
      </c>
      <c r="Q277" s="7">
        <v>6.4010629999999997</v>
      </c>
      <c r="R277" s="7">
        <v>-60.629989999999999</v>
      </c>
      <c r="S277" s="6" t="str">
        <f t="shared" si="453"/>
        <v>MPfC LA</v>
      </c>
      <c r="T277" s="6" t="str">
        <f t="shared" si="475"/>
        <v/>
      </c>
      <c r="U277" s="20" t="str">
        <f t="shared" ref="U277" si="488">IF(S277=S274,"",1)</f>
        <v/>
      </c>
    </row>
    <row r="278" spans="1:21" x14ac:dyDescent="0.2">
      <c r="A278" t="s">
        <v>254</v>
      </c>
      <c r="B278">
        <v>2019</v>
      </c>
      <c r="C278" s="9">
        <v>2019</v>
      </c>
      <c r="D278" s="121" t="str">
        <f t="shared" si="455"/>
        <v>BPLMA2_3</v>
      </c>
      <c r="E278" s="21" t="s">
        <v>309</v>
      </c>
      <c r="F278" s="16">
        <v>122.11282830868971</v>
      </c>
      <c r="G278" s="16">
        <v>28.696514652542081</v>
      </c>
      <c r="H278" s="16">
        <v>1.750704374010849</v>
      </c>
      <c r="I278" s="16">
        <v>2.4745279255319153</v>
      </c>
      <c r="J278" s="16">
        <v>0</v>
      </c>
      <c r="K278" s="16">
        <v>0</v>
      </c>
      <c r="L278" s="16">
        <v>152.56004733524264</v>
      </c>
      <c r="M278" s="36"/>
      <c r="N278" t="s">
        <v>256</v>
      </c>
      <c r="O278" t="str">
        <f t="shared" ref="O278" si="489">IF(SUM(U278:U281)&gt;0,"",N278)</f>
        <v>LPfC MA</v>
      </c>
      <c r="P278" s="6" t="s">
        <v>309</v>
      </c>
      <c r="Q278" s="44">
        <v>5.7692800000000002</v>
      </c>
      <c r="R278" s="44">
        <v>-61.128419999999998</v>
      </c>
      <c r="S278" s="6" t="str">
        <f t="shared" si="453"/>
        <v>LPfC MA</v>
      </c>
      <c r="T278" s="6" t="str">
        <f t="shared" si="475"/>
        <v/>
      </c>
      <c r="U278" s="14"/>
    </row>
    <row r="279" spans="1:21" x14ac:dyDescent="0.2">
      <c r="A279" t="s">
        <v>254</v>
      </c>
      <c r="B279">
        <v>2019</v>
      </c>
      <c r="C279" s="9">
        <v>2019</v>
      </c>
      <c r="D279" s="121" t="str">
        <f t="shared" si="455"/>
        <v>BPLMA2_3</v>
      </c>
      <c r="E279" s="21" t="s">
        <v>310</v>
      </c>
      <c r="F279" s="16">
        <v>93.352263669007371</v>
      </c>
      <c r="G279" s="16">
        <v>21.937781962216732</v>
      </c>
      <c r="H279" s="16">
        <v>2.6260565610162736</v>
      </c>
      <c r="I279" s="16"/>
      <c r="J279" s="16">
        <v>0</v>
      </c>
      <c r="K279" s="16">
        <v>0</v>
      </c>
      <c r="L279" s="16">
        <v>117.91610219224037</v>
      </c>
      <c r="M279" s="36"/>
      <c r="N279" t="s">
        <v>256</v>
      </c>
      <c r="O279" t="str">
        <f t="shared" ref="O279" si="490">IF(SUM(U278:U281)&gt;0,"",N279)</f>
        <v>LPfC MA</v>
      </c>
      <c r="P279" s="6" t="s">
        <v>310</v>
      </c>
      <c r="Q279" s="44">
        <v>5.7675000000000001</v>
      </c>
      <c r="R279" s="44">
        <v>-61.128480000000003</v>
      </c>
      <c r="S279" s="6" t="str">
        <f t="shared" si="453"/>
        <v>LPfC MA</v>
      </c>
      <c r="T279" s="6" t="str">
        <f t="shared" si="475"/>
        <v/>
      </c>
      <c r="U279" s="18" t="str">
        <f t="shared" ref="U279" si="491">IF(S279=S278,"",1)</f>
        <v/>
      </c>
    </row>
    <row r="280" spans="1:21" x14ac:dyDescent="0.2">
      <c r="A280" t="s">
        <v>254</v>
      </c>
      <c r="B280">
        <v>2019</v>
      </c>
      <c r="C280" s="9">
        <v>2019</v>
      </c>
      <c r="D280" s="121" t="str">
        <f t="shared" si="455"/>
        <v>BPLMA2_3</v>
      </c>
      <c r="E280" s="21" t="s">
        <v>311</v>
      </c>
      <c r="F280" s="16">
        <v>176.31490811124064</v>
      </c>
      <c r="G280" s="16">
        <v>41.434003406141549</v>
      </c>
      <c r="H280" s="16">
        <v>3.93908484152441</v>
      </c>
      <c r="I280" s="16"/>
      <c r="J280" s="16">
        <v>0</v>
      </c>
      <c r="K280" s="16">
        <v>1.9881084365444377</v>
      </c>
      <c r="L280" s="16">
        <v>223.67610479545107</v>
      </c>
      <c r="M280" s="36"/>
      <c r="N280" t="s">
        <v>256</v>
      </c>
      <c r="O280" t="str">
        <f t="shared" ref="O280" si="492">IF(SUM(U278:U281)&gt;0,"",N280)</f>
        <v>LPfC MA</v>
      </c>
      <c r="P280" s="6" t="s">
        <v>311</v>
      </c>
      <c r="Q280" s="44">
        <v>5.7656599999999996</v>
      </c>
      <c r="R280" s="44">
        <v>-61.128459999999997</v>
      </c>
      <c r="S280" s="6" t="str">
        <f t="shared" si="453"/>
        <v>LPfC MA</v>
      </c>
      <c r="T280" s="6" t="str">
        <f t="shared" si="475"/>
        <v/>
      </c>
      <c r="U280" s="18" t="str">
        <f t="shared" ref="U280" si="493">IF(S280=S278,"",1)</f>
        <v/>
      </c>
    </row>
    <row r="281" spans="1:21" x14ac:dyDescent="0.2">
      <c r="A281" t="s">
        <v>254</v>
      </c>
      <c r="B281">
        <v>2019</v>
      </c>
      <c r="C281" s="9">
        <v>2019</v>
      </c>
      <c r="D281" s="121" t="str">
        <f t="shared" si="455"/>
        <v>BPLMA2_3</v>
      </c>
      <c r="E281" s="21" t="s">
        <v>312</v>
      </c>
      <c r="F281" s="16">
        <v>193.21111002295038</v>
      </c>
      <c r="G281" s="16">
        <v>45.404610855393337</v>
      </c>
      <c r="H281" s="16">
        <v>2.6260565610162736</v>
      </c>
      <c r="I281" s="16"/>
      <c r="J281" s="16">
        <v>0</v>
      </c>
      <c r="K281" s="16">
        <v>0</v>
      </c>
      <c r="L281" s="16">
        <v>241.24177743935999</v>
      </c>
      <c r="M281" s="36">
        <v>152.2258064516129</v>
      </c>
      <c r="N281" t="s">
        <v>256</v>
      </c>
      <c r="O281" t="str">
        <f t="shared" ref="O281" si="494">IF(SUM(U278:U281)&gt;0,"",N281)</f>
        <v>LPfC MA</v>
      </c>
      <c r="P281" s="6" t="s">
        <v>312</v>
      </c>
      <c r="Q281" s="44">
        <v>5.7693099999999999</v>
      </c>
      <c r="R281" s="44">
        <v>-61.13026</v>
      </c>
      <c r="S281" s="6" t="str">
        <f t="shared" si="453"/>
        <v>LPfC MA</v>
      </c>
      <c r="T281" s="6" t="str">
        <f t="shared" si="475"/>
        <v/>
      </c>
      <c r="U281" s="20" t="str">
        <f t="shared" ref="U281" si="495">IF(S281=S278,"",1)</f>
        <v/>
      </c>
    </row>
    <row r="282" spans="1:21" x14ac:dyDescent="0.2">
      <c r="A282" t="s">
        <v>249</v>
      </c>
      <c r="B282">
        <v>2014</v>
      </c>
      <c r="C282" s="9">
        <v>2015</v>
      </c>
      <c r="D282" s="121" t="str">
        <f t="shared" si="455"/>
        <v>BPLMA3_1</v>
      </c>
      <c r="E282" s="21" t="s">
        <v>313</v>
      </c>
      <c r="F282" s="16">
        <v>106.01502698149807</v>
      </c>
      <c r="G282" s="16">
        <v>24.913531340652046</v>
      </c>
      <c r="H282" s="16">
        <v>2.6260565610162736</v>
      </c>
      <c r="I282" s="16">
        <v>7.3468914473684208</v>
      </c>
      <c r="J282" s="16">
        <v>20.096135703645832</v>
      </c>
      <c r="K282" s="16">
        <v>13.477191549797546</v>
      </c>
      <c r="L282" s="16">
        <v>167.12794213660976</v>
      </c>
      <c r="M282" s="22"/>
      <c r="N282" t="s">
        <v>205</v>
      </c>
      <c r="O282" t="str">
        <f t="shared" ref="O282" si="496">IF(SUM(U282:U285)&gt;0,"",N282)</f>
        <v/>
      </c>
      <c r="P282" s="39" t="s">
        <v>313</v>
      </c>
      <c r="Q282" s="7">
        <v>5.712485</v>
      </c>
      <c r="R282" s="7">
        <v>-60.330373000000002</v>
      </c>
      <c r="S282" s="6" t="str">
        <f t="shared" si="453"/>
        <v>LPfC LA</v>
      </c>
      <c r="T282" s="6" t="str">
        <f t="shared" si="475"/>
        <v/>
      </c>
      <c r="U282" s="14"/>
    </row>
    <row r="283" spans="1:21" x14ac:dyDescent="0.2">
      <c r="A283" t="s">
        <v>249</v>
      </c>
      <c r="B283">
        <v>2014</v>
      </c>
      <c r="C283" s="9">
        <v>2015</v>
      </c>
      <c r="D283" s="121" t="str">
        <f t="shared" si="455"/>
        <v>BPLMA3_1</v>
      </c>
      <c r="E283" s="21" t="s">
        <v>314</v>
      </c>
      <c r="F283" s="16">
        <v>138.44611512728216</v>
      </c>
      <c r="G283" s="16">
        <v>32.534837054911307</v>
      </c>
      <c r="H283" s="16">
        <v>5.6897892155352592</v>
      </c>
      <c r="I283" s="16"/>
      <c r="J283" s="16">
        <v>0</v>
      </c>
      <c r="K283" s="16">
        <v>37.708057314912026</v>
      </c>
      <c r="L283" s="16">
        <v>214.37879871264073</v>
      </c>
      <c r="M283" s="22"/>
      <c r="N283" t="s">
        <v>205</v>
      </c>
      <c r="O283" t="str">
        <f t="shared" ref="O283" si="497">IF(SUM(U282:U285)&gt;0,"",N283)</f>
        <v/>
      </c>
      <c r="P283" s="39" t="s">
        <v>314</v>
      </c>
      <c r="Q283" s="7">
        <v>5.7139559999999996</v>
      </c>
      <c r="R283" s="7">
        <v>-60.329214</v>
      </c>
      <c r="S283" s="6" t="str">
        <f t="shared" si="453"/>
        <v>LPfC LA</v>
      </c>
      <c r="T283" s="6" t="str">
        <f t="shared" si="475"/>
        <v/>
      </c>
      <c r="U283" s="18" t="str">
        <f t="shared" ref="U283" si="498">IF(S283=S282,"",1)</f>
        <v/>
      </c>
    </row>
    <row r="284" spans="1:21" x14ac:dyDescent="0.2">
      <c r="A284" t="s">
        <v>249</v>
      </c>
      <c r="B284">
        <v>2014</v>
      </c>
      <c r="C284" s="9">
        <v>2015</v>
      </c>
      <c r="D284" s="121" t="str">
        <f t="shared" si="455"/>
        <v>BPLMA3_1</v>
      </c>
      <c r="E284" s="21" t="s">
        <v>315</v>
      </c>
      <c r="F284" s="16">
        <v>154.27522262320602</v>
      </c>
      <c r="G284" s="16">
        <v>36.25467731645341</v>
      </c>
      <c r="H284" s="16">
        <v>4.8144370285298344</v>
      </c>
      <c r="I284" s="16"/>
      <c r="J284" s="16">
        <v>10.654416666666666</v>
      </c>
      <c r="K284" s="16">
        <v>21.713129682396588</v>
      </c>
      <c r="L284" s="16">
        <v>227.7118833172525</v>
      </c>
      <c r="M284" s="22"/>
      <c r="N284" t="s">
        <v>22</v>
      </c>
      <c r="O284" t="str">
        <f t="shared" ref="O284" si="499">IF(SUM(U282:U285)&gt;0,"",N284)</f>
        <v/>
      </c>
      <c r="P284" s="39" t="s">
        <v>315</v>
      </c>
      <c r="Q284" s="7">
        <v>5.715395</v>
      </c>
      <c r="R284" s="7">
        <v>-60.328059000000003</v>
      </c>
      <c r="S284" s="6" t="str">
        <f t="shared" si="453"/>
        <v>MPfC LA</v>
      </c>
      <c r="T284" s="6" t="str">
        <f t="shared" si="475"/>
        <v/>
      </c>
      <c r="U284" s="18">
        <f t="shared" ref="U284" si="500">IF(S284=S282,"",1)</f>
        <v>1</v>
      </c>
    </row>
    <row r="285" spans="1:21" x14ac:dyDescent="0.2">
      <c r="A285" t="s">
        <v>249</v>
      </c>
      <c r="B285">
        <v>2014</v>
      </c>
      <c r="C285" s="9">
        <v>2015</v>
      </c>
      <c r="D285" s="121" t="str">
        <f t="shared" si="455"/>
        <v>BPLMA3_1</v>
      </c>
      <c r="E285" s="21" t="s">
        <v>316</v>
      </c>
      <c r="F285" s="16">
        <v>220.76046537839579</v>
      </c>
      <c r="G285" s="16">
        <v>51.878709363923008</v>
      </c>
      <c r="H285" s="16">
        <v>3.501408748021698</v>
      </c>
      <c r="I285" s="16"/>
      <c r="J285" s="16">
        <v>23.941770416666671</v>
      </c>
      <c r="K285" s="16">
        <v>11.96566163577071</v>
      </c>
      <c r="L285" s="16">
        <v>312.04801554277782</v>
      </c>
      <c r="M285" s="23"/>
      <c r="N285" t="s">
        <v>205</v>
      </c>
      <c r="O285" t="str">
        <f t="shared" ref="O285" si="501">IF(SUM(U282:U285)&gt;0,"",N285)</f>
        <v/>
      </c>
      <c r="P285" s="39" t="s">
        <v>316</v>
      </c>
      <c r="Q285" s="7">
        <v>5.7112679999999996</v>
      </c>
      <c r="R285" s="7">
        <v>-60.329197999999998</v>
      </c>
      <c r="S285" s="6" t="str">
        <f t="shared" si="453"/>
        <v>LPfC LA</v>
      </c>
      <c r="T285" s="6" t="str">
        <f t="shared" si="475"/>
        <v/>
      </c>
      <c r="U285" s="20" t="str">
        <f t="shared" ref="U285" si="502">IF(S285=S282,"",1)</f>
        <v/>
      </c>
    </row>
    <row r="286" spans="1:21" x14ac:dyDescent="0.2">
      <c r="A286" t="s">
        <v>254</v>
      </c>
      <c r="B286">
        <v>2019</v>
      </c>
      <c r="C286" s="9">
        <v>2019</v>
      </c>
      <c r="D286" s="121" t="str">
        <f t="shared" si="455"/>
        <v>BPLMA3_2</v>
      </c>
      <c r="E286" s="21" t="s">
        <v>317</v>
      </c>
      <c r="F286" s="16">
        <v>236.07810405830026</v>
      </c>
      <c r="G286" s="16">
        <v>55.478354453700554</v>
      </c>
      <c r="H286" s="16">
        <v>1.3130282805081368</v>
      </c>
      <c r="I286" s="16">
        <v>2.4898557692307697</v>
      </c>
      <c r="J286" s="16">
        <v>0</v>
      </c>
      <c r="K286" s="16">
        <v>1.2559688450661277</v>
      </c>
      <c r="L286" s="16">
        <v>294.1254556375751</v>
      </c>
      <c r="M286" s="36"/>
      <c r="N286" t="s">
        <v>256</v>
      </c>
      <c r="O286" t="str">
        <f t="shared" ref="O286" si="503">IF(SUM(U286:U289)&gt;0,"",N286)</f>
        <v>LPfC MA</v>
      </c>
      <c r="P286" s="6" t="s">
        <v>317</v>
      </c>
      <c r="Q286" s="44">
        <v>5.77895</v>
      </c>
      <c r="R286" s="44">
        <v>-61.12153</v>
      </c>
      <c r="S286" s="6" t="str">
        <f t="shared" si="453"/>
        <v>LPfC MA</v>
      </c>
      <c r="T286" s="6" t="str">
        <f t="shared" si="475"/>
        <v/>
      </c>
      <c r="U286" s="14"/>
    </row>
    <row r="287" spans="1:21" x14ac:dyDescent="0.2">
      <c r="A287" t="s">
        <v>254</v>
      </c>
      <c r="B287">
        <v>2019</v>
      </c>
      <c r="C287" s="9">
        <v>2019</v>
      </c>
      <c r="D287" s="121" t="str">
        <f t="shared" si="455"/>
        <v>BPLMA3_2</v>
      </c>
      <c r="E287" s="21" t="s">
        <v>318</v>
      </c>
      <c r="F287" s="16">
        <v>176.92200394594013</v>
      </c>
      <c r="G287" s="16">
        <v>41.576670927295929</v>
      </c>
      <c r="H287" s="16">
        <v>0.8753521870054245</v>
      </c>
      <c r="I287" s="16"/>
      <c r="J287" s="16">
        <v>0.63663903061224503</v>
      </c>
      <c r="K287" s="16">
        <v>0</v>
      </c>
      <c r="L287" s="16">
        <v>220.01066609085376</v>
      </c>
      <c r="M287" s="36"/>
      <c r="N287" t="s">
        <v>256</v>
      </c>
      <c r="O287" t="str">
        <f t="shared" ref="O287" si="504">IF(SUM(U286:U289)&gt;0,"",N287)</f>
        <v>LPfC MA</v>
      </c>
      <c r="P287" s="6" t="s">
        <v>318</v>
      </c>
      <c r="Q287" s="44">
        <v>5.7789200000000003</v>
      </c>
      <c r="R287" s="44">
        <v>-61.119689999999999</v>
      </c>
      <c r="S287" s="6" t="str">
        <f t="shared" si="453"/>
        <v>LPfC MA</v>
      </c>
      <c r="T287" s="6" t="str">
        <f t="shared" si="475"/>
        <v/>
      </c>
      <c r="U287" s="18" t="str">
        <f t="shared" ref="U287" si="505">IF(S287=S286,"",1)</f>
        <v/>
      </c>
    </row>
    <row r="288" spans="1:21" x14ac:dyDescent="0.2">
      <c r="A288" t="s">
        <v>254</v>
      </c>
      <c r="B288">
        <v>2019</v>
      </c>
      <c r="C288" s="9">
        <v>2019</v>
      </c>
      <c r="D288" s="121" t="str">
        <f t="shared" si="455"/>
        <v>BPLMA3_2</v>
      </c>
      <c r="E288" s="35" t="s">
        <v>319</v>
      </c>
      <c r="F288" s="25">
        <v>156.4872923183045</v>
      </c>
      <c r="G288" s="25">
        <v>36.774513694801556</v>
      </c>
      <c r="H288" s="25">
        <v>2.1883804675135612</v>
      </c>
      <c r="I288" s="25"/>
      <c r="J288" s="25">
        <v>0</v>
      </c>
      <c r="K288" s="25">
        <v>0</v>
      </c>
      <c r="L288" s="25">
        <v>195.45018648061961</v>
      </c>
      <c r="M288" s="36"/>
      <c r="N288" t="s">
        <v>256</v>
      </c>
      <c r="O288" t="str">
        <f t="shared" ref="O288" si="506">IF(SUM(U286:U289)&gt;0,"",N288)</f>
        <v>LPfC MA</v>
      </c>
      <c r="P288" s="6" t="s">
        <v>319</v>
      </c>
      <c r="Q288" s="44">
        <v>5.7789400000000004</v>
      </c>
      <c r="R288" s="44">
        <v>-61.11786</v>
      </c>
      <c r="S288" s="6" t="str">
        <f t="shared" si="453"/>
        <v>LPfC MA</v>
      </c>
      <c r="T288" s="6" t="str">
        <f t="shared" si="475"/>
        <v/>
      </c>
      <c r="U288" s="18" t="str">
        <f t="shared" ref="U288" si="507">IF(S288=S286,"",1)</f>
        <v/>
      </c>
    </row>
    <row r="289" spans="1:21" x14ac:dyDescent="0.2">
      <c r="A289" t="s">
        <v>254</v>
      </c>
      <c r="B289">
        <v>2019</v>
      </c>
      <c r="C289" s="9">
        <v>2019</v>
      </c>
      <c r="D289" s="121" t="str">
        <f t="shared" si="455"/>
        <v>BPLMA3_2</v>
      </c>
      <c r="E289" s="21" t="s">
        <v>320</v>
      </c>
      <c r="F289" s="16">
        <v>172.05398304795963</v>
      </c>
      <c r="G289" s="16">
        <v>40.432686016270509</v>
      </c>
      <c r="H289" s="16">
        <v>9.6288740570596687</v>
      </c>
      <c r="I289" s="16"/>
      <c r="J289" s="16">
        <v>0</v>
      </c>
      <c r="K289" s="16">
        <v>0</v>
      </c>
      <c r="L289" s="16">
        <v>222.11554312128982</v>
      </c>
      <c r="M289" s="36">
        <v>114.15988779803648</v>
      </c>
      <c r="N289" t="s">
        <v>256</v>
      </c>
      <c r="O289" t="str">
        <f t="shared" ref="O289" si="508">IF(SUM(U286:U289)&gt;0,"",N289)</f>
        <v>LPfC MA</v>
      </c>
      <c r="P289" s="6" t="s">
        <v>320</v>
      </c>
      <c r="Q289" s="44">
        <v>5.7807700000000004</v>
      </c>
      <c r="R289" s="44">
        <v>-61.121499999999997</v>
      </c>
      <c r="S289" s="6" t="str">
        <f t="shared" si="453"/>
        <v>LPfC MA</v>
      </c>
      <c r="T289" s="6" t="str">
        <f t="shared" si="475"/>
        <v/>
      </c>
      <c r="U289" s="20" t="str">
        <f t="shared" ref="U289" si="509">IF(S289=S286,"",1)</f>
        <v/>
      </c>
    </row>
    <row r="290" spans="1:21" x14ac:dyDescent="0.2">
      <c r="A290" t="s">
        <v>249</v>
      </c>
      <c r="B290">
        <v>2014</v>
      </c>
      <c r="C290" s="9">
        <v>2015</v>
      </c>
      <c r="D290" s="121" t="str">
        <f t="shared" si="455"/>
        <v>BPLMA4_1</v>
      </c>
      <c r="E290" s="15" t="s">
        <v>321</v>
      </c>
      <c r="F290" s="16">
        <v>206.54493296231237</v>
      </c>
      <c r="G290" s="16">
        <v>48.538059246143405</v>
      </c>
      <c r="H290" s="16">
        <v>5.6897892155352592</v>
      </c>
      <c r="I290" s="16">
        <v>1.910328488372093</v>
      </c>
      <c r="J290" s="16">
        <v>0</v>
      </c>
      <c r="K290" s="16">
        <v>7.2101500519259458</v>
      </c>
      <c r="L290" s="16">
        <v>267.98293147591698</v>
      </c>
      <c r="M290" s="22"/>
      <c r="N290" t="s">
        <v>22</v>
      </c>
      <c r="O290" t="str">
        <f t="shared" ref="O290" si="510">IF(SUM(U290:U293)&gt;0,"",N290)</f>
        <v>MPfC LA</v>
      </c>
      <c r="P290" s="39" t="s">
        <v>321</v>
      </c>
      <c r="Q290" s="7">
        <v>6.1508500000000002</v>
      </c>
      <c r="R290" s="7">
        <v>-60.269283999999999</v>
      </c>
      <c r="S290" s="6" t="str">
        <f t="shared" si="453"/>
        <v>MPfC LA</v>
      </c>
      <c r="T290" s="6" t="str">
        <f t="shared" si="475"/>
        <v/>
      </c>
      <c r="U290" s="14"/>
    </row>
    <row r="291" spans="1:21" x14ac:dyDescent="0.2">
      <c r="A291" t="s">
        <v>249</v>
      </c>
      <c r="B291">
        <v>2014</v>
      </c>
      <c r="C291" s="9">
        <v>2015</v>
      </c>
      <c r="D291" s="121" t="str">
        <f t="shared" si="455"/>
        <v>BPLMA4_1</v>
      </c>
      <c r="E291" s="15" t="s">
        <v>322</v>
      </c>
      <c r="F291" s="16">
        <v>33.14580074299667</v>
      </c>
      <c r="G291" s="16">
        <v>6.7948891523143171</v>
      </c>
      <c r="H291" s="16">
        <v>0.43767609350271225</v>
      </c>
      <c r="I291" s="16"/>
      <c r="J291" s="16">
        <v>0</v>
      </c>
      <c r="K291" s="16">
        <v>0</v>
      </c>
      <c r="L291" s="16">
        <v>40.378365988813698</v>
      </c>
      <c r="M291" s="22"/>
      <c r="N291" t="s">
        <v>22</v>
      </c>
      <c r="O291" t="str">
        <f t="shared" ref="O291" si="511">IF(SUM(U290:U293)&gt;0,"",N291)</f>
        <v>MPfC LA</v>
      </c>
      <c r="P291" s="39" t="s">
        <v>322</v>
      </c>
      <c r="Q291" s="7">
        <v>6.1491860000000003</v>
      </c>
      <c r="R291" s="7">
        <v>-60.269168000000001</v>
      </c>
      <c r="S291" s="6" t="str">
        <f t="shared" si="453"/>
        <v>MPfC LA</v>
      </c>
      <c r="T291" s="6" t="str">
        <f t="shared" si="475"/>
        <v/>
      </c>
      <c r="U291" s="18" t="str">
        <f t="shared" ref="U291" si="512">IF(S291=S290,"",1)</f>
        <v/>
      </c>
    </row>
    <row r="292" spans="1:21" x14ac:dyDescent="0.2">
      <c r="A292" t="s">
        <v>249</v>
      </c>
      <c r="B292">
        <v>2014</v>
      </c>
      <c r="C292" s="9">
        <v>2015</v>
      </c>
      <c r="D292" s="121" t="str">
        <f t="shared" si="455"/>
        <v>BPLMA4_1</v>
      </c>
      <c r="E292" s="15" t="s">
        <v>323</v>
      </c>
      <c r="F292" s="16">
        <v>13.748649944582874</v>
      </c>
      <c r="G292" s="16">
        <v>2.8184732386394891</v>
      </c>
      <c r="H292" s="16">
        <v>1.750704374010849</v>
      </c>
      <c r="I292" s="16"/>
      <c r="J292" s="16">
        <v>10.086638980701835</v>
      </c>
      <c r="K292" s="16">
        <v>3.1344747078861923</v>
      </c>
      <c r="L292" s="16">
        <v>31.538941245821238</v>
      </c>
      <c r="M292" s="22"/>
      <c r="N292" t="s">
        <v>22</v>
      </c>
      <c r="O292" t="str">
        <f t="shared" ref="O292" si="513">IF(SUM(U290:U293)&gt;0,"",N292)</f>
        <v>MPfC LA</v>
      </c>
      <c r="P292" s="39" t="s">
        <v>323</v>
      </c>
      <c r="Q292" s="7">
        <v>6.1473120000000003</v>
      </c>
      <c r="R292" s="7">
        <v>-60.269016999999998</v>
      </c>
      <c r="S292" s="6" t="str">
        <f t="shared" si="453"/>
        <v>MPfC LA</v>
      </c>
      <c r="T292" s="6" t="str">
        <f t="shared" si="475"/>
        <v/>
      </c>
      <c r="U292" s="18" t="str">
        <f t="shared" ref="U292" si="514">IF(S292=S290,"",1)</f>
        <v/>
      </c>
    </row>
    <row r="293" spans="1:21" x14ac:dyDescent="0.2">
      <c r="A293" t="s">
        <v>249</v>
      </c>
      <c r="B293">
        <v>2014</v>
      </c>
      <c r="C293" s="9">
        <v>2015</v>
      </c>
      <c r="D293" s="121" t="str">
        <f t="shared" si="455"/>
        <v>BPLMA4_1</v>
      </c>
      <c r="E293" s="15" t="s">
        <v>324</v>
      </c>
      <c r="F293" s="16">
        <v>112.86011361973968</v>
      </c>
      <c r="G293" s="16">
        <v>26.522126700638822</v>
      </c>
      <c r="H293" s="16">
        <v>3.501408748021698</v>
      </c>
      <c r="I293" s="16"/>
      <c r="J293" s="16">
        <v>8.4779898254974562</v>
      </c>
      <c r="K293" s="16">
        <v>13.162974188180614</v>
      </c>
      <c r="L293" s="16">
        <v>164.52461308207828</v>
      </c>
      <c r="M293" s="40">
        <v>46.057363253856948</v>
      </c>
      <c r="N293" t="s">
        <v>22</v>
      </c>
      <c r="O293" t="str">
        <f t="shared" ref="O293" si="515">IF(SUM(U290:U293)&gt;0,"",N293)</f>
        <v>MPfC LA</v>
      </c>
      <c r="P293" s="39" t="s">
        <v>324</v>
      </c>
      <c r="Q293" s="7">
        <v>6.1509499999999999</v>
      </c>
      <c r="R293" s="7">
        <v>-60.267536</v>
      </c>
      <c r="S293" s="6" t="str">
        <f t="shared" si="453"/>
        <v>MPfC LA</v>
      </c>
      <c r="T293" s="6" t="str">
        <f t="shared" si="475"/>
        <v/>
      </c>
      <c r="U293" s="20" t="str">
        <f t="shared" ref="U293" si="516">IF(S293=S290,"",1)</f>
        <v/>
      </c>
    </row>
    <row r="294" spans="1:21" x14ac:dyDescent="0.2">
      <c r="A294" t="s">
        <v>249</v>
      </c>
      <c r="B294">
        <v>2014</v>
      </c>
      <c r="C294" s="9">
        <v>2014</v>
      </c>
      <c r="D294" s="121" t="str">
        <f t="shared" si="455"/>
        <v>BPLMA5_3</v>
      </c>
      <c r="E294" s="15" t="s">
        <v>325</v>
      </c>
      <c r="F294" s="16">
        <v>78.067585495478397</v>
      </c>
      <c r="G294" s="16">
        <v>18.345882591437423</v>
      </c>
      <c r="H294" s="16">
        <v>1.750704374010849</v>
      </c>
      <c r="I294" s="16">
        <v>3.8759452488687787</v>
      </c>
      <c r="J294" s="16">
        <v>0</v>
      </c>
      <c r="K294" s="16">
        <v>8.4914739106984705</v>
      </c>
      <c r="L294" s="16">
        <v>106.65564637162515</v>
      </c>
      <c r="M294" s="22"/>
      <c r="N294" t="s">
        <v>22</v>
      </c>
      <c r="O294" t="str">
        <f t="shared" ref="O294" si="517">IF(SUM(U294:U297)&gt;0,"",N294)</f>
        <v>MPfC LA</v>
      </c>
      <c r="P294" s="39" t="s">
        <v>325</v>
      </c>
      <c r="Q294" s="7">
        <v>1.747344</v>
      </c>
      <c r="R294" s="7">
        <v>-58.514392999999998</v>
      </c>
      <c r="S294" s="6" t="str">
        <f t="shared" si="453"/>
        <v>MPfC LA</v>
      </c>
      <c r="T294" s="6" t="str">
        <f t="shared" si="475"/>
        <v/>
      </c>
      <c r="U294" s="14"/>
    </row>
    <row r="295" spans="1:21" x14ac:dyDescent="0.2">
      <c r="A295" t="s">
        <v>249</v>
      </c>
      <c r="B295">
        <v>2014</v>
      </c>
      <c r="C295" s="9">
        <v>2014</v>
      </c>
      <c r="D295" s="121" t="str">
        <f t="shared" si="455"/>
        <v>BPLMA5_3</v>
      </c>
      <c r="E295" s="15" t="s">
        <v>326</v>
      </c>
      <c r="F295" s="16">
        <v>112.32028211439956</v>
      </c>
      <c r="G295" s="16">
        <v>26.395266296883896</v>
      </c>
      <c r="H295" s="16">
        <v>3.501408748021698</v>
      </c>
      <c r="I295" s="16"/>
      <c r="J295" s="16">
        <v>0</v>
      </c>
      <c r="K295" s="16">
        <v>4.2041794438927615</v>
      </c>
      <c r="L295" s="16">
        <v>146.42113660319794</v>
      </c>
      <c r="M295" s="22"/>
      <c r="N295" t="s">
        <v>22</v>
      </c>
      <c r="O295" t="str">
        <f t="shared" ref="O295" si="518">IF(SUM(U294:U297)&gt;0,"",N295)</f>
        <v>MPfC LA</v>
      </c>
      <c r="P295" s="39" t="s">
        <v>326</v>
      </c>
      <c r="Q295" s="7">
        <v>1.7490859999999999</v>
      </c>
      <c r="R295" s="7">
        <v>-58.514583999999999</v>
      </c>
      <c r="S295" s="6" t="str">
        <f t="shared" si="453"/>
        <v>MPfC LA</v>
      </c>
      <c r="T295" s="6" t="str">
        <f t="shared" si="475"/>
        <v/>
      </c>
      <c r="U295" s="18" t="str">
        <f t="shared" ref="U295" si="519">IF(S295=S294,"",1)</f>
        <v/>
      </c>
    </row>
    <row r="296" spans="1:21" x14ac:dyDescent="0.2">
      <c r="A296" t="s">
        <v>249</v>
      </c>
      <c r="B296">
        <v>2014</v>
      </c>
      <c r="C296" s="9">
        <v>2014</v>
      </c>
      <c r="D296" s="121" t="str">
        <f t="shared" si="455"/>
        <v>BPLMA5_3</v>
      </c>
      <c r="E296" s="15" t="s">
        <v>327</v>
      </c>
      <c r="F296" s="16">
        <v>109.51423492948973</v>
      </c>
      <c r="G296" s="16">
        <v>25.735845208430085</v>
      </c>
      <c r="H296" s="16">
        <v>1.3130282805081368</v>
      </c>
      <c r="I296" s="16"/>
      <c r="J296" s="16">
        <v>4.9205406250000007E-2</v>
      </c>
      <c r="K296" s="16">
        <v>7.0045223958817244</v>
      </c>
      <c r="L296" s="16">
        <v>143.61683622055969</v>
      </c>
      <c r="M296" s="22"/>
      <c r="N296" t="s">
        <v>22</v>
      </c>
      <c r="O296" t="str">
        <f t="shared" ref="O296" si="520">IF(SUM(U294:U297)&gt;0,"",N296)</f>
        <v>MPfC LA</v>
      </c>
      <c r="P296" s="39" t="s">
        <v>327</v>
      </c>
      <c r="Q296" s="7">
        <v>1.750864</v>
      </c>
      <c r="R296" s="7">
        <v>-58.514814000000001</v>
      </c>
      <c r="S296" s="6" t="str">
        <f t="shared" si="453"/>
        <v>MPfC LA</v>
      </c>
      <c r="T296" s="6" t="str">
        <f t="shared" si="475"/>
        <v/>
      </c>
      <c r="U296" s="18" t="str">
        <f t="shared" ref="U296" si="521">IF(S296=S294,"",1)</f>
        <v/>
      </c>
    </row>
    <row r="297" spans="1:21" x14ac:dyDescent="0.2">
      <c r="A297" t="s">
        <v>249</v>
      </c>
      <c r="B297">
        <v>2014</v>
      </c>
      <c r="C297" s="9">
        <v>2014</v>
      </c>
      <c r="D297" s="121" t="str">
        <f t="shared" si="455"/>
        <v>BPLMA5_3</v>
      </c>
      <c r="E297" s="15" t="s">
        <v>328</v>
      </c>
      <c r="F297" s="16">
        <v>178.60464946601226</v>
      </c>
      <c r="G297" s="16">
        <v>41.972092624512882</v>
      </c>
      <c r="H297" s="16">
        <v>3.93908484152441</v>
      </c>
      <c r="I297" s="16"/>
      <c r="J297" s="16">
        <v>1.347775E-2</v>
      </c>
      <c r="K297" s="16">
        <v>22.333475647973483</v>
      </c>
      <c r="L297" s="16">
        <v>246.86278033002304</v>
      </c>
      <c r="M297" s="23"/>
      <c r="N297" t="s">
        <v>22</v>
      </c>
      <c r="O297" t="str">
        <f t="shared" ref="O297" si="522">IF(SUM(U294:U297)&gt;0,"",N297)</f>
        <v>MPfC LA</v>
      </c>
      <c r="P297" s="39" t="s">
        <v>328</v>
      </c>
      <c r="Q297" s="7">
        <v>1.7468049999999999</v>
      </c>
      <c r="R297" s="7">
        <v>-58.516133000000004</v>
      </c>
      <c r="S297" s="6" t="str">
        <f t="shared" si="453"/>
        <v>MPfC LA</v>
      </c>
      <c r="T297" s="6" t="str">
        <f t="shared" si="475"/>
        <v/>
      </c>
      <c r="U297" s="20" t="str">
        <f t="shared" ref="U297" si="523">IF(S297=S294,"",1)</f>
        <v/>
      </c>
    </row>
    <row r="298" spans="1:21" x14ac:dyDescent="0.2">
      <c r="A298" t="s">
        <v>254</v>
      </c>
      <c r="B298">
        <v>2019</v>
      </c>
      <c r="C298" s="9">
        <v>2019</v>
      </c>
      <c r="D298" s="121" t="str">
        <f t="shared" si="455"/>
        <v>BPLMA6_1</v>
      </c>
      <c r="E298" s="21" t="s">
        <v>329</v>
      </c>
      <c r="F298" s="16">
        <v>149.59339589756192</v>
      </c>
      <c r="G298" s="16">
        <v>35.154448035927047</v>
      </c>
      <c r="H298" s="16">
        <v>1.750704374010849</v>
      </c>
      <c r="I298" s="16">
        <v>2.1295406250000002</v>
      </c>
      <c r="J298" s="16">
        <v>0</v>
      </c>
      <c r="K298" s="16">
        <v>3.1511518719229339</v>
      </c>
      <c r="L298" s="16">
        <v>189.64970017942275</v>
      </c>
      <c r="M298" s="36"/>
      <c r="N298" t="s">
        <v>256</v>
      </c>
      <c r="O298" t="str">
        <f t="shared" ref="O298" si="524">IF(SUM(U298:U301)&gt;0,"",N298)</f>
        <v>LPfC MA</v>
      </c>
      <c r="P298" s="6" t="s">
        <v>329</v>
      </c>
      <c r="Q298" s="7">
        <v>7.4051331690953903</v>
      </c>
      <c r="R298" s="7">
        <v>-59.602980624042502</v>
      </c>
      <c r="S298" s="6" t="str">
        <f t="shared" si="453"/>
        <v>LPfC MA</v>
      </c>
      <c r="T298" s="6" t="str">
        <f t="shared" si="475"/>
        <v/>
      </c>
      <c r="U298" s="14"/>
    </row>
    <row r="299" spans="1:21" x14ac:dyDescent="0.2">
      <c r="A299" t="s">
        <v>254</v>
      </c>
      <c r="B299">
        <v>2019</v>
      </c>
      <c r="C299" s="9">
        <v>2019</v>
      </c>
      <c r="D299" s="121" t="str">
        <f t="shared" si="455"/>
        <v>BPLMA6_1</v>
      </c>
      <c r="E299" s="21" t="s">
        <v>330</v>
      </c>
      <c r="F299" s="16">
        <v>98.053698171376396</v>
      </c>
      <c r="G299" s="16">
        <v>23.042619070273453</v>
      </c>
      <c r="H299" s="16">
        <v>2.6260565610162736</v>
      </c>
      <c r="I299" s="16"/>
      <c r="J299" s="16">
        <v>3.2577330090931049</v>
      </c>
      <c r="K299" s="16">
        <v>23.61567481728633</v>
      </c>
      <c r="L299" s="16">
        <v>150.59578162904555</v>
      </c>
      <c r="M299" s="36"/>
      <c r="N299" t="s">
        <v>256</v>
      </c>
      <c r="O299" t="str">
        <f t="shared" ref="O299" si="525">IF(SUM(U298:U301)&gt;0,"",N299)</f>
        <v>LPfC MA</v>
      </c>
      <c r="P299" s="6" t="s">
        <v>330</v>
      </c>
      <c r="Q299" s="7">
        <v>7.4044268261975104</v>
      </c>
      <c r="R299" s="7">
        <v>-59.604777966681802</v>
      </c>
      <c r="S299" s="6" t="str">
        <f t="shared" si="453"/>
        <v>LPfC MA</v>
      </c>
      <c r="T299" s="6" t="str">
        <f t="shared" si="475"/>
        <v/>
      </c>
      <c r="U299" s="18" t="str">
        <f t="shared" ref="U299" si="526">IF(S299=S298,"",1)</f>
        <v/>
      </c>
    </row>
    <row r="300" spans="1:21" x14ac:dyDescent="0.2">
      <c r="A300" t="s">
        <v>254</v>
      </c>
      <c r="B300">
        <v>2019</v>
      </c>
      <c r="C300" s="9">
        <v>2019</v>
      </c>
      <c r="D300" s="121" t="str">
        <f t="shared" si="455"/>
        <v>BPLMA6_1</v>
      </c>
      <c r="E300" s="21" t="s">
        <v>331</v>
      </c>
      <c r="F300" s="16">
        <v>172.16969859462716</v>
      </c>
      <c r="G300" s="16">
        <v>40.459879169737384</v>
      </c>
      <c r="H300" s="16">
        <v>3.501408748021698</v>
      </c>
      <c r="I300" s="16"/>
      <c r="J300" s="16">
        <v>4.4214843749999995</v>
      </c>
      <c r="K300" s="16">
        <v>29.197882971274595</v>
      </c>
      <c r="L300" s="16">
        <v>249.75035385866084</v>
      </c>
      <c r="M300" s="36"/>
      <c r="N300" t="s">
        <v>256</v>
      </c>
      <c r="O300" t="str">
        <f t="shared" ref="O300" si="527">IF(SUM(U298:U301)&gt;0,"",N300)</f>
        <v>LPfC MA</v>
      </c>
      <c r="P300" s="6" t="s">
        <v>331</v>
      </c>
      <c r="Q300" s="7">
        <v>7.4039826391955197</v>
      </c>
      <c r="R300" s="7">
        <v>-59.606558736774602</v>
      </c>
      <c r="S300" s="6" t="str">
        <f t="shared" si="453"/>
        <v>LPfC MA</v>
      </c>
      <c r="T300" s="6" t="str">
        <f t="shared" si="475"/>
        <v/>
      </c>
      <c r="U300" s="18" t="str">
        <f t="shared" ref="U300" si="528">IF(S300=S298,"",1)</f>
        <v/>
      </c>
    </row>
    <row r="301" spans="1:21" x14ac:dyDescent="0.2">
      <c r="A301" t="s">
        <v>254</v>
      </c>
      <c r="B301">
        <v>2019</v>
      </c>
      <c r="C301" s="9">
        <v>2019</v>
      </c>
      <c r="D301" s="121" t="str">
        <f t="shared" si="455"/>
        <v>BPLMA6_1</v>
      </c>
      <c r="E301" s="21" t="s">
        <v>332</v>
      </c>
      <c r="F301" s="16">
        <v>197.04623269771176</v>
      </c>
      <c r="G301" s="16">
        <v>46.305864683962263</v>
      </c>
      <c r="H301" s="16">
        <v>2.6260565610162736</v>
      </c>
      <c r="I301" s="16"/>
      <c r="J301" s="16">
        <v>0</v>
      </c>
      <c r="K301" s="16">
        <v>17.477030704170154</v>
      </c>
      <c r="L301" s="16">
        <v>263.45518464686046</v>
      </c>
      <c r="M301" s="36">
        <v>70.3842917251052</v>
      </c>
      <c r="N301" t="s">
        <v>256</v>
      </c>
      <c r="O301" t="str">
        <f t="shared" ref="O301" si="529">IF(SUM(U298:U301)&gt;0,"",N301)</f>
        <v>LPfC MA</v>
      </c>
      <c r="P301" s="6" t="s">
        <v>332</v>
      </c>
      <c r="Q301" s="7">
        <v>7.4033919471348897</v>
      </c>
      <c r="R301" s="7">
        <v>-59.6024906119546</v>
      </c>
      <c r="S301" s="6" t="str">
        <f t="shared" si="453"/>
        <v>LPfC MA</v>
      </c>
      <c r="T301" s="6" t="str">
        <f t="shared" si="475"/>
        <v/>
      </c>
      <c r="U301" s="20" t="str">
        <f t="shared" ref="U301" si="530">IF(S301=S298,"",1)</f>
        <v/>
      </c>
    </row>
    <row r="302" spans="1:21" x14ac:dyDescent="0.2">
      <c r="A302" t="s">
        <v>249</v>
      </c>
      <c r="B302">
        <v>2014</v>
      </c>
      <c r="C302" s="9">
        <v>2015</v>
      </c>
      <c r="D302" s="121" t="str">
        <f t="shared" si="455"/>
        <v>BPLMA6_3</v>
      </c>
      <c r="E302" s="15" t="s">
        <v>333</v>
      </c>
      <c r="F302" s="16">
        <v>109.47779015209495</v>
      </c>
      <c r="G302" s="16">
        <v>25.727280685742311</v>
      </c>
      <c r="H302" s="16">
        <v>0.8753521870054245</v>
      </c>
      <c r="I302" s="16">
        <v>1.1539245810055867</v>
      </c>
      <c r="J302" s="16">
        <v>1.3153698979591839</v>
      </c>
      <c r="K302" s="16">
        <v>0</v>
      </c>
      <c r="L302" s="16">
        <v>137.39579292280189</v>
      </c>
      <c r="M302" s="22"/>
      <c r="N302" t="s">
        <v>22</v>
      </c>
      <c r="O302" t="str">
        <f t="shared" ref="O302" si="531">IF(SUM(U302:U305)&gt;0,"",N302)</f>
        <v>MPfC LA</v>
      </c>
      <c r="P302" s="39" t="s">
        <v>333</v>
      </c>
      <c r="Q302" s="7">
        <v>2.0480900000000002</v>
      </c>
      <c r="R302" s="7">
        <v>-59.361705999999998</v>
      </c>
      <c r="S302" s="6" t="str">
        <f t="shared" si="453"/>
        <v>MPfC LA</v>
      </c>
      <c r="T302" s="6" t="str">
        <f t="shared" ref="T302:T321" si="532">IF(P302=E302,"","check")</f>
        <v/>
      </c>
      <c r="U302" s="14"/>
    </row>
    <row r="303" spans="1:21" x14ac:dyDescent="0.2">
      <c r="A303" t="s">
        <v>249</v>
      </c>
      <c r="B303">
        <v>2014</v>
      </c>
      <c r="C303" s="9">
        <v>2015</v>
      </c>
      <c r="D303" s="121" t="str">
        <f t="shared" si="455"/>
        <v>BPLMA6_3</v>
      </c>
      <c r="E303" s="15" t="s">
        <v>334</v>
      </c>
      <c r="F303" s="16">
        <v>49.950682548496189</v>
      </c>
      <c r="G303" s="16">
        <v>10.239889922441717</v>
      </c>
      <c r="H303" s="16">
        <v>0</v>
      </c>
      <c r="I303" s="16"/>
      <c r="J303" s="16">
        <v>0</v>
      </c>
      <c r="K303" s="16">
        <v>7.2449404074397856</v>
      </c>
      <c r="L303" s="16">
        <v>67.435512878377693</v>
      </c>
      <c r="M303" s="22"/>
      <c r="N303" t="s">
        <v>22</v>
      </c>
      <c r="O303" t="str">
        <f t="shared" ref="O303" si="533">IF(SUM(U302:U305)&gt;0,"",N303)</f>
        <v>MPfC LA</v>
      </c>
      <c r="P303" s="39" t="s">
        <v>334</v>
      </c>
      <c r="Q303" s="7">
        <v>2.0487340000000001</v>
      </c>
      <c r="R303" s="7">
        <v>-59.363374</v>
      </c>
      <c r="S303" s="6" t="str">
        <f t="shared" si="453"/>
        <v>MPfC LA</v>
      </c>
      <c r="T303" s="6" t="str">
        <f t="shared" si="532"/>
        <v/>
      </c>
      <c r="U303" s="18" t="str">
        <f t="shared" ref="U303" si="534">IF(S303=S302,"",1)</f>
        <v/>
      </c>
    </row>
    <row r="304" spans="1:21" x14ac:dyDescent="0.2">
      <c r="A304" t="s">
        <v>249</v>
      </c>
      <c r="B304">
        <v>2014</v>
      </c>
      <c r="C304" s="9">
        <v>2015</v>
      </c>
      <c r="D304" s="121" t="str">
        <f t="shared" si="455"/>
        <v>BPLMA6_3</v>
      </c>
      <c r="E304" s="15" t="s">
        <v>335</v>
      </c>
      <c r="F304" s="16">
        <v>207.53564952332897</v>
      </c>
      <c r="G304" s="16">
        <v>48.770877637982302</v>
      </c>
      <c r="H304" s="16">
        <v>1.3130282805081368</v>
      </c>
      <c r="I304" s="16"/>
      <c r="J304" s="16">
        <v>0</v>
      </c>
      <c r="K304" s="16">
        <v>1.827431276894703</v>
      </c>
      <c r="L304" s="16">
        <v>259.44698671871413</v>
      </c>
      <c r="M304" s="22"/>
      <c r="N304" t="s">
        <v>22</v>
      </c>
      <c r="O304" t="str">
        <f t="shared" ref="O304" si="535">IF(SUM(U302:U305)&gt;0,"",N304)</f>
        <v>MPfC LA</v>
      </c>
      <c r="P304" s="39" t="s">
        <v>335</v>
      </c>
      <c r="Q304" s="7">
        <v>2.0492840000000001</v>
      </c>
      <c r="R304" s="7">
        <v>-59.365096999999999</v>
      </c>
      <c r="S304" s="6" t="str">
        <f t="shared" si="453"/>
        <v>MPfC LA</v>
      </c>
      <c r="T304" s="6" t="str">
        <f t="shared" si="532"/>
        <v/>
      </c>
      <c r="U304" s="18" t="str">
        <f t="shared" ref="U304" si="536">IF(S304=S302,"",1)</f>
        <v/>
      </c>
    </row>
    <row r="305" spans="1:21" x14ac:dyDescent="0.2">
      <c r="A305" t="s">
        <v>249</v>
      </c>
      <c r="B305">
        <v>2014</v>
      </c>
      <c r="C305" s="9">
        <v>2015</v>
      </c>
      <c r="D305" s="121" t="str">
        <f t="shared" si="455"/>
        <v>BPLMA6_3</v>
      </c>
      <c r="E305" s="15" t="s">
        <v>336</v>
      </c>
      <c r="F305" s="16">
        <v>73.035763831253021</v>
      </c>
      <c r="G305" s="16">
        <v>17.163404500344459</v>
      </c>
      <c r="H305" s="16">
        <v>0</v>
      </c>
      <c r="I305" s="16"/>
      <c r="J305" s="16">
        <v>0.84183673469387754</v>
      </c>
      <c r="K305" s="16">
        <v>3.3352199940032503</v>
      </c>
      <c r="L305" s="16">
        <v>94.376225060294601</v>
      </c>
      <c r="M305" s="40">
        <v>31.235553997194955</v>
      </c>
      <c r="N305" t="s">
        <v>22</v>
      </c>
      <c r="O305" t="str">
        <f t="shared" ref="O305" si="537">IF(SUM(U302:U305)&gt;0,"",N305)</f>
        <v>MPfC LA</v>
      </c>
      <c r="P305" s="39" t="s">
        <v>336</v>
      </c>
      <c r="Q305" s="7">
        <v>2.046354</v>
      </c>
      <c r="R305" s="7">
        <v>-59.362330999999998</v>
      </c>
      <c r="S305" s="6" t="str">
        <f t="shared" si="453"/>
        <v>MPfC LA</v>
      </c>
      <c r="T305" s="6" t="str">
        <f t="shared" si="532"/>
        <v/>
      </c>
      <c r="U305" s="20" t="str">
        <f t="shared" ref="U305" si="538">IF(S305=S302,"",1)</f>
        <v/>
      </c>
    </row>
    <row r="306" spans="1:21" x14ac:dyDescent="0.2">
      <c r="A306" t="s">
        <v>249</v>
      </c>
      <c r="B306">
        <v>2014</v>
      </c>
      <c r="C306" s="9">
        <v>2015</v>
      </c>
      <c r="D306" s="121" t="str">
        <f t="shared" si="455"/>
        <v>BPLMA7_1</v>
      </c>
      <c r="E306" s="15" t="s">
        <v>337</v>
      </c>
      <c r="F306" s="16">
        <v>114.04367046585665</v>
      </c>
      <c r="G306" s="16">
        <v>26.800262559476312</v>
      </c>
      <c r="H306" s="16">
        <v>2.1883804675135612</v>
      </c>
      <c r="I306" s="16">
        <v>6.6807127962085309</v>
      </c>
      <c r="J306" s="16">
        <v>3.7187767113095243</v>
      </c>
      <c r="K306" s="16">
        <v>11.992744447097575</v>
      </c>
      <c r="L306" s="16">
        <v>158.74383465125362</v>
      </c>
      <c r="M306" s="22"/>
      <c r="N306" t="s">
        <v>205</v>
      </c>
      <c r="O306" t="str">
        <f t="shared" ref="O306" si="539">IF(SUM(U306:U309)&gt;0,"",N306)</f>
        <v>LPfC LA</v>
      </c>
      <c r="P306" s="39" t="s">
        <v>337</v>
      </c>
      <c r="Q306" s="7">
        <v>1.8384320000000001</v>
      </c>
      <c r="R306" s="7">
        <v>-59.107013000000002</v>
      </c>
      <c r="S306" s="6" t="str">
        <f t="shared" si="453"/>
        <v>LPfC LA</v>
      </c>
      <c r="T306" s="6" t="str">
        <f t="shared" si="532"/>
        <v/>
      </c>
      <c r="U306" s="14"/>
    </row>
    <row r="307" spans="1:21" x14ac:dyDescent="0.2">
      <c r="A307" t="s">
        <v>249</v>
      </c>
      <c r="B307">
        <v>2014</v>
      </c>
      <c r="C307" s="9">
        <v>2015</v>
      </c>
      <c r="D307" s="121" t="str">
        <f t="shared" si="455"/>
        <v>BPLMA7_1</v>
      </c>
      <c r="E307" s="15" t="s">
        <v>338</v>
      </c>
      <c r="F307" s="16">
        <v>118.26546702625559</v>
      </c>
      <c r="G307" s="16">
        <v>27.792384751170061</v>
      </c>
      <c r="H307" s="16">
        <v>3.063732654518986</v>
      </c>
      <c r="I307" s="16"/>
      <c r="J307" s="16">
        <v>2.5186304687500005</v>
      </c>
      <c r="K307" s="16">
        <v>15.096672729362396</v>
      </c>
      <c r="L307" s="16">
        <v>166.73688763005703</v>
      </c>
      <c r="M307" s="22"/>
      <c r="N307" t="s">
        <v>205</v>
      </c>
      <c r="O307" t="str">
        <f t="shared" ref="O307" si="540">IF(SUM(U306:U309)&gt;0,"",N307)</f>
        <v>LPfC LA</v>
      </c>
      <c r="P307" s="39" t="s">
        <v>338</v>
      </c>
      <c r="Q307" s="7">
        <v>1.84012</v>
      </c>
      <c r="R307" s="7">
        <v>-59.107500000000002</v>
      </c>
      <c r="S307" s="6" t="str">
        <f t="shared" si="453"/>
        <v>LPfC LA</v>
      </c>
      <c r="T307" s="6" t="str">
        <f t="shared" si="532"/>
        <v/>
      </c>
      <c r="U307" s="18" t="str">
        <f t="shared" ref="U307" si="541">IF(S307=S306,"",1)</f>
        <v/>
      </c>
    </row>
    <row r="308" spans="1:21" x14ac:dyDescent="0.2">
      <c r="A308" t="s">
        <v>249</v>
      </c>
      <c r="B308">
        <v>2014</v>
      </c>
      <c r="C308" s="9">
        <v>2015</v>
      </c>
      <c r="D308" s="121" t="str">
        <f t="shared" si="455"/>
        <v>BPLMA7_1</v>
      </c>
      <c r="E308" s="15" t="s">
        <v>339</v>
      </c>
      <c r="F308" s="16">
        <v>125.04012993158393</v>
      </c>
      <c r="G308" s="16">
        <v>29.384430533922224</v>
      </c>
      <c r="H308" s="16">
        <v>2.1883804675135612</v>
      </c>
      <c r="I308" s="16"/>
      <c r="J308" s="16">
        <v>1.1087958170068029</v>
      </c>
      <c r="K308" s="16">
        <v>6.0270867408701161</v>
      </c>
      <c r="L308" s="16">
        <v>163.74882349089663</v>
      </c>
      <c r="M308" s="22"/>
      <c r="N308" t="s">
        <v>205</v>
      </c>
      <c r="O308" t="str">
        <f t="shared" ref="O308" si="542">IF(SUM(U306:U309)&gt;0,"",N308)</f>
        <v>LPfC LA</v>
      </c>
      <c r="P308" s="39" t="s">
        <v>339</v>
      </c>
      <c r="Q308" s="7">
        <v>1.841828</v>
      </c>
      <c r="R308" s="7">
        <v>-59.107996999999997</v>
      </c>
      <c r="S308" s="6" t="str">
        <f t="shared" si="453"/>
        <v>LPfC LA</v>
      </c>
      <c r="T308" s="6" t="str">
        <f t="shared" si="532"/>
        <v/>
      </c>
      <c r="U308" s="18" t="str">
        <f t="shared" ref="U308" si="543">IF(S308=S306,"",1)</f>
        <v/>
      </c>
    </row>
    <row r="309" spans="1:21" x14ac:dyDescent="0.2">
      <c r="A309" t="s">
        <v>249</v>
      </c>
      <c r="B309">
        <v>2014</v>
      </c>
      <c r="C309" s="9">
        <v>2015</v>
      </c>
      <c r="D309" s="121" t="str">
        <f t="shared" si="455"/>
        <v>BPLMA7_1</v>
      </c>
      <c r="E309" s="15" t="s">
        <v>340</v>
      </c>
      <c r="F309" s="16">
        <v>124.8492373921967</v>
      </c>
      <c r="G309" s="16">
        <v>29.339570787166224</v>
      </c>
      <c r="H309" s="16">
        <v>2.1883804675135612</v>
      </c>
      <c r="I309" s="16"/>
      <c r="J309" s="16">
        <v>10.835046422619049</v>
      </c>
      <c r="K309" s="16">
        <v>1.5868473326126482</v>
      </c>
      <c r="L309" s="16">
        <v>168.79908240210818</v>
      </c>
      <c r="M309" s="23"/>
      <c r="N309" t="s">
        <v>205</v>
      </c>
      <c r="O309" t="str">
        <f t="shared" ref="O309" si="544">IF(SUM(U306:U309)&gt;0,"",N309)</f>
        <v>LPfC LA</v>
      </c>
      <c r="P309" s="39" t="s">
        <v>340</v>
      </c>
      <c r="Q309" s="7">
        <v>1.837828</v>
      </c>
      <c r="R309" s="7">
        <v>-59.108677</v>
      </c>
      <c r="S309" s="6" t="str">
        <f t="shared" si="453"/>
        <v>LPfC LA</v>
      </c>
      <c r="T309" s="6" t="str">
        <f t="shared" si="532"/>
        <v/>
      </c>
      <c r="U309" s="20" t="str">
        <f t="shared" ref="U309" si="545">IF(S309=S306,"",1)</f>
        <v/>
      </c>
    </row>
    <row r="310" spans="1:21" x14ac:dyDescent="0.2">
      <c r="A310" t="s">
        <v>249</v>
      </c>
      <c r="B310">
        <v>2014</v>
      </c>
      <c r="C310" s="9">
        <v>2015</v>
      </c>
      <c r="D310" s="121" t="str">
        <f t="shared" si="455"/>
        <v>BPLMA8_3</v>
      </c>
      <c r="E310" s="15" t="s">
        <v>341</v>
      </c>
      <c r="F310" s="16">
        <v>195.16028608656734</v>
      </c>
      <c r="G310" s="16">
        <v>45.86266723034332</v>
      </c>
      <c r="H310" s="16">
        <v>3.501408748021698</v>
      </c>
      <c r="I310" s="16">
        <v>3.1238023255813956</v>
      </c>
      <c r="J310" s="16">
        <v>0</v>
      </c>
      <c r="K310" s="16">
        <v>0</v>
      </c>
      <c r="L310" s="16">
        <v>244.52436206493238</v>
      </c>
      <c r="M310" s="22"/>
      <c r="N310" t="s">
        <v>205</v>
      </c>
      <c r="O310" t="str">
        <f t="shared" ref="O310" si="546">IF(SUM(U310:U313)&gt;0,"",N310)</f>
        <v>LPfC LA</v>
      </c>
      <c r="P310" s="39" t="s">
        <v>341</v>
      </c>
      <c r="Q310" s="7">
        <v>3.8775010000000001</v>
      </c>
      <c r="R310" s="7">
        <v>-58.987912000000001</v>
      </c>
      <c r="S310" s="6" t="str">
        <f t="shared" si="453"/>
        <v>LPfC LA</v>
      </c>
      <c r="T310" s="6" t="str">
        <f t="shared" si="532"/>
        <v/>
      </c>
      <c r="U310" s="14"/>
    </row>
    <row r="311" spans="1:21" x14ac:dyDescent="0.2">
      <c r="A311" t="s">
        <v>249</v>
      </c>
      <c r="B311">
        <v>2014</v>
      </c>
      <c r="C311" s="9">
        <v>2015</v>
      </c>
      <c r="D311" s="121" t="str">
        <f t="shared" si="455"/>
        <v>BPLMA8_3</v>
      </c>
      <c r="E311" s="15" t="s">
        <v>342</v>
      </c>
      <c r="F311" s="16">
        <v>102.43490141137484</v>
      </c>
      <c r="G311" s="16">
        <v>24.072201831673084</v>
      </c>
      <c r="H311" s="16">
        <v>2.1883804675135612</v>
      </c>
      <c r="I311" s="16"/>
      <c r="J311" s="16">
        <v>5.0257432633996162</v>
      </c>
      <c r="K311" s="16">
        <v>10.311700993230657</v>
      </c>
      <c r="L311" s="16">
        <v>144.03292796719177</v>
      </c>
      <c r="M311" s="22"/>
      <c r="N311" t="s">
        <v>205</v>
      </c>
      <c r="O311" t="str">
        <f t="shared" ref="O311" si="547">IF(SUM(U310:U313)&gt;0,"",N311)</f>
        <v>LPfC LA</v>
      </c>
      <c r="P311" s="39" t="s">
        <v>342</v>
      </c>
      <c r="Q311" s="7">
        <v>3.877316</v>
      </c>
      <c r="R311" s="7">
        <v>-58.986047999999997</v>
      </c>
      <c r="S311" s="6" t="str">
        <f t="shared" si="453"/>
        <v>LPfC LA</v>
      </c>
      <c r="T311" s="6" t="str">
        <f t="shared" si="532"/>
        <v/>
      </c>
      <c r="U311" s="18" t="str">
        <f t="shared" ref="U311" si="548">IF(S311=S310,"",1)</f>
        <v/>
      </c>
    </row>
    <row r="312" spans="1:21" x14ac:dyDescent="0.2">
      <c r="A312" t="s">
        <v>249</v>
      </c>
      <c r="B312">
        <v>2014</v>
      </c>
      <c r="C312" s="9">
        <v>2015</v>
      </c>
      <c r="D312" s="121" t="str">
        <f t="shared" si="455"/>
        <v>BPLMA8_3</v>
      </c>
      <c r="E312" s="15" t="s">
        <v>343</v>
      </c>
      <c r="F312" s="16">
        <v>172.56167663665903</v>
      </c>
      <c r="G312" s="16">
        <v>40.551994009614873</v>
      </c>
      <c r="H312" s="16">
        <v>1.750704374010849</v>
      </c>
      <c r="I312" s="16"/>
      <c r="J312" s="16">
        <v>0</v>
      </c>
      <c r="K312" s="16">
        <v>5.766498342167603</v>
      </c>
      <c r="L312" s="16">
        <v>220.63087336245235</v>
      </c>
      <c r="M312" s="22"/>
      <c r="N312" t="s">
        <v>205</v>
      </c>
      <c r="O312" t="str">
        <f t="shared" ref="O312" si="549">IF(SUM(U310:U313)&gt;0,"",N312)</f>
        <v>LPfC LA</v>
      </c>
      <c r="P312" s="39" t="s">
        <v>343</v>
      </c>
      <c r="Q312" s="7">
        <v>3.8771209999999998</v>
      </c>
      <c r="R312" s="7">
        <v>-58.984220000000001</v>
      </c>
      <c r="S312" s="6" t="str">
        <f t="shared" si="453"/>
        <v>LPfC LA</v>
      </c>
      <c r="T312" s="6" t="str">
        <f t="shared" si="532"/>
        <v/>
      </c>
      <c r="U312" s="18" t="str">
        <f t="shared" ref="U312" si="550">IF(S312=S310,"",1)</f>
        <v/>
      </c>
    </row>
    <row r="313" spans="1:21" x14ac:dyDescent="0.2">
      <c r="A313" t="s">
        <v>249</v>
      </c>
      <c r="B313">
        <v>2014</v>
      </c>
      <c r="C313" s="9">
        <v>2015</v>
      </c>
      <c r="D313" s="121" t="str">
        <f t="shared" si="455"/>
        <v>BPLMA8_3</v>
      </c>
      <c r="E313" s="15" t="s">
        <v>344</v>
      </c>
      <c r="F313" s="16">
        <v>50.446133113194662</v>
      </c>
      <c r="G313" s="16">
        <v>10.341457288204905</v>
      </c>
      <c r="H313" s="16">
        <v>6.127465309037972</v>
      </c>
      <c r="I313" s="16"/>
      <c r="J313" s="16">
        <v>0</v>
      </c>
      <c r="K313" s="16">
        <v>1.3726867867134103</v>
      </c>
      <c r="L313" s="16">
        <v>68.287742497150958</v>
      </c>
      <c r="M313" s="40">
        <v>31.991023842917254</v>
      </c>
      <c r="N313" t="s">
        <v>205</v>
      </c>
      <c r="O313" t="str">
        <f t="shared" ref="O313" si="551">IF(SUM(U310:U313)&gt;0,"",N313)</f>
        <v>LPfC LA</v>
      </c>
      <c r="P313" s="39" t="s">
        <v>344</v>
      </c>
      <c r="Q313" s="7">
        <v>3.879283</v>
      </c>
      <c r="R313" s="7">
        <v>-58.987699999999997</v>
      </c>
      <c r="S313" s="6" t="str">
        <f t="shared" si="453"/>
        <v>LPfC LA</v>
      </c>
      <c r="T313" s="6" t="str">
        <f t="shared" si="532"/>
        <v/>
      </c>
      <c r="U313" s="20" t="str">
        <f t="shared" ref="U313" si="552">IF(S313=S310,"",1)</f>
        <v/>
      </c>
    </row>
    <row r="314" spans="1:21" x14ac:dyDescent="0.2">
      <c r="A314" t="s">
        <v>249</v>
      </c>
      <c r="B314">
        <v>2014</v>
      </c>
      <c r="C314" s="9">
        <v>2015</v>
      </c>
      <c r="D314" s="121" t="str">
        <f t="shared" si="455"/>
        <v>BPLMA9_1</v>
      </c>
      <c r="E314" s="42" t="s">
        <v>345</v>
      </c>
      <c r="F314" s="16">
        <v>61.727517826969731</v>
      </c>
      <c r="G314" s="16">
        <v>12.654141154528794</v>
      </c>
      <c r="H314" s="16">
        <v>7.4404935895461088</v>
      </c>
      <c r="I314" s="16">
        <v>1.999665178571429</v>
      </c>
      <c r="J314" s="16">
        <v>0</v>
      </c>
      <c r="K314" s="16">
        <v>0.37404258554441</v>
      </c>
      <c r="L314" s="16">
        <v>82.196195156589056</v>
      </c>
      <c r="M314" s="22"/>
      <c r="N314" t="s">
        <v>22</v>
      </c>
      <c r="O314" t="str">
        <f t="shared" ref="O314" si="553">IF(SUM(U314:U317)&gt;0,"",N314)</f>
        <v>MPfC LA</v>
      </c>
      <c r="P314" s="6" t="s">
        <v>345</v>
      </c>
      <c r="Q314" s="7">
        <v>3.8910119999999999</v>
      </c>
      <c r="R314" s="7">
        <v>-58.960805999999998</v>
      </c>
      <c r="S314" s="6" t="str">
        <f t="shared" si="453"/>
        <v>MPfC LA</v>
      </c>
      <c r="T314" s="6" t="str">
        <f t="shared" si="532"/>
        <v/>
      </c>
      <c r="U314" s="14"/>
    </row>
    <row r="315" spans="1:21" x14ac:dyDescent="0.2">
      <c r="A315" t="s">
        <v>249</v>
      </c>
      <c r="B315">
        <v>2014</v>
      </c>
      <c r="C315" s="9">
        <v>2015</v>
      </c>
      <c r="D315" s="121" t="str">
        <f t="shared" si="455"/>
        <v>BPLMA9_1</v>
      </c>
      <c r="E315" s="42" t="s">
        <v>346</v>
      </c>
      <c r="F315" s="16">
        <v>137.19810277994804</v>
      </c>
      <c r="G315" s="16">
        <v>32.241554153287787</v>
      </c>
      <c r="H315" s="16">
        <v>2.1883804675135612</v>
      </c>
      <c r="I315" s="16"/>
      <c r="J315" s="16">
        <v>2.1573540276624463</v>
      </c>
      <c r="K315" s="16">
        <v>0</v>
      </c>
      <c r="L315" s="16">
        <v>173.78539142841183</v>
      </c>
      <c r="M315" s="22"/>
      <c r="N315" t="s">
        <v>22</v>
      </c>
      <c r="O315" t="str">
        <f t="shared" ref="O315" si="554">IF(SUM(U314:U317)&gt;0,"",N315)</f>
        <v>MPfC LA</v>
      </c>
      <c r="P315" s="6" t="s">
        <v>346</v>
      </c>
      <c r="Q315" s="7">
        <v>3.8925529999999999</v>
      </c>
      <c r="R315" s="7">
        <v>-58.961734999999997</v>
      </c>
      <c r="S315" s="6" t="str">
        <f t="shared" si="453"/>
        <v>MPfC LA</v>
      </c>
      <c r="T315" s="6" t="str">
        <f t="shared" si="532"/>
        <v/>
      </c>
      <c r="U315" s="18" t="str">
        <f t="shared" ref="U315" si="555">IF(S315=S314,"",1)</f>
        <v/>
      </c>
    </row>
    <row r="316" spans="1:21" x14ac:dyDescent="0.2">
      <c r="A316" t="s">
        <v>249</v>
      </c>
      <c r="B316">
        <v>2014</v>
      </c>
      <c r="C316" s="9">
        <v>2015</v>
      </c>
      <c r="D316" s="121" t="str">
        <f t="shared" si="455"/>
        <v>BPLMA9_1</v>
      </c>
      <c r="E316" s="42" t="s">
        <v>347</v>
      </c>
      <c r="F316" s="16">
        <v>167.87574061112187</v>
      </c>
      <c r="G316" s="16">
        <v>39.450799043613635</v>
      </c>
      <c r="H316" s="16">
        <v>7.4404935895461088</v>
      </c>
      <c r="I316" s="16"/>
      <c r="J316" s="16">
        <v>0</v>
      </c>
      <c r="K316" s="16">
        <v>3.3256711517451962</v>
      </c>
      <c r="L316" s="16">
        <v>218.09270439602682</v>
      </c>
      <c r="M316" s="22"/>
      <c r="N316" t="s">
        <v>22</v>
      </c>
      <c r="O316" t="str">
        <f t="shared" ref="O316" si="556">IF(SUM(U314:U317)&gt;0,"",N316)</f>
        <v>MPfC LA</v>
      </c>
      <c r="P316" s="6" t="s">
        <v>347</v>
      </c>
      <c r="Q316" s="7">
        <v>3.8941520000000001</v>
      </c>
      <c r="R316" s="7">
        <v>-58.962612999999997</v>
      </c>
      <c r="S316" s="6" t="str">
        <f t="shared" si="453"/>
        <v>MPfC LA</v>
      </c>
      <c r="T316" s="6" t="str">
        <f t="shared" si="532"/>
        <v/>
      </c>
      <c r="U316" s="18" t="str">
        <f t="shared" ref="U316" si="557">IF(S316=S314,"",1)</f>
        <v/>
      </c>
    </row>
    <row r="317" spans="1:21" x14ac:dyDescent="0.2">
      <c r="A317" t="s">
        <v>249</v>
      </c>
      <c r="B317">
        <v>2014</v>
      </c>
      <c r="C317" s="9">
        <v>2015</v>
      </c>
      <c r="D317" s="121" t="str">
        <f t="shared" si="455"/>
        <v>BPLMA9_1</v>
      </c>
      <c r="E317" s="42" t="s">
        <v>348</v>
      </c>
      <c r="F317" s="16">
        <v>73.987609688959026</v>
      </c>
      <c r="G317" s="16">
        <v>17.38708827690537</v>
      </c>
      <c r="H317" s="16">
        <v>6.127465309037972</v>
      </c>
      <c r="I317" s="16"/>
      <c r="J317" s="16">
        <v>1.1965937499999999</v>
      </c>
      <c r="K317" s="16">
        <v>0</v>
      </c>
      <c r="L317" s="16">
        <v>98.698757024902378</v>
      </c>
      <c r="M317" s="23"/>
      <c r="N317" t="s">
        <v>22</v>
      </c>
      <c r="O317" t="str">
        <f t="shared" ref="O317" si="558">IF(SUM(U314:U317)&gt;0,"",N317)</f>
        <v>MPfC LA</v>
      </c>
      <c r="P317" s="6" t="s">
        <v>348</v>
      </c>
      <c r="Q317" s="7">
        <v>3.891883</v>
      </c>
      <c r="R317" s="7">
        <v>-58.959231000000003</v>
      </c>
      <c r="S317" s="6" t="str">
        <f t="shared" si="453"/>
        <v>MPfC LA</v>
      </c>
      <c r="T317" s="6" t="str">
        <f t="shared" si="532"/>
        <v/>
      </c>
      <c r="U317" s="20" t="str">
        <f t="shared" ref="U317" si="559">IF(S317=S314,"",1)</f>
        <v/>
      </c>
    </row>
    <row r="318" spans="1:21" x14ac:dyDescent="0.2">
      <c r="A318" t="s">
        <v>349</v>
      </c>
      <c r="B318">
        <v>2014</v>
      </c>
      <c r="C318" s="9">
        <v>2015</v>
      </c>
      <c r="D318" s="121" t="str">
        <f t="shared" si="455"/>
        <v>BPMLA11_2</v>
      </c>
      <c r="E318" s="15" t="s">
        <v>350</v>
      </c>
      <c r="F318" s="16">
        <v>295.22850810398972</v>
      </c>
      <c r="G318" s="16">
        <v>69.378699404437583</v>
      </c>
      <c r="H318" s="16">
        <v>2.1883804675135612</v>
      </c>
      <c r="I318" s="16">
        <v>3.950150109170306</v>
      </c>
      <c r="J318" s="16">
        <v>0</v>
      </c>
      <c r="K318" s="16">
        <v>37.389795882891754</v>
      </c>
      <c r="L318" s="16">
        <v>404.18538385883267</v>
      </c>
      <c r="M318" s="22"/>
      <c r="N318" t="s">
        <v>22</v>
      </c>
      <c r="O318" t="str">
        <f t="shared" ref="O318" si="560">IF(SUM(U318:U321)&gt;0,"",N318)</f>
        <v>MPfC LA</v>
      </c>
      <c r="P318" s="6" t="s">
        <v>350</v>
      </c>
      <c r="Q318" s="7">
        <v>3.7562229999999999</v>
      </c>
      <c r="R318" s="7">
        <v>-58.745536999999999</v>
      </c>
      <c r="S318" s="6" t="str">
        <f t="shared" si="453"/>
        <v>MPfC LA</v>
      </c>
      <c r="T318" s="6" t="str">
        <f t="shared" si="532"/>
        <v/>
      </c>
      <c r="U318" s="14"/>
    </row>
    <row r="319" spans="1:21" x14ac:dyDescent="0.2">
      <c r="A319" t="s">
        <v>349</v>
      </c>
      <c r="B319">
        <v>2014</v>
      </c>
      <c r="C319" s="9">
        <v>2015</v>
      </c>
      <c r="D319" s="121" t="str">
        <f t="shared" si="455"/>
        <v>BPMLA11_2</v>
      </c>
      <c r="E319" s="15" t="s">
        <v>351</v>
      </c>
      <c r="F319" s="16">
        <v>245.22545285650605</v>
      </c>
      <c r="G319" s="16">
        <v>57.627981421278918</v>
      </c>
      <c r="H319" s="16">
        <v>2.6260565610162736</v>
      </c>
      <c r="I319" s="16"/>
      <c r="J319" s="16">
        <v>4.7765259259259256</v>
      </c>
      <c r="K319" s="16">
        <v>6.8701699385707959</v>
      </c>
      <c r="L319" s="16">
        <v>317.12618670329795</v>
      </c>
      <c r="M319" s="22"/>
      <c r="N319" t="s">
        <v>22</v>
      </c>
      <c r="O319" t="str">
        <f t="shared" ref="O319" si="561">IF(SUM(U318:U321)&gt;0,"",N319)</f>
        <v>MPfC LA</v>
      </c>
      <c r="P319" s="6" t="s">
        <v>351</v>
      </c>
      <c r="Q319" s="7">
        <v>3.755096</v>
      </c>
      <c r="R319" s="7">
        <v>-58.744103000000003</v>
      </c>
      <c r="S319" s="6" t="str">
        <f t="shared" si="453"/>
        <v>MPfC LA</v>
      </c>
      <c r="T319" s="6" t="str">
        <f t="shared" si="532"/>
        <v/>
      </c>
      <c r="U319" s="18" t="str">
        <f t="shared" ref="U319" si="562">IF(S319=S318,"",1)</f>
        <v/>
      </c>
    </row>
    <row r="320" spans="1:21" x14ac:dyDescent="0.2">
      <c r="A320" t="s">
        <v>349</v>
      </c>
      <c r="B320">
        <v>2014</v>
      </c>
      <c r="C320" s="9">
        <v>2015</v>
      </c>
      <c r="D320" s="121" t="str">
        <f t="shared" si="455"/>
        <v>BPMLA11_2</v>
      </c>
      <c r="E320" s="15" t="s">
        <v>352</v>
      </c>
      <c r="F320" s="16">
        <v>243.81769951584104</v>
      </c>
      <c r="G320" s="16">
        <v>57.297159386222638</v>
      </c>
      <c r="H320" s="16">
        <v>4.8144370285298344</v>
      </c>
      <c r="I320" s="16"/>
      <c r="J320" s="16">
        <v>0</v>
      </c>
      <c r="K320" s="16">
        <v>0</v>
      </c>
      <c r="L320" s="16">
        <v>305.92929593059353</v>
      </c>
      <c r="M320" s="22"/>
      <c r="N320" t="s">
        <v>22</v>
      </c>
      <c r="O320" t="str">
        <f t="shared" ref="O320" si="563">IF(SUM(U318:U321)&gt;0,"",N320)</f>
        <v>MPfC LA</v>
      </c>
      <c r="P320" s="6" t="s">
        <v>352</v>
      </c>
      <c r="Q320" s="7">
        <v>3.7539950000000002</v>
      </c>
      <c r="R320" s="7">
        <v>-58.742697</v>
      </c>
      <c r="S320" s="6" t="str">
        <f t="shared" si="453"/>
        <v>MPfC LA</v>
      </c>
      <c r="T320" s="6" t="str">
        <f t="shared" si="532"/>
        <v/>
      </c>
      <c r="U320" s="18" t="str">
        <f t="shared" ref="U320" si="564">IF(S320=S318,"",1)</f>
        <v/>
      </c>
    </row>
    <row r="321" spans="1:21" x14ac:dyDescent="0.2">
      <c r="A321" t="s">
        <v>349</v>
      </c>
      <c r="B321">
        <v>2014</v>
      </c>
      <c r="C321" s="9">
        <v>2015</v>
      </c>
      <c r="D321" s="121" t="str">
        <f t="shared" si="455"/>
        <v>BPMLA11_2</v>
      </c>
      <c r="E321" s="15" t="s">
        <v>353</v>
      </c>
      <c r="F321" s="16">
        <v>281.20942533304009</v>
      </c>
      <c r="G321" s="16">
        <v>66.084214953264421</v>
      </c>
      <c r="H321" s="16">
        <v>3.063732654518986</v>
      </c>
      <c r="I321" s="16"/>
      <c r="J321" s="16">
        <v>4.2350343750000006</v>
      </c>
      <c r="K321" s="16">
        <v>4.4141947559435426</v>
      </c>
      <c r="L321" s="16">
        <v>359.00660207176696</v>
      </c>
      <c r="M321" s="40">
        <v>24.432538569424963</v>
      </c>
      <c r="N321" t="s">
        <v>22</v>
      </c>
      <c r="O321" t="str">
        <f t="shared" ref="O321" si="565">IF(SUM(U318:U321)&gt;0,"",N321)</f>
        <v>MPfC LA</v>
      </c>
      <c r="P321" s="6" t="s">
        <v>353</v>
      </c>
      <c r="Q321" s="7">
        <v>3.7548010000000001</v>
      </c>
      <c r="R321" s="7">
        <v>-58.746631999999998</v>
      </c>
      <c r="S321" s="6" t="str">
        <f t="shared" si="453"/>
        <v>MPfC LA</v>
      </c>
      <c r="T321" s="6" t="str">
        <f t="shared" si="532"/>
        <v/>
      </c>
      <c r="U321" s="20" t="str">
        <f t="shared" ref="U321" si="566">IF(S321=S318,"",1)</f>
        <v/>
      </c>
    </row>
    <row r="322" spans="1:21" x14ac:dyDescent="0.2">
      <c r="A322" t="s">
        <v>349</v>
      </c>
      <c r="B322">
        <v>2014</v>
      </c>
      <c r="D322" s="121" t="str">
        <f t="shared" si="455"/>
        <v>BPMLA12_2</v>
      </c>
      <c r="E322" s="50" t="s">
        <v>354</v>
      </c>
      <c r="F322" s="51"/>
      <c r="G322" s="51"/>
      <c r="H322" s="51"/>
      <c r="I322" s="51"/>
      <c r="J322" s="51"/>
      <c r="K322" s="51"/>
      <c r="L322" s="51"/>
      <c r="M322" s="52"/>
      <c r="N322" t="s">
        <v>22</v>
      </c>
      <c r="P322" s="53" t="s">
        <v>354</v>
      </c>
      <c r="Q322" s="7">
        <v>6.1919677026970001</v>
      </c>
      <c r="R322" s="7">
        <v>-60.841842942606199</v>
      </c>
      <c r="S322" s="6" t="str">
        <f t="shared" si="453"/>
        <v>MPfC LA</v>
      </c>
      <c r="U322" s="14"/>
    </row>
    <row r="323" spans="1:21" x14ac:dyDescent="0.2">
      <c r="A323" t="s">
        <v>349</v>
      </c>
      <c r="B323">
        <v>2014</v>
      </c>
      <c r="D323" s="121" t="str">
        <f t="shared" si="455"/>
        <v>BPMLA12_2</v>
      </c>
      <c r="E323" s="50" t="s">
        <v>355</v>
      </c>
      <c r="F323" s="51"/>
      <c r="G323" s="51"/>
      <c r="H323" s="51"/>
      <c r="I323" s="51"/>
      <c r="J323" s="51"/>
      <c r="K323" s="51"/>
      <c r="L323" s="51"/>
      <c r="M323" s="54"/>
      <c r="N323" t="s">
        <v>295</v>
      </c>
      <c r="P323" s="53" t="s">
        <v>355</v>
      </c>
      <c r="Q323" s="7">
        <v>6.20000555555555</v>
      </c>
      <c r="R323" s="7">
        <v>-60.803305555555497</v>
      </c>
      <c r="S323" s="6" t="str">
        <f t="shared" ref="S323:S386" si="567">N323</f>
        <v xml:space="preserve"> </v>
      </c>
      <c r="U323" s="18">
        <f t="shared" ref="U323" si="568">IF(S323=S322,"",1)</f>
        <v>1</v>
      </c>
    </row>
    <row r="324" spans="1:21" x14ac:dyDescent="0.2">
      <c r="A324" t="s">
        <v>349</v>
      </c>
      <c r="B324">
        <v>2014</v>
      </c>
      <c r="D324" s="121" t="str">
        <f t="shared" ref="D324:D387" si="569">LEFT(E324,LEN(E324)-1)</f>
        <v>BPMLA12_2</v>
      </c>
      <c r="E324" s="50" t="s">
        <v>356</v>
      </c>
      <c r="F324" s="51"/>
      <c r="G324" s="51"/>
      <c r="H324" s="51"/>
      <c r="I324" s="51"/>
      <c r="J324" s="51"/>
      <c r="K324" s="51"/>
      <c r="L324" s="51"/>
      <c r="M324" s="54"/>
      <c r="N324" t="s">
        <v>22</v>
      </c>
      <c r="P324" s="53" t="s">
        <v>356</v>
      </c>
      <c r="Q324" s="7">
        <v>6.1989166666666602</v>
      </c>
      <c r="R324" s="7">
        <v>-60.766855555555502</v>
      </c>
      <c r="S324" s="6" t="str">
        <f t="shared" si="567"/>
        <v>MPfC LA</v>
      </c>
      <c r="U324" s="18" t="str">
        <f t="shared" ref="U324" si="570">IF(S324=S322,"",1)</f>
        <v/>
      </c>
    </row>
    <row r="325" spans="1:21" x14ac:dyDescent="0.2">
      <c r="A325" t="s">
        <v>349</v>
      </c>
      <c r="B325">
        <v>2014</v>
      </c>
      <c r="D325" s="121" t="str">
        <f t="shared" si="569"/>
        <v>BPMLA12_2</v>
      </c>
      <c r="E325" s="50" t="s">
        <v>357</v>
      </c>
      <c r="F325" s="51"/>
      <c r="G325" s="51"/>
      <c r="H325" s="51"/>
      <c r="I325" s="51"/>
      <c r="J325" s="51"/>
      <c r="K325" s="51"/>
      <c r="L325" s="51"/>
      <c r="M325" s="54"/>
      <c r="N325" t="s">
        <v>22</v>
      </c>
      <c r="P325" s="53" t="s">
        <v>357</v>
      </c>
      <c r="Q325" s="7">
        <v>6.2025833333333296</v>
      </c>
      <c r="R325" s="7">
        <v>-60.770222222222202</v>
      </c>
      <c r="S325" s="6" t="str">
        <f t="shared" si="567"/>
        <v>MPfC LA</v>
      </c>
      <c r="U325" s="20" t="str">
        <f t="shared" ref="U325" si="571">IF(S325=S322,"",1)</f>
        <v/>
      </c>
    </row>
    <row r="326" spans="1:21" x14ac:dyDescent="0.2">
      <c r="A326" t="s">
        <v>349</v>
      </c>
      <c r="B326">
        <v>2014</v>
      </c>
      <c r="C326" s="9">
        <v>2014</v>
      </c>
      <c r="D326" s="121" t="str">
        <f t="shared" si="569"/>
        <v>BPMLA14_2</v>
      </c>
      <c r="E326" s="15" t="s">
        <v>358</v>
      </c>
      <c r="F326" s="16">
        <v>286.57662831283636</v>
      </c>
      <c r="G326" s="16">
        <v>67.345507653516535</v>
      </c>
      <c r="H326" s="16">
        <v>3.501408748021698</v>
      </c>
      <c r="I326" s="16">
        <v>2.3937466397849461</v>
      </c>
      <c r="J326" s="16">
        <v>0</v>
      </c>
      <c r="K326" s="16">
        <v>3.0552248687968206</v>
      </c>
      <c r="L326" s="16">
        <v>360.47876958317141</v>
      </c>
      <c r="M326" s="22"/>
      <c r="N326" t="s">
        <v>22</v>
      </c>
      <c r="O326" t="str">
        <f t="shared" ref="O326" si="572">IF(SUM(U326:U329)&gt;0,"",N326)</f>
        <v>MPfC LA</v>
      </c>
      <c r="P326" s="6" t="s">
        <v>358</v>
      </c>
      <c r="Q326" s="7">
        <v>4.9140709999999999</v>
      </c>
      <c r="R326" s="7">
        <v>-59.884222999999999</v>
      </c>
      <c r="S326" s="6" t="str">
        <f t="shared" si="567"/>
        <v>MPfC LA</v>
      </c>
      <c r="T326" s="6" t="str">
        <f t="shared" ref="T326:T357" si="573">IF(P326=E326,"","check")</f>
        <v/>
      </c>
      <c r="U326" s="14"/>
    </row>
    <row r="327" spans="1:21" x14ac:dyDescent="0.2">
      <c r="A327" t="s">
        <v>349</v>
      </c>
      <c r="B327">
        <v>2014</v>
      </c>
      <c r="C327" s="9">
        <v>2014</v>
      </c>
      <c r="D327" s="121" t="str">
        <f t="shared" si="569"/>
        <v>BPMLA14_2</v>
      </c>
      <c r="E327" s="15" t="s">
        <v>359</v>
      </c>
      <c r="F327" s="16">
        <v>301.21840430448265</v>
      </c>
      <c r="G327" s="16">
        <v>70.786325011553416</v>
      </c>
      <c r="H327" s="16">
        <v>2.1883804675135612</v>
      </c>
      <c r="I327" s="16"/>
      <c r="J327" s="16">
        <v>5.8137750000000006</v>
      </c>
      <c r="K327" s="16">
        <v>2.076318025879174</v>
      </c>
      <c r="L327" s="16">
        <v>382.08320280942883</v>
      </c>
      <c r="M327" s="22"/>
      <c r="N327" t="s">
        <v>22</v>
      </c>
      <c r="O327" t="str">
        <f t="shared" ref="O327" si="574">IF(SUM(U326:U329)&gt;0,"",N327)</f>
        <v>MPfC LA</v>
      </c>
      <c r="P327" s="6" t="s">
        <v>359</v>
      </c>
      <c r="Q327" s="7">
        <v>4.9123250000000001</v>
      </c>
      <c r="R327" s="7">
        <v>-59.884602999999998</v>
      </c>
      <c r="S327" s="6" t="str">
        <f t="shared" si="567"/>
        <v>MPfC LA</v>
      </c>
      <c r="T327" s="6" t="str">
        <f t="shared" si="573"/>
        <v/>
      </c>
      <c r="U327" s="18" t="str">
        <f t="shared" ref="U327" si="575">IF(S327=S326,"",1)</f>
        <v/>
      </c>
    </row>
    <row r="328" spans="1:21" x14ac:dyDescent="0.2">
      <c r="A328" t="s">
        <v>349</v>
      </c>
      <c r="B328">
        <v>2014</v>
      </c>
      <c r="C328" s="9">
        <v>2014</v>
      </c>
      <c r="D328" s="121" t="str">
        <f t="shared" si="569"/>
        <v>BPMLA14_2</v>
      </c>
      <c r="E328" s="15" t="s">
        <v>360</v>
      </c>
      <c r="F328" s="16">
        <v>350.1022489546736</v>
      </c>
      <c r="G328" s="16">
        <v>82.274028504348294</v>
      </c>
      <c r="H328" s="16">
        <v>2.6260565610162736</v>
      </c>
      <c r="I328" s="16"/>
      <c r="J328" s="16">
        <v>0</v>
      </c>
      <c r="K328" s="16">
        <v>0</v>
      </c>
      <c r="L328" s="16">
        <v>435.00233402003818</v>
      </c>
      <c r="M328" s="22"/>
      <c r="N328" t="s">
        <v>22</v>
      </c>
      <c r="O328" t="str">
        <f t="shared" ref="O328" si="576">IF(SUM(U326:U329)&gt;0,"",N328)</f>
        <v>MPfC LA</v>
      </c>
      <c r="P328" s="6" t="s">
        <v>360</v>
      </c>
      <c r="Q328" s="7">
        <v>4.9105169999999996</v>
      </c>
      <c r="R328" s="7">
        <v>-59.884963999999997</v>
      </c>
      <c r="S328" s="6" t="str">
        <f t="shared" si="567"/>
        <v>MPfC LA</v>
      </c>
      <c r="T328" s="6" t="str">
        <f t="shared" si="573"/>
        <v/>
      </c>
      <c r="U328" s="18" t="str">
        <f t="shared" ref="U328" si="577">IF(S328=S326,"",1)</f>
        <v/>
      </c>
    </row>
    <row r="329" spans="1:21" ht="16" thickBot="1" x14ac:dyDescent="0.25">
      <c r="A329" s="37" t="s">
        <v>349</v>
      </c>
      <c r="B329">
        <v>2014</v>
      </c>
      <c r="C329" s="9">
        <v>2014</v>
      </c>
      <c r="D329" s="121" t="str">
        <f t="shared" si="569"/>
        <v>BPMLA14_2</v>
      </c>
      <c r="E329" s="32" t="s">
        <v>361</v>
      </c>
      <c r="F329" s="33">
        <v>419.09796021321023</v>
      </c>
      <c r="G329" s="33">
        <v>98.488020650104403</v>
      </c>
      <c r="H329" s="33">
        <v>0.8753521870054245</v>
      </c>
      <c r="I329" s="33"/>
      <c r="J329" s="33">
        <v>7.8318981481481496</v>
      </c>
      <c r="K329" s="33">
        <v>0</v>
      </c>
      <c r="L329" s="33">
        <v>526.29323119846822</v>
      </c>
      <c r="M329" s="43">
        <v>90.302945301542792</v>
      </c>
      <c r="N329" t="s">
        <v>22</v>
      </c>
      <c r="O329" t="str">
        <f t="shared" ref="O329" si="578">IF(SUM(U326:U329)&gt;0,"",N329)</f>
        <v>MPfC LA</v>
      </c>
      <c r="P329" s="6" t="s">
        <v>361</v>
      </c>
      <c r="Q329" s="7">
        <v>4.9144240000000003</v>
      </c>
      <c r="R329" s="7">
        <v>-59.885972000000002</v>
      </c>
      <c r="S329" s="6" t="str">
        <f t="shared" si="567"/>
        <v>MPfC LA</v>
      </c>
      <c r="T329" s="6" t="str">
        <f t="shared" si="573"/>
        <v/>
      </c>
      <c r="U329" s="20" t="str">
        <f t="shared" ref="U329" si="579">IF(S329=S326,"",1)</f>
        <v/>
      </c>
    </row>
    <row r="330" spans="1:21" x14ac:dyDescent="0.2">
      <c r="A330" t="s">
        <v>349</v>
      </c>
      <c r="B330">
        <v>2014</v>
      </c>
      <c r="C330" s="9">
        <v>2014</v>
      </c>
      <c r="D330" s="121" t="str">
        <f t="shared" si="569"/>
        <v>BPMLA15_3</v>
      </c>
      <c r="E330" s="10" t="s">
        <v>362</v>
      </c>
      <c r="F330" s="11">
        <v>131.1261674573158</v>
      </c>
      <c r="G330" s="11">
        <v>30.81464935246921</v>
      </c>
      <c r="H330" s="11">
        <v>3.501408748021698</v>
      </c>
      <c r="I330" s="11">
        <v>3.7329171428571426</v>
      </c>
      <c r="J330" s="11">
        <v>0</v>
      </c>
      <c r="K330" s="11">
        <v>0</v>
      </c>
      <c r="L330" s="11">
        <v>165.44222555780672</v>
      </c>
      <c r="M330" s="22"/>
      <c r="N330" t="s">
        <v>27</v>
      </c>
      <c r="O330" t="str">
        <f t="shared" ref="O330" si="580">IF(SUM(U330:U333)&gt;0,"",N330)</f>
        <v>HPfC LA</v>
      </c>
      <c r="P330" s="6" t="s">
        <v>362</v>
      </c>
      <c r="Q330" s="7">
        <v>4.1082099999999997</v>
      </c>
      <c r="R330" s="7">
        <v>-59.142074000000001</v>
      </c>
      <c r="S330" s="6" t="str">
        <f t="shared" si="567"/>
        <v>HPfC LA</v>
      </c>
      <c r="T330" s="6" t="str">
        <f t="shared" si="573"/>
        <v/>
      </c>
      <c r="U330" s="14"/>
    </row>
    <row r="331" spans="1:21" x14ac:dyDescent="0.2">
      <c r="A331" t="s">
        <v>349</v>
      </c>
      <c r="B331">
        <v>2014</v>
      </c>
      <c r="C331" s="9">
        <v>2014</v>
      </c>
      <c r="D331" s="121" t="str">
        <f t="shared" si="569"/>
        <v>BPMLA15_3</v>
      </c>
      <c r="E331" s="15" t="s">
        <v>363</v>
      </c>
      <c r="F331" s="16">
        <v>136.89710359371117</v>
      </c>
      <c r="G331" s="16">
        <v>32.170819344522123</v>
      </c>
      <c r="H331" s="16">
        <v>2.6260565610162736</v>
      </c>
      <c r="I331" s="16"/>
      <c r="J331" s="16">
        <v>0</v>
      </c>
      <c r="K331" s="16">
        <v>0</v>
      </c>
      <c r="L331" s="16">
        <v>171.69397949924956</v>
      </c>
      <c r="M331" s="22"/>
      <c r="N331" t="s">
        <v>27</v>
      </c>
      <c r="O331" t="str">
        <f t="shared" ref="O331" si="581">IF(SUM(U330:U333)&gt;0,"",N331)</f>
        <v>HPfC LA</v>
      </c>
      <c r="P331" s="6" t="s">
        <v>363</v>
      </c>
      <c r="Q331" s="7">
        <v>4.1073380000000004</v>
      </c>
      <c r="R331" s="7">
        <v>-59.143628999999997</v>
      </c>
      <c r="S331" s="6" t="str">
        <f t="shared" si="567"/>
        <v>HPfC LA</v>
      </c>
      <c r="T331" s="6" t="str">
        <f t="shared" si="573"/>
        <v/>
      </c>
      <c r="U331" s="18" t="str">
        <f t="shared" ref="U331" si="582">IF(S331=S330,"",1)</f>
        <v/>
      </c>
    </row>
    <row r="332" spans="1:21" x14ac:dyDescent="0.2">
      <c r="A332" t="s">
        <v>349</v>
      </c>
      <c r="B332">
        <v>2014</v>
      </c>
      <c r="C332" s="9">
        <v>2014</v>
      </c>
      <c r="D332" s="121" t="str">
        <f t="shared" si="569"/>
        <v>BPMLA15_3</v>
      </c>
      <c r="E332" s="15" t="s">
        <v>364</v>
      </c>
      <c r="F332" s="16">
        <v>157.00979924646788</v>
      </c>
      <c r="G332" s="16">
        <v>36.897302822919947</v>
      </c>
      <c r="H332" s="16">
        <v>2.6260565610162736</v>
      </c>
      <c r="I332" s="16"/>
      <c r="J332" s="16">
        <v>0</v>
      </c>
      <c r="K332" s="16">
        <v>0</v>
      </c>
      <c r="L332" s="16">
        <v>196.5331586304041</v>
      </c>
      <c r="M332" s="22"/>
      <c r="N332" t="s">
        <v>27</v>
      </c>
      <c r="O332" t="str">
        <f t="shared" ref="O332" si="583">IF(SUM(U330:U333)&gt;0,"",N332)</f>
        <v>HPfC LA</v>
      </c>
      <c r="P332" s="6" t="s">
        <v>364</v>
      </c>
      <c r="Q332" s="7">
        <v>4.1064829999999999</v>
      </c>
      <c r="R332" s="7">
        <v>-59.145246999999998</v>
      </c>
      <c r="S332" s="6" t="str">
        <f t="shared" si="567"/>
        <v>HPfC LA</v>
      </c>
      <c r="T332" s="6" t="str">
        <f t="shared" si="573"/>
        <v/>
      </c>
      <c r="U332" s="18" t="str">
        <f t="shared" ref="U332" si="584">IF(S332=S330,"",1)</f>
        <v/>
      </c>
    </row>
    <row r="333" spans="1:21" x14ac:dyDescent="0.2">
      <c r="A333" t="s">
        <v>349</v>
      </c>
      <c r="B333">
        <v>2014</v>
      </c>
      <c r="C333" s="9">
        <v>2014</v>
      </c>
      <c r="D333" s="121" t="str">
        <f t="shared" si="569"/>
        <v>BPMLA15_3</v>
      </c>
      <c r="E333" s="15" t="s">
        <v>365</v>
      </c>
      <c r="F333" s="16">
        <v>256.79950161009606</v>
      </c>
      <c r="G333" s="16">
        <v>60.347882878372573</v>
      </c>
      <c r="H333" s="16">
        <v>3.063732654518986</v>
      </c>
      <c r="I333" s="16"/>
      <c r="J333" s="16">
        <v>0</v>
      </c>
      <c r="K333" s="16">
        <v>0</v>
      </c>
      <c r="L333" s="16">
        <v>320.21111714298758</v>
      </c>
      <c r="M333" s="40">
        <v>29.251051893408135</v>
      </c>
      <c r="N333" t="s">
        <v>27</v>
      </c>
      <c r="O333" t="str">
        <f t="shared" ref="O333" si="585">IF(SUM(U330:U333)&gt;0,"",N333)</f>
        <v>HPfC LA</v>
      </c>
      <c r="P333" s="6" t="s">
        <v>365</v>
      </c>
      <c r="Q333" s="7">
        <v>4.1097890000000001</v>
      </c>
      <c r="R333" s="7">
        <v>-59.142960000000002</v>
      </c>
      <c r="S333" s="6" t="str">
        <f t="shared" si="567"/>
        <v>HPfC LA</v>
      </c>
      <c r="T333" s="6" t="str">
        <f t="shared" si="573"/>
        <v/>
      </c>
      <c r="U333" s="20" t="str">
        <f t="shared" ref="U333" si="586">IF(S333=S330,"",1)</f>
        <v/>
      </c>
    </row>
    <row r="334" spans="1:21" x14ac:dyDescent="0.2">
      <c r="A334" t="s">
        <v>349</v>
      </c>
      <c r="B334">
        <v>2014</v>
      </c>
      <c r="C334" s="9">
        <v>2014</v>
      </c>
      <c r="D334" s="121" t="str">
        <f t="shared" si="569"/>
        <v>BPMLA16_3</v>
      </c>
      <c r="E334" s="15" t="s">
        <v>366</v>
      </c>
      <c r="F334" s="16">
        <v>207.92751303359256</v>
      </c>
      <c r="G334" s="16">
        <v>48.862965562894246</v>
      </c>
      <c r="H334" s="16">
        <v>4.8144370285298344</v>
      </c>
      <c r="I334" s="16">
        <v>2.5027637987012992</v>
      </c>
      <c r="J334" s="16">
        <v>2.9803125000000001</v>
      </c>
      <c r="K334" s="16">
        <v>0.25522241815969526</v>
      </c>
      <c r="L334" s="16">
        <v>264.84045054317636</v>
      </c>
      <c r="M334" s="22"/>
      <c r="N334" t="s">
        <v>205</v>
      </c>
      <c r="O334" t="str">
        <f t="shared" ref="O334" si="587">IF(SUM(U334:U337)&gt;0,"",N334)</f>
        <v/>
      </c>
      <c r="P334" s="6" t="s">
        <v>366</v>
      </c>
      <c r="Q334" s="55">
        <v>7.7947301897618297</v>
      </c>
      <c r="R334" s="55">
        <v>-59.315222341195103</v>
      </c>
      <c r="S334" s="6" t="str">
        <f t="shared" si="567"/>
        <v>LPfC LA</v>
      </c>
      <c r="T334" s="6" t="str">
        <f t="shared" si="573"/>
        <v/>
      </c>
      <c r="U334" s="14"/>
    </row>
    <row r="335" spans="1:21" x14ac:dyDescent="0.2">
      <c r="A335" t="s">
        <v>349</v>
      </c>
      <c r="B335">
        <v>2014</v>
      </c>
      <c r="C335" s="9">
        <v>2014</v>
      </c>
      <c r="D335" s="121" t="str">
        <f t="shared" si="569"/>
        <v>BPMLA16_3</v>
      </c>
      <c r="E335" s="15" t="s">
        <v>367</v>
      </c>
      <c r="F335" s="16">
        <v>294.81828286762652</v>
      </c>
      <c r="G335" s="16">
        <v>69.282296473892231</v>
      </c>
      <c r="H335" s="16">
        <v>3.063732654518986</v>
      </c>
      <c r="I335" s="16"/>
      <c r="J335" s="16">
        <v>7.8442171296296301</v>
      </c>
      <c r="K335" s="16">
        <v>3.4489412770142525</v>
      </c>
      <c r="L335" s="16">
        <v>378.45747040268157</v>
      </c>
      <c r="M335" s="22"/>
      <c r="N335" t="s">
        <v>22</v>
      </c>
      <c r="O335" t="str">
        <f t="shared" ref="O335" si="588">IF(SUM(U334:U337)&gt;0,"",N335)</f>
        <v/>
      </c>
      <c r="P335" s="6" t="s">
        <v>367</v>
      </c>
      <c r="Q335" s="55">
        <v>7.7929301487594804</v>
      </c>
      <c r="R335" s="55">
        <v>-59.315475266062897</v>
      </c>
      <c r="S335" s="6" t="str">
        <f t="shared" si="567"/>
        <v>MPfC LA</v>
      </c>
      <c r="T335" s="6" t="str">
        <f t="shared" si="573"/>
        <v/>
      </c>
      <c r="U335" s="18">
        <f t="shared" ref="U335" si="589">IF(S335=S334,"",1)</f>
        <v>1</v>
      </c>
    </row>
    <row r="336" spans="1:21" x14ac:dyDescent="0.2">
      <c r="A336" t="s">
        <v>349</v>
      </c>
      <c r="B336">
        <v>2014</v>
      </c>
      <c r="C336" s="9">
        <v>2014</v>
      </c>
      <c r="D336" s="121" t="str">
        <f t="shared" si="569"/>
        <v>BPMLA16_3</v>
      </c>
      <c r="E336" s="15" t="s">
        <v>368</v>
      </c>
      <c r="F336" s="16">
        <v>212.27818626413989</v>
      </c>
      <c r="G336" s="16">
        <v>49.885373772072874</v>
      </c>
      <c r="H336" s="16">
        <v>2.1883804675135612</v>
      </c>
      <c r="I336" s="16"/>
      <c r="J336" s="16">
        <v>0</v>
      </c>
      <c r="K336" s="16">
        <v>4.2275802759277434</v>
      </c>
      <c r="L336" s="16">
        <v>268.57952077965405</v>
      </c>
      <c r="M336" s="22"/>
      <c r="N336" t="s">
        <v>22</v>
      </c>
      <c r="O336" t="str">
        <f t="shared" ref="O336" si="590">IF(SUM(U334:U337)&gt;0,"",N336)</f>
        <v/>
      </c>
      <c r="P336" s="6" t="s">
        <v>368</v>
      </c>
      <c r="Q336" s="55">
        <v>7.7911663104850497</v>
      </c>
      <c r="R336" s="55">
        <v>-59.315719327252097</v>
      </c>
      <c r="S336" s="6" t="str">
        <f t="shared" si="567"/>
        <v>MPfC LA</v>
      </c>
      <c r="T336" s="6" t="str">
        <f t="shared" si="573"/>
        <v/>
      </c>
      <c r="U336" s="18">
        <f t="shared" ref="U336" si="591">IF(S336=S334,"",1)</f>
        <v>1</v>
      </c>
    </row>
    <row r="337" spans="1:21" x14ac:dyDescent="0.2">
      <c r="A337" t="s">
        <v>349</v>
      </c>
      <c r="B337">
        <v>2014</v>
      </c>
      <c r="C337" s="9">
        <v>2014</v>
      </c>
      <c r="D337" s="121" t="str">
        <f t="shared" si="569"/>
        <v>BPMLA16_3</v>
      </c>
      <c r="E337" s="15" t="s">
        <v>369</v>
      </c>
      <c r="F337" s="16">
        <v>150.47535612326948</v>
      </c>
      <c r="G337" s="16">
        <v>35.361708688968328</v>
      </c>
      <c r="H337" s="16">
        <v>2.1883804675135612</v>
      </c>
      <c r="I337" s="16"/>
      <c r="J337" s="16">
        <v>0</v>
      </c>
      <c r="K337" s="16">
        <v>0.93039773728629271</v>
      </c>
      <c r="L337" s="16">
        <v>188.95584301703764</v>
      </c>
      <c r="M337" s="22"/>
      <c r="N337" t="s">
        <v>22</v>
      </c>
      <c r="O337" t="str">
        <f t="shared" ref="O337" si="592">IF(SUM(U334:U337)&gt;0,"",N337)</f>
        <v/>
      </c>
      <c r="P337" s="6" t="s">
        <v>369</v>
      </c>
      <c r="Q337" s="55">
        <v>7.7944779399279396</v>
      </c>
      <c r="R337" s="55">
        <v>-59.313417453368103</v>
      </c>
      <c r="S337" s="6" t="str">
        <f t="shared" si="567"/>
        <v>MPfC LA</v>
      </c>
      <c r="T337" s="6" t="str">
        <f t="shared" si="573"/>
        <v/>
      </c>
      <c r="U337" s="20">
        <f t="shared" ref="U337" si="593">IF(S337=S334,"",1)</f>
        <v>1</v>
      </c>
    </row>
    <row r="338" spans="1:21" x14ac:dyDescent="0.2">
      <c r="A338" t="s">
        <v>349</v>
      </c>
      <c r="B338">
        <v>2014</v>
      </c>
      <c r="C338" s="9">
        <v>2014</v>
      </c>
      <c r="D338" s="121" t="str">
        <f t="shared" si="569"/>
        <v>BPMLA19_3</v>
      </c>
      <c r="E338" s="15" t="s">
        <v>370</v>
      </c>
      <c r="F338" s="16">
        <v>121.90564589731426</v>
      </c>
      <c r="G338" s="16">
        <v>28.647826785868848</v>
      </c>
      <c r="H338" s="16">
        <v>4.3767609350271224</v>
      </c>
      <c r="I338" s="16">
        <v>5.5377012448132783</v>
      </c>
      <c r="J338" s="16">
        <v>3.2845312499999997</v>
      </c>
      <c r="K338" s="16">
        <v>0</v>
      </c>
      <c r="L338" s="16">
        <v>158.21476486821024</v>
      </c>
      <c r="M338" s="22"/>
      <c r="N338" t="s">
        <v>22</v>
      </c>
      <c r="O338" t="str">
        <f t="shared" ref="O338" si="594">IF(SUM(U338:U341)&gt;0,"",N338)</f>
        <v>MPfC LA</v>
      </c>
      <c r="P338" s="6" t="s">
        <v>370</v>
      </c>
      <c r="Q338" s="7">
        <v>4.5732530000000002</v>
      </c>
      <c r="R338" s="7">
        <v>-59.632624999999997</v>
      </c>
      <c r="S338" s="6" t="str">
        <f t="shared" si="567"/>
        <v>MPfC LA</v>
      </c>
      <c r="T338" s="6" t="str">
        <f t="shared" si="573"/>
        <v/>
      </c>
      <c r="U338" s="14"/>
    </row>
    <row r="339" spans="1:21" x14ac:dyDescent="0.2">
      <c r="A339" t="s">
        <v>349</v>
      </c>
      <c r="B339">
        <v>2014</v>
      </c>
      <c r="C339" s="9">
        <v>2014</v>
      </c>
      <c r="D339" s="121" t="str">
        <f t="shared" si="569"/>
        <v>BPMLA19_3</v>
      </c>
      <c r="E339" s="15" t="s">
        <v>371</v>
      </c>
      <c r="F339" s="16">
        <v>169.0089875188163</v>
      </c>
      <c r="G339" s="16">
        <v>39.717112066921828</v>
      </c>
      <c r="H339" s="16">
        <v>1.750704374010849</v>
      </c>
      <c r="I339" s="16"/>
      <c r="J339" s="16">
        <v>1.111267361111111</v>
      </c>
      <c r="K339" s="16">
        <v>1.0271667410378733</v>
      </c>
      <c r="L339" s="16">
        <v>212.61523806189794</v>
      </c>
      <c r="M339" s="22"/>
      <c r="N339" t="s">
        <v>22</v>
      </c>
      <c r="O339" t="str">
        <f t="shared" ref="O339" si="595">IF(SUM(U338:U341)&gt;0,"",N339)</f>
        <v>MPfC LA</v>
      </c>
      <c r="P339" s="6" t="s">
        <v>371</v>
      </c>
      <c r="Q339" s="7">
        <v>4.5714360000000003</v>
      </c>
      <c r="R339" s="7">
        <v>-59.632691000000001</v>
      </c>
      <c r="S339" s="6" t="str">
        <f t="shared" si="567"/>
        <v>MPfC LA</v>
      </c>
      <c r="T339" s="6" t="str">
        <f t="shared" si="573"/>
        <v/>
      </c>
      <c r="U339" s="18" t="str">
        <f t="shared" ref="U339" si="596">IF(S339=S338,"",1)</f>
        <v/>
      </c>
    </row>
    <row r="340" spans="1:21" x14ac:dyDescent="0.2">
      <c r="A340" t="s">
        <v>349</v>
      </c>
      <c r="B340">
        <v>2014</v>
      </c>
      <c r="C340" s="9">
        <v>2014</v>
      </c>
      <c r="D340" s="121" t="str">
        <f t="shared" si="569"/>
        <v>BPMLA19_3</v>
      </c>
      <c r="E340" s="15" t="s">
        <v>372</v>
      </c>
      <c r="F340" s="16">
        <v>174.11879836951516</v>
      </c>
      <c r="G340" s="16">
        <v>40.917917616836064</v>
      </c>
      <c r="H340" s="16">
        <v>2.1883804675135612</v>
      </c>
      <c r="I340" s="16"/>
      <c r="J340" s="16">
        <v>0</v>
      </c>
      <c r="K340" s="16">
        <v>0</v>
      </c>
      <c r="L340" s="16">
        <v>217.22509645386478</v>
      </c>
      <c r="M340" s="22"/>
      <c r="N340" t="s">
        <v>22</v>
      </c>
      <c r="O340" t="str">
        <f t="shared" ref="O340" si="597">IF(SUM(U338:U341)&gt;0,"",N340)</f>
        <v>MPfC LA</v>
      </c>
      <c r="P340" s="6" t="s">
        <v>372</v>
      </c>
      <c r="Q340" s="7">
        <v>4.5696729999999999</v>
      </c>
      <c r="R340" s="7">
        <v>-59.632738000000003</v>
      </c>
      <c r="S340" s="6" t="str">
        <f t="shared" si="567"/>
        <v>MPfC LA</v>
      </c>
      <c r="T340" s="6" t="str">
        <f t="shared" si="573"/>
        <v/>
      </c>
      <c r="U340" s="18" t="str">
        <f t="shared" ref="U340" si="598">IF(S340=S338,"",1)</f>
        <v/>
      </c>
    </row>
    <row r="341" spans="1:21" x14ac:dyDescent="0.2">
      <c r="A341" t="s">
        <v>349</v>
      </c>
      <c r="B341">
        <v>2014</v>
      </c>
      <c r="C341" s="9">
        <v>2014</v>
      </c>
      <c r="D341" s="121" t="str">
        <f t="shared" si="569"/>
        <v>BPMLA19_3</v>
      </c>
      <c r="E341" s="15" t="s">
        <v>373</v>
      </c>
      <c r="F341" s="16">
        <v>205.97598161257497</v>
      </c>
      <c r="G341" s="16">
        <v>48.404355678955113</v>
      </c>
      <c r="H341" s="16">
        <v>3.063732654518986</v>
      </c>
      <c r="I341" s="16"/>
      <c r="J341" s="16">
        <v>6.5811688657407421</v>
      </c>
      <c r="K341" s="16">
        <v>0</v>
      </c>
      <c r="L341" s="16">
        <v>264.02523881178979</v>
      </c>
      <c r="M341" s="40">
        <v>100.93232819074333</v>
      </c>
      <c r="N341" t="s">
        <v>22</v>
      </c>
      <c r="O341" t="str">
        <f t="shared" ref="O341" si="599">IF(SUM(U338:U341)&gt;0,"",N341)</f>
        <v>MPfC LA</v>
      </c>
      <c r="P341" s="6" t="s">
        <v>373</v>
      </c>
      <c r="Q341" s="7">
        <v>4.5733180000000004</v>
      </c>
      <c r="R341" s="7">
        <v>-59.634436000000001</v>
      </c>
      <c r="S341" s="6" t="str">
        <f t="shared" si="567"/>
        <v>MPfC LA</v>
      </c>
      <c r="T341" s="6" t="str">
        <f t="shared" si="573"/>
        <v/>
      </c>
      <c r="U341" s="20" t="str">
        <f t="shared" ref="U341" si="600">IF(S341=S338,"",1)</f>
        <v/>
      </c>
    </row>
    <row r="342" spans="1:21" x14ac:dyDescent="0.2">
      <c r="A342" t="s">
        <v>374</v>
      </c>
      <c r="B342">
        <v>2014</v>
      </c>
      <c r="C342" s="9">
        <v>2013</v>
      </c>
      <c r="D342" s="121" t="str">
        <f t="shared" si="569"/>
        <v>BPMLA2_2</v>
      </c>
      <c r="E342" s="15" t="s">
        <v>375</v>
      </c>
      <c r="F342" s="16">
        <v>250.43713647345288</v>
      </c>
      <c r="G342" s="16">
        <v>58.852727071261427</v>
      </c>
      <c r="H342" s="16">
        <v>0.8753521870054245</v>
      </c>
      <c r="I342" s="16">
        <v>2.5684633649932165</v>
      </c>
      <c r="J342" s="16">
        <v>0</v>
      </c>
      <c r="K342" s="16">
        <v>5.2383850634194369</v>
      </c>
      <c r="L342" s="16">
        <v>315.4036007951392</v>
      </c>
      <c r="M342" s="22"/>
      <c r="N342" t="s">
        <v>27</v>
      </c>
      <c r="O342" t="str">
        <f t="shared" ref="O342" si="601">IF(SUM(U342:U345)&gt;0,"",N342)</f>
        <v>HPfC LA</v>
      </c>
      <c r="P342" s="39" t="s">
        <v>375</v>
      </c>
      <c r="Q342" s="55">
        <v>4.1632407991807998</v>
      </c>
      <c r="R342" s="55">
        <v>-58.928702146748499</v>
      </c>
      <c r="S342" s="6" t="str">
        <f t="shared" si="567"/>
        <v>HPfC LA</v>
      </c>
      <c r="T342" s="6" t="str">
        <f t="shared" si="573"/>
        <v/>
      </c>
      <c r="U342" s="14"/>
    </row>
    <row r="343" spans="1:21" x14ac:dyDescent="0.2">
      <c r="A343" t="s">
        <v>374</v>
      </c>
      <c r="B343">
        <v>2014</v>
      </c>
      <c r="C343" s="9">
        <v>2013</v>
      </c>
      <c r="D343" s="121" t="str">
        <f t="shared" si="569"/>
        <v>BPMLA2_2</v>
      </c>
      <c r="E343" s="15" t="s">
        <v>376</v>
      </c>
      <c r="F343" s="16">
        <v>230.29186772806503</v>
      </c>
      <c r="G343" s="16">
        <v>54.118588916095277</v>
      </c>
      <c r="H343" s="16">
        <v>1.750704374010849</v>
      </c>
      <c r="I343" s="16"/>
      <c r="J343" s="16">
        <v>0</v>
      </c>
      <c r="K343" s="16">
        <v>5.2383850634194369</v>
      </c>
      <c r="L343" s="16">
        <v>291.39954608159064</v>
      </c>
      <c r="M343" s="22"/>
      <c r="N343" t="s">
        <v>27</v>
      </c>
      <c r="O343" t="str">
        <f t="shared" ref="O343" si="602">IF(SUM(U342:U345)&gt;0,"",N343)</f>
        <v>HPfC LA</v>
      </c>
      <c r="P343" s="39" t="s">
        <v>376</v>
      </c>
      <c r="Q343" s="55">
        <v>4.1644376821186997</v>
      </c>
      <c r="R343" s="55">
        <v>-58.9273272509515</v>
      </c>
      <c r="S343" s="6" t="str">
        <f t="shared" si="567"/>
        <v>HPfC LA</v>
      </c>
      <c r="T343" s="6" t="str">
        <f t="shared" si="573"/>
        <v/>
      </c>
      <c r="U343" s="18" t="str">
        <f t="shared" ref="U343" si="603">IF(S343=S342,"",1)</f>
        <v/>
      </c>
    </row>
    <row r="344" spans="1:21" x14ac:dyDescent="0.2">
      <c r="A344" t="s">
        <v>374</v>
      </c>
      <c r="B344">
        <v>2014</v>
      </c>
      <c r="C344" s="9">
        <v>2013</v>
      </c>
      <c r="D344" s="121" t="str">
        <f t="shared" si="569"/>
        <v>BPMLA2_2</v>
      </c>
      <c r="E344" s="24" t="s">
        <v>377</v>
      </c>
      <c r="F344" s="25">
        <v>186.36333265857451</v>
      </c>
      <c r="G344" s="25">
        <v>43.795383174765007</v>
      </c>
      <c r="H344" s="25">
        <v>2.1883804675135612</v>
      </c>
      <c r="I344" s="25"/>
      <c r="J344" s="25">
        <v>4.7585185185185184</v>
      </c>
      <c r="K344" s="25">
        <v>13.246085509991914</v>
      </c>
      <c r="L344" s="25">
        <v>250.3517003293635</v>
      </c>
      <c r="M344" s="22"/>
      <c r="N344" t="s">
        <v>27</v>
      </c>
      <c r="O344" t="str">
        <f t="shared" ref="O344" si="604">IF(SUM(U342:U345)&gt;0,"",N344)</f>
        <v>HPfC LA</v>
      </c>
      <c r="P344" s="39" t="s">
        <v>377</v>
      </c>
      <c r="Q344" s="55">
        <v>4.1656345203776004</v>
      </c>
      <c r="R344" s="55">
        <v>-58.925970361255402</v>
      </c>
      <c r="S344" s="6" t="str">
        <f t="shared" si="567"/>
        <v>HPfC LA</v>
      </c>
      <c r="T344" s="6" t="str">
        <f t="shared" si="573"/>
        <v/>
      </c>
      <c r="U344" s="18" t="str">
        <f t="shared" ref="U344" si="605">IF(S344=S342,"",1)</f>
        <v/>
      </c>
    </row>
    <row r="345" spans="1:21" x14ac:dyDescent="0.2">
      <c r="A345" t="s">
        <v>349</v>
      </c>
      <c r="B345">
        <v>2014</v>
      </c>
      <c r="C345" s="9">
        <v>2013</v>
      </c>
      <c r="D345" s="121" t="str">
        <f t="shared" si="569"/>
        <v>BPMLA2_2</v>
      </c>
      <c r="E345" s="15" t="s">
        <v>378</v>
      </c>
      <c r="F345" s="16">
        <v>316.19182386131638</v>
      </c>
      <c r="G345" s="16">
        <v>74.305078607409342</v>
      </c>
      <c r="H345" s="16">
        <v>4.3767609350271224</v>
      </c>
      <c r="I345" s="16"/>
      <c r="J345" s="16">
        <v>0</v>
      </c>
      <c r="K345" s="16">
        <v>6.6122648385648288</v>
      </c>
      <c r="L345" s="16">
        <v>401.48592824231764</v>
      </c>
      <c r="M345" s="40">
        <v>43.969565217391313</v>
      </c>
      <c r="N345" t="s">
        <v>27</v>
      </c>
      <c r="O345" t="str">
        <f t="shared" ref="O345" si="606">IF(SUM(U342:U345)&gt;0,"",N345)</f>
        <v>HPfC LA</v>
      </c>
      <c r="P345" s="39" t="s">
        <v>378</v>
      </c>
      <c r="Q345" s="55">
        <v>4.1618874858913504</v>
      </c>
      <c r="R345" s="55">
        <v>-58.9275011514517</v>
      </c>
      <c r="S345" s="6" t="str">
        <f t="shared" si="567"/>
        <v>HPfC LA</v>
      </c>
      <c r="T345" s="6" t="str">
        <f t="shared" si="573"/>
        <v/>
      </c>
      <c r="U345" s="20" t="str">
        <f t="shared" ref="U345" si="607">IF(S345=S342,"",1)</f>
        <v/>
      </c>
    </row>
    <row r="346" spans="1:21" x14ac:dyDescent="0.2">
      <c r="A346" t="s">
        <v>349</v>
      </c>
      <c r="B346">
        <v>2014</v>
      </c>
      <c r="C346" s="9">
        <v>2014</v>
      </c>
      <c r="D346" s="121" t="str">
        <f t="shared" si="569"/>
        <v>BPMLA26_3</v>
      </c>
      <c r="E346" s="15" t="s">
        <v>379</v>
      </c>
      <c r="F346" s="16">
        <v>186.32134742460494</v>
      </c>
      <c r="G346" s="16">
        <v>43.785516644782156</v>
      </c>
      <c r="H346" s="16">
        <v>1.750704374010849</v>
      </c>
      <c r="I346" s="16">
        <v>2.4327999521988533</v>
      </c>
      <c r="J346" s="16">
        <v>0</v>
      </c>
      <c r="K346" s="16">
        <v>0.83859376139873487</v>
      </c>
      <c r="L346" s="16">
        <v>232.69616220479665</v>
      </c>
      <c r="M346" s="22"/>
      <c r="N346" t="s">
        <v>111</v>
      </c>
      <c r="O346" t="str">
        <f t="shared" ref="O346" si="608">IF(SUM(U346:U349)&gt;0,"",N346)</f>
        <v>MPfC MA</v>
      </c>
      <c r="P346" s="6" t="s">
        <v>379</v>
      </c>
      <c r="Q346" s="55">
        <v>7.6081164868346196</v>
      </c>
      <c r="R346" s="55">
        <v>-59.131027880008503</v>
      </c>
      <c r="S346" s="6" t="str">
        <f t="shared" si="567"/>
        <v>MPfC MA</v>
      </c>
      <c r="T346" s="6" t="str">
        <f t="shared" si="573"/>
        <v/>
      </c>
      <c r="U346" s="14"/>
    </row>
    <row r="347" spans="1:21" x14ac:dyDescent="0.2">
      <c r="A347" t="s">
        <v>349</v>
      </c>
      <c r="B347">
        <v>2014</v>
      </c>
      <c r="C347" s="9">
        <v>2014</v>
      </c>
      <c r="D347" s="121" t="str">
        <f t="shared" si="569"/>
        <v>BPMLA26_3</v>
      </c>
      <c r="E347" s="15" t="s">
        <v>380</v>
      </c>
      <c r="F347" s="16">
        <v>169.95323749620766</v>
      </c>
      <c r="G347" s="16">
        <v>39.939010811608796</v>
      </c>
      <c r="H347" s="16">
        <v>0.8753521870054245</v>
      </c>
      <c r="I347" s="16"/>
      <c r="J347" s="16">
        <v>1.5443674957482987</v>
      </c>
      <c r="K347" s="16">
        <v>5.2759173184059547</v>
      </c>
      <c r="L347" s="16">
        <v>217.58788530897615</v>
      </c>
      <c r="M347" s="22"/>
      <c r="N347" t="s">
        <v>111</v>
      </c>
      <c r="O347" t="str">
        <f t="shared" ref="O347" si="609">IF(SUM(U346:U349)&gt;0,"",N347)</f>
        <v>MPfC MA</v>
      </c>
      <c r="P347" s="6" t="s">
        <v>380</v>
      </c>
      <c r="Q347" s="55">
        <v>7.6079177931882898</v>
      </c>
      <c r="R347" s="55">
        <v>-59.132829825027301</v>
      </c>
      <c r="S347" s="6" t="str">
        <f t="shared" si="567"/>
        <v>MPfC MA</v>
      </c>
      <c r="T347" s="6" t="str">
        <f t="shared" si="573"/>
        <v/>
      </c>
      <c r="U347" s="18" t="str">
        <f t="shared" ref="U347" si="610">IF(S347=S346,"",1)</f>
        <v/>
      </c>
    </row>
    <row r="348" spans="1:21" x14ac:dyDescent="0.2">
      <c r="A348" t="s">
        <v>349</v>
      </c>
      <c r="B348">
        <v>2014</v>
      </c>
      <c r="C348" s="9">
        <v>2014</v>
      </c>
      <c r="D348" s="121" t="str">
        <f t="shared" si="569"/>
        <v>BPMLA26_3</v>
      </c>
      <c r="E348" s="15" t="s">
        <v>381</v>
      </c>
      <c r="F348" s="16">
        <v>113.30348533825277</v>
      </c>
      <c r="G348" s="16">
        <v>26.6263190544894</v>
      </c>
      <c r="H348" s="16">
        <v>0.43767609350271225</v>
      </c>
      <c r="I348" s="16"/>
      <c r="J348" s="16">
        <v>0</v>
      </c>
      <c r="K348" s="16">
        <v>0</v>
      </c>
      <c r="L348" s="16">
        <v>140.36748048624489</v>
      </c>
      <c r="M348" s="22"/>
      <c r="N348" t="s">
        <v>111</v>
      </c>
      <c r="O348" t="str">
        <f t="shared" ref="O348" si="611">IF(SUM(U346:U349)&gt;0,"",N348)</f>
        <v>MPfC MA</v>
      </c>
      <c r="P348" s="6" t="s">
        <v>381</v>
      </c>
      <c r="Q348" s="55">
        <v>7.6077462107143399</v>
      </c>
      <c r="R348" s="55">
        <v>-59.134631900444298</v>
      </c>
      <c r="S348" s="6" t="str">
        <f t="shared" si="567"/>
        <v>MPfC MA</v>
      </c>
      <c r="T348" s="6" t="str">
        <f t="shared" si="573"/>
        <v/>
      </c>
      <c r="U348" s="18" t="str">
        <f t="shared" ref="U348" si="612">IF(S348=S346,"",1)</f>
        <v/>
      </c>
    </row>
    <row r="349" spans="1:21" x14ac:dyDescent="0.2">
      <c r="A349" t="s">
        <v>349</v>
      </c>
      <c r="B349">
        <v>2014</v>
      </c>
      <c r="C349" s="9">
        <v>2014</v>
      </c>
      <c r="D349" s="121" t="str">
        <f t="shared" si="569"/>
        <v>BPMLA26_3</v>
      </c>
      <c r="E349" s="15" t="s">
        <v>382</v>
      </c>
      <c r="F349" s="16">
        <v>240.90145686735849</v>
      </c>
      <c r="G349" s="16">
        <v>56.61184236382924</v>
      </c>
      <c r="H349" s="16">
        <v>2.6260565610162736</v>
      </c>
      <c r="I349" s="16"/>
      <c r="J349" s="16">
        <v>4.5979485544217678</v>
      </c>
      <c r="K349" s="16">
        <v>0.29146175496967008</v>
      </c>
      <c r="L349" s="16">
        <v>305.02876610159541</v>
      </c>
      <c r="M349" s="22"/>
      <c r="N349" t="s">
        <v>111</v>
      </c>
      <c r="O349" t="str">
        <f t="shared" ref="O349" si="613">IF(SUM(U346:U349)&gt;0,"",N349)</f>
        <v>MPfC MA</v>
      </c>
      <c r="P349" s="6" t="s">
        <v>382</v>
      </c>
      <c r="Q349" s="55">
        <v>7.6063184426538504</v>
      </c>
      <c r="R349" s="55">
        <v>-59.130855924698601</v>
      </c>
      <c r="S349" s="6" t="str">
        <f t="shared" si="567"/>
        <v>MPfC MA</v>
      </c>
      <c r="T349" s="6" t="str">
        <f t="shared" si="573"/>
        <v/>
      </c>
      <c r="U349" s="20" t="str">
        <f t="shared" ref="U349" si="614">IF(S349=S346,"",1)</f>
        <v/>
      </c>
    </row>
    <row r="350" spans="1:21" x14ac:dyDescent="0.2">
      <c r="A350" t="s">
        <v>349</v>
      </c>
      <c r="B350">
        <v>2014</v>
      </c>
      <c r="C350" s="9">
        <v>2014</v>
      </c>
      <c r="D350" s="121" t="str">
        <f t="shared" si="569"/>
        <v>BPMLA3_2</v>
      </c>
      <c r="E350" s="15" t="s">
        <v>383</v>
      </c>
      <c r="F350" s="16">
        <v>262.13105082391337</v>
      </c>
      <c r="G350" s="16">
        <v>61.600796943619642</v>
      </c>
      <c r="H350" s="16">
        <v>4.8144370285298344</v>
      </c>
      <c r="I350" s="16">
        <v>3.4525928917609043</v>
      </c>
      <c r="J350" s="16">
        <v>0.37730000000000019</v>
      </c>
      <c r="K350" s="16">
        <v>3.1457013828924318</v>
      </c>
      <c r="L350" s="16">
        <v>332.06928617895522</v>
      </c>
      <c r="M350" s="22"/>
      <c r="N350" t="s">
        <v>22</v>
      </c>
      <c r="O350" t="str">
        <f t="shared" ref="O350" si="615">IF(SUM(U350:U353)&gt;0,"",N350)</f>
        <v>MPfC LA</v>
      </c>
      <c r="P350" s="6" t="s">
        <v>383</v>
      </c>
      <c r="Q350" s="7">
        <v>5.0072850000000004</v>
      </c>
      <c r="R350" s="7">
        <v>-59.713774999999998</v>
      </c>
      <c r="S350" s="6" t="str">
        <f t="shared" si="567"/>
        <v>MPfC LA</v>
      </c>
      <c r="T350" s="6" t="str">
        <f t="shared" si="573"/>
        <v/>
      </c>
      <c r="U350" s="14"/>
    </row>
    <row r="351" spans="1:21" x14ac:dyDescent="0.2">
      <c r="A351" t="s">
        <v>349</v>
      </c>
      <c r="B351">
        <v>2014</v>
      </c>
      <c r="C351" s="9">
        <v>2014</v>
      </c>
      <c r="D351" s="121" t="str">
        <f t="shared" si="569"/>
        <v>BPMLA3_2</v>
      </c>
      <c r="E351" s="15" t="s">
        <v>384</v>
      </c>
      <c r="F351" s="16">
        <v>343.68494953742874</v>
      </c>
      <c r="G351" s="16">
        <v>80.765963141295742</v>
      </c>
      <c r="H351" s="16">
        <v>3.063732654518986</v>
      </c>
      <c r="I351" s="16"/>
      <c r="J351" s="16">
        <v>10.300702372685183</v>
      </c>
      <c r="K351" s="16">
        <v>8.1640294286332544</v>
      </c>
      <c r="L351" s="16">
        <v>445.97937713456184</v>
      </c>
      <c r="M351" s="22"/>
      <c r="N351" t="s">
        <v>22</v>
      </c>
      <c r="O351" t="str">
        <f t="shared" ref="O351" si="616">IF(SUM(U350:U353)&gt;0,"",N351)</f>
        <v>MPfC LA</v>
      </c>
      <c r="P351" s="6" t="s">
        <v>384</v>
      </c>
      <c r="Q351" s="7">
        <v>5.0090839999999996</v>
      </c>
      <c r="R351" s="7">
        <v>-59.713602000000002</v>
      </c>
      <c r="S351" s="6" t="str">
        <f t="shared" si="567"/>
        <v>MPfC LA</v>
      </c>
      <c r="T351" s="6" t="str">
        <f t="shared" si="573"/>
        <v/>
      </c>
      <c r="U351" s="18" t="str">
        <f t="shared" ref="U351" si="617">IF(S351=S350,"",1)</f>
        <v/>
      </c>
    </row>
    <row r="352" spans="1:21" x14ac:dyDescent="0.2">
      <c r="A352" t="s">
        <v>349</v>
      </c>
      <c r="B352">
        <v>2014</v>
      </c>
      <c r="C352" s="9">
        <v>2014</v>
      </c>
      <c r="D352" s="121" t="str">
        <f t="shared" si="569"/>
        <v>BPMLA3_2</v>
      </c>
      <c r="E352" s="15" t="s">
        <v>385</v>
      </c>
      <c r="F352" s="16">
        <v>194.91479413578435</v>
      </c>
      <c r="G352" s="16">
        <v>45.804976621909319</v>
      </c>
      <c r="H352" s="16">
        <v>3.501408748021698</v>
      </c>
      <c r="I352" s="16"/>
      <c r="J352" s="16">
        <v>6.8180352465986385</v>
      </c>
      <c r="K352" s="16">
        <v>11.186703725265007</v>
      </c>
      <c r="L352" s="16">
        <v>262.225918477579</v>
      </c>
      <c r="M352" s="22"/>
      <c r="N352" t="s">
        <v>22</v>
      </c>
      <c r="O352" t="str">
        <f t="shared" ref="O352" si="618">IF(SUM(U350:U353)&gt;0,"",N352)</f>
        <v>MPfC LA</v>
      </c>
      <c r="P352" s="6" t="s">
        <v>385</v>
      </c>
      <c r="Q352" s="7">
        <v>5.0108470000000001</v>
      </c>
      <c r="R352" s="7">
        <v>-59.713411000000001</v>
      </c>
      <c r="S352" s="6" t="str">
        <f t="shared" si="567"/>
        <v>MPfC LA</v>
      </c>
      <c r="T352" s="6" t="str">
        <f t="shared" si="573"/>
        <v/>
      </c>
      <c r="U352" s="18" t="str">
        <f t="shared" ref="U352" si="619">IF(S352=S350,"",1)</f>
        <v/>
      </c>
    </row>
    <row r="353" spans="1:21" x14ac:dyDescent="0.2">
      <c r="A353" t="s">
        <v>349</v>
      </c>
      <c r="B353">
        <v>2014</v>
      </c>
      <c r="C353" s="9">
        <v>2014</v>
      </c>
      <c r="D353" s="121" t="str">
        <f t="shared" si="569"/>
        <v>BPMLA3_2</v>
      </c>
      <c r="E353" s="15" t="s">
        <v>386</v>
      </c>
      <c r="F353" s="16">
        <v>337.70981632697783</v>
      </c>
      <c r="G353" s="16">
        <v>79.36180683683979</v>
      </c>
      <c r="H353" s="16">
        <v>3.063732654518986</v>
      </c>
      <c r="I353" s="16"/>
      <c r="J353" s="16">
        <v>0</v>
      </c>
      <c r="K353" s="16">
        <v>1.5675991366294242</v>
      </c>
      <c r="L353" s="16">
        <v>421.702954954966</v>
      </c>
      <c r="M353" s="40">
        <v>54.691725105189349</v>
      </c>
      <c r="N353" t="s">
        <v>22</v>
      </c>
      <c r="O353" t="str">
        <f t="shared" ref="O353" si="620">IF(SUM(U350:U353)&gt;0,"",N353)</f>
        <v>MPfC LA</v>
      </c>
      <c r="P353" s="6" t="s">
        <v>386</v>
      </c>
      <c r="Q353" s="7">
        <v>5.0071120000000002</v>
      </c>
      <c r="R353" s="7">
        <v>-59.711981000000002</v>
      </c>
      <c r="S353" s="6" t="str">
        <f t="shared" si="567"/>
        <v>MPfC LA</v>
      </c>
      <c r="T353" s="6" t="str">
        <f t="shared" si="573"/>
        <v/>
      </c>
      <c r="U353" s="20" t="str">
        <f t="shared" ref="U353" si="621">IF(S353=S350,"",1)</f>
        <v/>
      </c>
    </row>
    <row r="354" spans="1:21" x14ac:dyDescent="0.2">
      <c r="A354" t="s">
        <v>349</v>
      </c>
      <c r="B354">
        <v>2014</v>
      </c>
      <c r="C354" s="9">
        <v>2014</v>
      </c>
      <c r="D354" s="121" t="str">
        <f t="shared" si="569"/>
        <v>BPMLA30_3</v>
      </c>
      <c r="E354" s="15" t="s">
        <v>387</v>
      </c>
      <c r="F354" s="16">
        <v>342.87160452582128</v>
      </c>
      <c r="G354" s="16">
        <v>80.574827063567994</v>
      </c>
      <c r="H354" s="16">
        <v>4.3767609350271224</v>
      </c>
      <c r="I354" s="16">
        <v>2.5794466216216221</v>
      </c>
      <c r="J354" s="16">
        <v>0</v>
      </c>
      <c r="K354" s="16">
        <v>0</v>
      </c>
      <c r="L354" s="16">
        <v>427.82319252441636</v>
      </c>
      <c r="M354" s="22"/>
      <c r="N354" t="s">
        <v>22</v>
      </c>
      <c r="O354" t="str">
        <f t="shared" ref="O354" si="622">IF(SUM(U354:U357)&gt;0,"",N354)</f>
        <v>MPfC LA</v>
      </c>
      <c r="P354" s="6" t="s">
        <v>387</v>
      </c>
      <c r="Q354" s="7">
        <v>7.5159860629847701</v>
      </c>
      <c r="R354" s="7">
        <v>-59.695785842531897</v>
      </c>
      <c r="S354" s="6" t="str">
        <f t="shared" si="567"/>
        <v>MPfC LA</v>
      </c>
      <c r="T354" s="6" t="str">
        <f t="shared" si="573"/>
        <v/>
      </c>
      <c r="U354" s="14"/>
    </row>
    <row r="355" spans="1:21" x14ac:dyDescent="0.2">
      <c r="A355" t="s">
        <v>349</v>
      </c>
      <c r="B355">
        <v>2014</v>
      </c>
      <c r="C355" s="9">
        <v>2014</v>
      </c>
      <c r="D355" s="121" t="str">
        <f t="shared" si="569"/>
        <v>BPMLA30_3</v>
      </c>
      <c r="E355" s="15" t="s">
        <v>388</v>
      </c>
      <c r="F355" s="16">
        <v>313.75800073181875</v>
      </c>
      <c r="G355" s="16">
        <v>73.733130171977407</v>
      </c>
      <c r="H355" s="16">
        <v>2.6260565610162736</v>
      </c>
      <c r="I355" s="16"/>
      <c r="J355" s="16">
        <v>0</v>
      </c>
      <c r="K355" s="16">
        <v>1.3986308924324993</v>
      </c>
      <c r="L355" s="16">
        <v>391.51581835724494</v>
      </c>
      <c r="M355" s="22"/>
      <c r="N355" t="s">
        <v>22</v>
      </c>
      <c r="O355" t="str">
        <f t="shared" ref="O355" si="623">IF(SUM(U354:U357)&gt;0,"",N355)</f>
        <v>MPfC LA</v>
      </c>
      <c r="P355" s="6" t="s">
        <v>388</v>
      </c>
      <c r="Q355" s="7">
        <v>7.5151194476899903</v>
      </c>
      <c r="R355" s="7">
        <v>-59.694177875868697</v>
      </c>
      <c r="S355" s="6" t="str">
        <f t="shared" si="567"/>
        <v>MPfC LA</v>
      </c>
      <c r="T355" s="6" t="str">
        <f t="shared" si="573"/>
        <v/>
      </c>
      <c r="U355" s="18" t="str">
        <f t="shared" ref="U355" si="624">IF(S355=S354,"",1)</f>
        <v/>
      </c>
    </row>
    <row r="356" spans="1:21" x14ac:dyDescent="0.2">
      <c r="A356" t="s">
        <v>349</v>
      </c>
      <c r="B356">
        <v>2014</v>
      </c>
      <c r="C356" s="9">
        <v>2014</v>
      </c>
      <c r="D356" s="121" t="str">
        <f t="shared" si="569"/>
        <v>BPMLA30_3</v>
      </c>
      <c r="E356" s="15" t="s">
        <v>389</v>
      </c>
      <c r="F356" s="16">
        <v>321.94127379101013</v>
      </c>
      <c r="G356" s="16">
        <v>75.656199340887383</v>
      </c>
      <c r="H356" s="16">
        <v>4.3767609350271224</v>
      </c>
      <c r="I356" s="16"/>
      <c r="J356" s="16">
        <v>0</v>
      </c>
      <c r="K356" s="16">
        <v>0</v>
      </c>
      <c r="L356" s="16">
        <v>401.97423406692462</v>
      </c>
      <c r="M356" s="22"/>
      <c r="N356" t="s">
        <v>22</v>
      </c>
      <c r="O356" t="str">
        <f t="shared" ref="O356" si="625">IF(SUM(U354:U357)&gt;0,"",N356)</f>
        <v>MPfC LA</v>
      </c>
      <c r="P356" s="6" t="s">
        <v>389</v>
      </c>
      <c r="Q356" s="7">
        <v>7.5142254947865901</v>
      </c>
      <c r="R356" s="7">
        <v>-59.692605963052102</v>
      </c>
      <c r="S356" s="6" t="str">
        <f t="shared" si="567"/>
        <v>MPfC LA</v>
      </c>
      <c r="T356" s="6" t="str">
        <f t="shared" si="573"/>
        <v/>
      </c>
      <c r="U356" s="18" t="str">
        <f t="shared" ref="U356" si="626">IF(S356=S354,"",1)</f>
        <v/>
      </c>
    </row>
    <row r="357" spans="1:21" x14ac:dyDescent="0.2">
      <c r="A357" t="s">
        <v>349</v>
      </c>
      <c r="B357">
        <v>2014</v>
      </c>
      <c r="C357" s="9">
        <v>2014</v>
      </c>
      <c r="D357" s="121" t="str">
        <f t="shared" si="569"/>
        <v>BPMLA30_3</v>
      </c>
      <c r="E357" s="15" t="s">
        <v>390</v>
      </c>
      <c r="F357" s="16">
        <v>367.52160460012732</v>
      </c>
      <c r="G357" s="16">
        <v>86.367577081029921</v>
      </c>
      <c r="H357" s="16">
        <v>4.8144370285298344</v>
      </c>
      <c r="I357" s="16"/>
      <c r="J357" s="16">
        <v>3.1923117187499996</v>
      </c>
      <c r="K357" s="16">
        <v>0</v>
      </c>
      <c r="L357" s="16">
        <v>461.89593042843705</v>
      </c>
      <c r="M357" s="40">
        <v>39.954540673211781</v>
      </c>
      <c r="N357" t="s">
        <v>22</v>
      </c>
      <c r="O357" t="str">
        <f t="shared" ref="O357" si="627">IF(SUM(U354:U357)&gt;0,"",N357)</f>
        <v>MPfC LA</v>
      </c>
      <c r="P357" s="6" t="s">
        <v>390</v>
      </c>
      <c r="Q357" s="7">
        <v>7.5175638927814603</v>
      </c>
      <c r="R357" s="7">
        <v>-59.694881087554002</v>
      </c>
      <c r="S357" s="6" t="str">
        <f t="shared" si="567"/>
        <v>MPfC LA</v>
      </c>
      <c r="T357" s="6" t="str">
        <f t="shared" si="573"/>
        <v/>
      </c>
      <c r="U357" s="20" t="str">
        <f t="shared" ref="U357" si="628">IF(S357=S354,"",1)</f>
        <v/>
      </c>
    </row>
    <row r="358" spans="1:21" x14ac:dyDescent="0.2">
      <c r="A358" t="s">
        <v>391</v>
      </c>
      <c r="B358">
        <v>2019</v>
      </c>
      <c r="C358" s="9">
        <v>2019</v>
      </c>
      <c r="D358" s="121" t="str">
        <f t="shared" si="569"/>
        <v>BPMLA3_1</v>
      </c>
      <c r="E358" s="21" t="s">
        <v>392</v>
      </c>
      <c r="F358" s="27">
        <v>240.92468382786535</v>
      </c>
      <c r="G358" s="27">
        <v>56.617300699548352</v>
      </c>
      <c r="H358" s="27">
        <v>2.6260565610162736</v>
      </c>
      <c r="I358" s="27">
        <v>2.5250782710280375</v>
      </c>
      <c r="J358" s="27">
        <v>0</v>
      </c>
      <c r="K358" s="27">
        <v>4.3840165899363868</v>
      </c>
      <c r="L358" s="27">
        <v>304.5520576783664</v>
      </c>
      <c r="M358" s="22"/>
      <c r="N358" t="s">
        <v>22</v>
      </c>
      <c r="O358" t="str">
        <f t="shared" ref="O358" si="629">IF(SUM(U358:U361)&gt;0,"",N358)</f>
        <v>MPfC LA</v>
      </c>
      <c r="P358" s="6" t="s">
        <v>392</v>
      </c>
      <c r="Q358" s="7">
        <v>4.5220929227886799</v>
      </c>
      <c r="R358" s="7">
        <v>-59.193482106076601</v>
      </c>
      <c r="S358" s="6" t="str">
        <f t="shared" si="567"/>
        <v>MPfC LA</v>
      </c>
      <c r="T358" s="6" t="str">
        <f t="shared" ref="T358:T389" si="630">IF(P358=E358,"","check")</f>
        <v/>
      </c>
      <c r="U358" s="14"/>
    </row>
    <row r="359" spans="1:21" x14ac:dyDescent="0.2">
      <c r="A359" t="s">
        <v>391</v>
      </c>
      <c r="B359">
        <v>2019</v>
      </c>
      <c r="C359" s="9">
        <v>2019</v>
      </c>
      <c r="D359" s="121" t="str">
        <f t="shared" si="569"/>
        <v>BPMLA3_1</v>
      </c>
      <c r="E359" s="21" t="s">
        <v>393</v>
      </c>
      <c r="F359" s="27">
        <v>308.01456191823235</v>
      </c>
      <c r="G359" s="27">
        <v>72.383422050784603</v>
      </c>
      <c r="H359" s="27">
        <v>4.3767609350271224</v>
      </c>
      <c r="I359" s="27"/>
      <c r="J359" s="27">
        <v>9.3576388888888876E-2</v>
      </c>
      <c r="K359" s="27">
        <v>11.246044104876283</v>
      </c>
      <c r="L359" s="27">
        <v>396.11436539780919</v>
      </c>
      <c r="M359" s="22"/>
      <c r="N359" t="s">
        <v>22</v>
      </c>
      <c r="O359" t="str">
        <f t="shared" ref="O359" si="631">IF(SUM(U358:U361)&gt;0,"",N359)</f>
        <v>MPfC LA</v>
      </c>
      <c r="P359" s="6" t="s">
        <v>393</v>
      </c>
      <c r="Q359" s="7">
        <v>4.5202758674524004</v>
      </c>
      <c r="R359" s="7">
        <v>-59.193476639331202</v>
      </c>
      <c r="S359" s="6" t="str">
        <f t="shared" si="567"/>
        <v>MPfC LA</v>
      </c>
      <c r="T359" s="6" t="str">
        <f t="shared" si="630"/>
        <v/>
      </c>
      <c r="U359" s="18" t="str">
        <f t="shared" ref="U359" si="632">IF(S359=S358,"",1)</f>
        <v/>
      </c>
    </row>
    <row r="360" spans="1:21" x14ac:dyDescent="0.2">
      <c r="A360" t="s">
        <v>391</v>
      </c>
      <c r="B360">
        <v>2019</v>
      </c>
      <c r="C360" s="9">
        <v>2019</v>
      </c>
      <c r="D360" s="121" t="str">
        <f t="shared" si="569"/>
        <v>BPMLA3_1</v>
      </c>
      <c r="E360" s="21" t="s">
        <v>394</v>
      </c>
      <c r="F360" s="27">
        <v>291.48230584716185</v>
      </c>
      <c r="G360" s="27">
        <v>68.498341874083039</v>
      </c>
      <c r="H360" s="27">
        <v>2.1883804675135612</v>
      </c>
      <c r="I360" s="27"/>
      <c r="J360" s="27">
        <v>0</v>
      </c>
      <c r="K360" s="27">
        <v>12.403625331069053</v>
      </c>
      <c r="L360" s="27">
        <v>374.57265351982755</v>
      </c>
      <c r="M360" s="22"/>
      <c r="N360" t="s">
        <v>22</v>
      </c>
      <c r="O360" t="str">
        <f t="shared" ref="O360" si="633">IF(SUM(U358:U361)&gt;0,"",N360)</f>
        <v>MPfC LA</v>
      </c>
      <c r="P360" s="6" t="s">
        <v>394</v>
      </c>
      <c r="Q360" s="7">
        <v>4.5184768648943097</v>
      </c>
      <c r="R360" s="7">
        <v>-59.193480237097198</v>
      </c>
      <c r="S360" s="6" t="str">
        <f t="shared" si="567"/>
        <v>MPfC LA</v>
      </c>
      <c r="T360" s="6" t="str">
        <f t="shared" si="630"/>
        <v/>
      </c>
      <c r="U360" s="18" t="str">
        <f t="shared" ref="U360" si="634">IF(S360=S358,"",1)</f>
        <v/>
      </c>
    </row>
    <row r="361" spans="1:21" x14ac:dyDescent="0.2">
      <c r="A361" t="s">
        <v>391</v>
      </c>
      <c r="B361">
        <v>2019</v>
      </c>
      <c r="C361" s="9">
        <v>2019</v>
      </c>
      <c r="D361" s="121" t="str">
        <f t="shared" si="569"/>
        <v>BPMLA3_1</v>
      </c>
      <c r="E361" s="21" t="s">
        <v>395</v>
      </c>
      <c r="F361" s="27">
        <v>308.00987249615287</v>
      </c>
      <c r="G361" s="27">
        <v>72.382320036595914</v>
      </c>
      <c r="H361" s="27">
        <v>2.1883804675135612</v>
      </c>
      <c r="I361" s="27"/>
      <c r="J361" s="27">
        <v>1.5405092592592593</v>
      </c>
      <c r="K361" s="27">
        <v>0.98048351222072105</v>
      </c>
      <c r="L361" s="27">
        <v>385.10156577174229</v>
      </c>
      <c r="M361" s="22">
        <v>162.71739130434784</v>
      </c>
      <c r="N361" t="s">
        <v>22</v>
      </c>
      <c r="O361" t="str">
        <f t="shared" ref="O361" si="635">IF(SUM(U358:U361)&gt;0,"",N361)</f>
        <v>MPfC LA</v>
      </c>
      <c r="P361" s="6" t="s">
        <v>395</v>
      </c>
      <c r="Q361" s="7">
        <v>4.5220893132270801</v>
      </c>
      <c r="R361" s="7">
        <v>-59.191689491019297</v>
      </c>
      <c r="S361" s="6" t="str">
        <f t="shared" si="567"/>
        <v>MPfC LA</v>
      </c>
      <c r="T361" s="6" t="str">
        <f t="shared" si="630"/>
        <v/>
      </c>
      <c r="U361" s="20" t="str">
        <f t="shared" ref="U361" si="636">IF(S361=S358,"",1)</f>
        <v/>
      </c>
    </row>
    <row r="362" spans="1:21" x14ac:dyDescent="0.2">
      <c r="A362" t="s">
        <v>391</v>
      </c>
      <c r="B362">
        <v>2019</v>
      </c>
      <c r="C362" s="9">
        <v>2019</v>
      </c>
      <c r="D362" s="121" t="str">
        <f t="shared" si="569"/>
        <v>BPMLA4_2</v>
      </c>
      <c r="E362" s="21" t="s">
        <v>396</v>
      </c>
      <c r="F362" s="27">
        <v>358.02496984273148</v>
      </c>
      <c r="G362" s="27">
        <v>84.135867913041892</v>
      </c>
      <c r="H362" s="27">
        <v>1.3130282805081368</v>
      </c>
      <c r="I362" s="27">
        <v>3.2894741379310344</v>
      </c>
      <c r="J362" s="27">
        <v>0</v>
      </c>
      <c r="K362" s="27">
        <v>9.1737972908125585</v>
      </c>
      <c r="L362" s="27">
        <v>452.64766332709411</v>
      </c>
      <c r="M362" s="22"/>
      <c r="N362" t="s">
        <v>22</v>
      </c>
      <c r="O362" t="str">
        <f t="shared" ref="O362" si="637">IF(SUM(U362:U365)&gt;0,"",N362)</f>
        <v>MPfC LA</v>
      </c>
      <c r="P362" s="6" t="s">
        <v>396</v>
      </c>
      <c r="Q362" s="7">
        <v>4.1654852079391</v>
      </c>
      <c r="R362" s="7">
        <v>-58.637020121024499</v>
      </c>
      <c r="S362" s="6" t="str">
        <f t="shared" si="567"/>
        <v>MPfC LA</v>
      </c>
      <c r="T362" s="6" t="str">
        <f t="shared" si="630"/>
        <v/>
      </c>
      <c r="U362" s="14"/>
    </row>
    <row r="363" spans="1:21" x14ac:dyDescent="0.2">
      <c r="A363" t="s">
        <v>391</v>
      </c>
      <c r="B363">
        <v>2019</v>
      </c>
      <c r="C363" s="9">
        <v>2019</v>
      </c>
      <c r="D363" s="121" t="str">
        <f t="shared" si="569"/>
        <v>BPMLA4_2</v>
      </c>
      <c r="E363" s="21" t="s">
        <v>397</v>
      </c>
      <c r="F363" s="27">
        <v>159.7660399516154</v>
      </c>
      <c r="G363" s="27">
        <v>37.545019388629619</v>
      </c>
      <c r="H363" s="27">
        <v>1.750704374010849</v>
      </c>
      <c r="I363" s="27"/>
      <c r="J363" s="27">
        <v>0</v>
      </c>
      <c r="K363" s="27">
        <v>14.252387290475609</v>
      </c>
      <c r="L363" s="27">
        <v>213.31415100473146</v>
      </c>
      <c r="M363" s="22"/>
      <c r="N363" t="s">
        <v>22</v>
      </c>
      <c r="O363" t="str">
        <f t="shared" ref="O363" si="638">IF(SUM(U362:U365)&gt;0,"",N363)</f>
        <v>MPfC LA</v>
      </c>
      <c r="P363" s="6" t="s">
        <v>397</v>
      </c>
      <c r="Q363" s="7">
        <v>4.1636856462963898</v>
      </c>
      <c r="R363" s="7">
        <v>-58.637007394416997</v>
      </c>
      <c r="S363" s="6" t="str">
        <f t="shared" si="567"/>
        <v>MPfC LA</v>
      </c>
      <c r="T363" s="6" t="str">
        <f t="shared" si="630"/>
        <v/>
      </c>
      <c r="U363" s="18" t="str">
        <f t="shared" ref="U363" si="639">IF(S363=S362,"",1)</f>
        <v/>
      </c>
    </row>
    <row r="364" spans="1:21" x14ac:dyDescent="0.2">
      <c r="A364" t="s">
        <v>391</v>
      </c>
      <c r="B364">
        <v>2019</v>
      </c>
      <c r="C364" s="9">
        <v>2019</v>
      </c>
      <c r="D364" s="121" t="str">
        <f t="shared" si="569"/>
        <v>BPMLA4_2</v>
      </c>
      <c r="E364" s="21" t="s">
        <v>398</v>
      </c>
      <c r="F364" s="27">
        <v>220.91821101094092</v>
      </c>
      <c r="G364" s="27">
        <v>51.915779587571116</v>
      </c>
      <c r="H364" s="27">
        <v>0.8753521870054245</v>
      </c>
      <c r="I364" s="27"/>
      <c r="J364" s="27">
        <v>2.5879282407407409</v>
      </c>
      <c r="K364" s="27">
        <v>0</v>
      </c>
      <c r="L364" s="27">
        <v>276.29727102625822</v>
      </c>
      <c r="M364" s="22"/>
      <c r="N364" t="s">
        <v>22</v>
      </c>
      <c r="O364" t="str">
        <f t="shared" ref="O364" si="640">IF(SUM(U362:U365)&gt;0,"",N364)</f>
        <v>MPfC LA</v>
      </c>
      <c r="P364" s="6" t="s">
        <v>398</v>
      </c>
      <c r="Q364" s="7">
        <v>4.1618679608022804</v>
      </c>
      <c r="R364" s="7">
        <v>-58.637012645405598</v>
      </c>
      <c r="S364" s="6" t="str">
        <f t="shared" si="567"/>
        <v>MPfC LA</v>
      </c>
      <c r="T364" s="6" t="str">
        <f t="shared" si="630"/>
        <v/>
      </c>
      <c r="U364" s="18" t="str">
        <f t="shared" ref="U364" si="641">IF(S364=S362,"",1)</f>
        <v/>
      </c>
    </row>
    <row r="365" spans="1:21" x14ac:dyDescent="0.2">
      <c r="A365" t="s">
        <v>391</v>
      </c>
      <c r="B365">
        <v>2019</v>
      </c>
      <c r="C365" s="9">
        <v>2019</v>
      </c>
      <c r="D365" s="121" t="str">
        <f t="shared" si="569"/>
        <v>BPMLA4_2</v>
      </c>
      <c r="E365" s="21" t="s">
        <v>399</v>
      </c>
      <c r="F365" s="27">
        <v>175.21420159879841</v>
      </c>
      <c r="G365" s="27">
        <v>41.175337375717625</v>
      </c>
      <c r="H365" s="27">
        <v>1.750704374010849</v>
      </c>
      <c r="I365" s="27"/>
      <c r="J365" s="27">
        <v>0</v>
      </c>
      <c r="K365" s="27">
        <v>1.0298315342261679</v>
      </c>
      <c r="L365" s="27">
        <v>219.17007488275303</v>
      </c>
      <c r="M365" s="22">
        <v>32.213183730715286</v>
      </c>
      <c r="N365" t="s">
        <v>22</v>
      </c>
      <c r="O365" t="str">
        <f t="shared" ref="O365" si="642">IF(SUM(U362:U365)&gt;0,"",N365)</f>
        <v>MPfC LA</v>
      </c>
      <c r="P365" s="6" t="s">
        <v>399</v>
      </c>
      <c r="Q365" s="7">
        <v>4.1654904756192099</v>
      </c>
      <c r="R365" s="7">
        <v>-58.638830483316603</v>
      </c>
      <c r="S365" s="6" t="str">
        <f t="shared" si="567"/>
        <v>MPfC LA</v>
      </c>
      <c r="T365" s="6" t="str">
        <f t="shared" si="630"/>
        <v/>
      </c>
      <c r="U365" s="20" t="str">
        <f t="shared" ref="U365" si="643">IF(S365=S362,"",1)</f>
        <v/>
      </c>
    </row>
    <row r="366" spans="1:21" x14ac:dyDescent="0.2">
      <c r="A366" t="s">
        <v>349</v>
      </c>
      <c r="B366">
        <v>2014</v>
      </c>
      <c r="C366" s="9">
        <v>2013</v>
      </c>
      <c r="D366" s="121" t="str">
        <f t="shared" si="569"/>
        <v>BPMLA4_3</v>
      </c>
      <c r="E366" s="15" t="s">
        <v>400</v>
      </c>
      <c r="F366" s="16">
        <v>222.01844514313694</v>
      </c>
      <c r="G366" s="16">
        <v>52.174334608637182</v>
      </c>
      <c r="H366" s="16">
        <v>9.6288740570596687</v>
      </c>
      <c r="I366" s="16">
        <v>3.4223104113110541</v>
      </c>
      <c r="J366" s="16">
        <v>1.861979166666667</v>
      </c>
      <c r="K366" s="16">
        <v>5.5200173092558975</v>
      </c>
      <c r="L366" s="16">
        <v>291.20365028475635</v>
      </c>
      <c r="M366" s="22"/>
      <c r="N366" t="s">
        <v>205</v>
      </c>
      <c r="O366" t="str">
        <f t="shared" ref="O366" si="644">IF(SUM(U366:U369)&gt;0,"",N366)</f>
        <v>LPfC LA</v>
      </c>
      <c r="P366" s="39" t="s">
        <v>400</v>
      </c>
      <c r="Q366" s="7">
        <v>3.4751970000000001</v>
      </c>
      <c r="R366" s="7">
        <v>-59.145338000000002</v>
      </c>
      <c r="S366" s="6" t="str">
        <f t="shared" si="567"/>
        <v>LPfC LA</v>
      </c>
      <c r="T366" s="6" t="str">
        <f t="shared" si="630"/>
        <v/>
      </c>
      <c r="U366" s="14"/>
    </row>
    <row r="367" spans="1:21" x14ac:dyDescent="0.2">
      <c r="A367" t="s">
        <v>349</v>
      </c>
      <c r="B367">
        <v>2014</v>
      </c>
      <c r="C367" s="9">
        <v>2013</v>
      </c>
      <c r="D367" s="121" t="str">
        <f t="shared" si="569"/>
        <v>BPMLA4_3</v>
      </c>
      <c r="E367" s="15" t="s">
        <v>401</v>
      </c>
      <c r="F367" s="16">
        <v>132.98675825381002</v>
      </c>
      <c r="G367" s="16">
        <v>31.251888189645353</v>
      </c>
      <c r="H367" s="16">
        <v>2.1883804675135612</v>
      </c>
      <c r="I367" s="16"/>
      <c r="J367" s="16">
        <v>15.516671571219334</v>
      </c>
      <c r="K367" s="16">
        <v>28.633684568285219</v>
      </c>
      <c r="L367" s="16">
        <v>210.57738305047349</v>
      </c>
      <c r="M367" s="22"/>
      <c r="N367" t="s">
        <v>205</v>
      </c>
      <c r="O367" t="str">
        <f t="shared" ref="O367" si="645">IF(SUM(U366:U369)&gt;0,"",N367)</f>
        <v>LPfC LA</v>
      </c>
      <c r="P367" s="39" t="s">
        <v>401</v>
      </c>
      <c r="Q367" s="7">
        <v>3.4733890000000001</v>
      </c>
      <c r="R367" s="7">
        <v>-59.145378999999998</v>
      </c>
      <c r="S367" s="6" t="str">
        <f t="shared" si="567"/>
        <v>LPfC LA</v>
      </c>
      <c r="T367" s="6" t="str">
        <f t="shared" si="630"/>
        <v/>
      </c>
      <c r="U367" s="18" t="str">
        <f t="shared" ref="U367" si="646">IF(S367=S366,"",1)</f>
        <v/>
      </c>
    </row>
    <row r="368" spans="1:21" x14ac:dyDescent="0.2">
      <c r="A368" t="s">
        <v>349</v>
      </c>
      <c r="B368">
        <v>2014</v>
      </c>
      <c r="C368" s="9">
        <v>2013</v>
      </c>
      <c r="D368" s="121" t="str">
        <f>LEFT(E368,LEN(E368)-1)</f>
        <v>BPMLA4_3</v>
      </c>
      <c r="E368" s="15" t="s">
        <v>402</v>
      </c>
      <c r="F368" s="16">
        <v>165.40975524331415</v>
      </c>
      <c r="G368" s="16">
        <v>38.871292482178823</v>
      </c>
      <c r="H368" s="16">
        <v>2.6260565610162736</v>
      </c>
      <c r="I368" s="16"/>
      <c r="J368" s="16">
        <v>0</v>
      </c>
      <c r="K368" s="16">
        <v>0</v>
      </c>
      <c r="L368" s="16">
        <v>206.90710428650925</v>
      </c>
      <c r="M368" s="22"/>
      <c r="N368" t="s">
        <v>205</v>
      </c>
      <c r="O368" t="str">
        <f t="shared" ref="O368" si="647">IF(SUM(U366:U369)&gt;0,"",N368)</f>
        <v>LPfC LA</v>
      </c>
      <c r="P368" s="39" t="s">
        <v>402</v>
      </c>
      <c r="Q368" s="7">
        <v>3.4715539999999998</v>
      </c>
      <c r="R368" s="7">
        <v>-59.145356999999997</v>
      </c>
      <c r="S368" s="6" t="str">
        <f t="shared" si="567"/>
        <v>LPfC LA</v>
      </c>
      <c r="T368" s="6" t="str">
        <f t="shared" si="630"/>
        <v/>
      </c>
      <c r="U368" s="18" t="str">
        <f t="shared" ref="U368" si="648">IF(S368=S366,"",1)</f>
        <v/>
      </c>
    </row>
    <row r="369" spans="1:21" x14ac:dyDescent="0.2">
      <c r="A369" t="s">
        <v>349</v>
      </c>
      <c r="B369">
        <v>2014</v>
      </c>
      <c r="C369" s="9">
        <v>2013</v>
      </c>
      <c r="D369" s="121" t="str">
        <f t="shared" si="569"/>
        <v>BPMLA4_3</v>
      </c>
      <c r="E369" s="15" t="s">
        <v>403</v>
      </c>
      <c r="F369" s="16">
        <v>217.48485184297689</v>
      </c>
      <c r="G369" s="16">
        <v>51.10894018309957</v>
      </c>
      <c r="H369" s="16">
        <v>4.8144370285298344</v>
      </c>
      <c r="I369" s="16"/>
      <c r="J369" s="16">
        <v>0.91666666666666674</v>
      </c>
      <c r="K369" s="16">
        <v>11.229636504409747</v>
      </c>
      <c r="L369" s="16">
        <v>285.55453222568275</v>
      </c>
      <c r="M369" s="22"/>
      <c r="N369" t="s">
        <v>205</v>
      </c>
      <c r="O369" t="str">
        <f t="shared" ref="O369" si="649">IF(SUM(U366:U369)&gt;0,"",N369)</f>
        <v>LPfC LA</v>
      </c>
      <c r="P369" s="39" t="s">
        <v>404</v>
      </c>
      <c r="Q369" s="7">
        <v>3.475174</v>
      </c>
      <c r="R369" s="7">
        <v>-59.143555999999997</v>
      </c>
      <c r="S369" s="6" t="str">
        <f t="shared" si="567"/>
        <v>LPfC LA</v>
      </c>
      <c r="T369" s="6" t="str">
        <f t="shared" si="630"/>
        <v>check</v>
      </c>
      <c r="U369" s="20" t="str">
        <f t="shared" ref="U369" si="650">IF(S369=S366,"",1)</f>
        <v/>
      </c>
    </row>
    <row r="370" spans="1:21" x14ac:dyDescent="0.2">
      <c r="A370" t="s">
        <v>349</v>
      </c>
      <c r="B370">
        <v>2014</v>
      </c>
      <c r="C370" s="9">
        <v>2014</v>
      </c>
      <c r="D370" s="121" t="str">
        <f t="shared" si="569"/>
        <v>BPMLA5_1</v>
      </c>
      <c r="E370" s="15" t="s">
        <v>405</v>
      </c>
      <c r="F370" s="16">
        <v>223.59339889596146</v>
      </c>
      <c r="G370" s="16">
        <v>52.544448740550941</v>
      </c>
      <c r="H370" s="16">
        <v>14.005634992086792</v>
      </c>
      <c r="I370" s="16">
        <v>2.7926666666666664</v>
      </c>
      <c r="J370" s="16">
        <v>0</v>
      </c>
      <c r="K370" s="16">
        <v>4.2275802759277434</v>
      </c>
      <c r="L370" s="16">
        <v>294.37106290452692</v>
      </c>
      <c r="M370" s="22"/>
      <c r="N370" t="s">
        <v>295</v>
      </c>
      <c r="O370" t="str">
        <f t="shared" ref="O370" si="651">IF(SUM(U370:U373)&gt;0,"",N370)</f>
        <v/>
      </c>
      <c r="P370" s="6" t="s">
        <v>405</v>
      </c>
      <c r="Q370" s="55">
        <v>7.9749005846112002</v>
      </c>
      <c r="R370" s="55">
        <v>59.798409132137202</v>
      </c>
      <c r="S370" s="6" t="str">
        <f t="shared" si="567"/>
        <v xml:space="preserve"> </v>
      </c>
      <c r="T370" s="6" t="str">
        <f t="shared" si="630"/>
        <v/>
      </c>
      <c r="U370" s="14"/>
    </row>
    <row r="371" spans="1:21" x14ac:dyDescent="0.2">
      <c r="A371" t="s">
        <v>349</v>
      </c>
      <c r="B371">
        <v>2014</v>
      </c>
      <c r="C371" s="9">
        <v>2014</v>
      </c>
      <c r="D371" s="121" t="str">
        <f t="shared" si="569"/>
        <v>BPMLA5_1</v>
      </c>
      <c r="E371" s="15" t="s">
        <v>406</v>
      </c>
      <c r="F371" s="16">
        <v>224.66217560238957</v>
      </c>
      <c r="G371" s="16">
        <v>52.795611266561544</v>
      </c>
      <c r="H371" s="16">
        <v>5.6897892155352592</v>
      </c>
      <c r="I371" s="16"/>
      <c r="J371" s="16">
        <v>0</v>
      </c>
      <c r="K371" s="16">
        <v>3.5835145667236556</v>
      </c>
      <c r="L371" s="16">
        <v>286.73109065121002</v>
      </c>
      <c r="M371" s="22"/>
      <c r="N371" t="s">
        <v>27</v>
      </c>
      <c r="O371" t="str">
        <f t="shared" ref="O371" si="652">IF(SUM(U370:U373)&gt;0,"",N371)</f>
        <v/>
      </c>
      <c r="P371" s="6" t="s">
        <v>406</v>
      </c>
      <c r="Q371" s="55">
        <v>7.9731277601316402</v>
      </c>
      <c r="R371" s="55">
        <v>-59.7986961655036</v>
      </c>
      <c r="S371" s="6" t="str">
        <f t="shared" si="567"/>
        <v>HPfC LA</v>
      </c>
      <c r="T371" s="6" t="str">
        <f t="shared" si="630"/>
        <v/>
      </c>
      <c r="U371" s="18">
        <f t="shared" ref="U371" si="653">IF(S371=S370,"",1)</f>
        <v>1</v>
      </c>
    </row>
    <row r="372" spans="1:21" x14ac:dyDescent="0.2">
      <c r="A372" t="s">
        <v>349</v>
      </c>
      <c r="B372">
        <v>2014</v>
      </c>
      <c r="C372" s="9">
        <v>2014</v>
      </c>
      <c r="D372" s="121" t="str">
        <f t="shared" si="569"/>
        <v>BPMLA5_1</v>
      </c>
      <c r="E372" s="15" t="s">
        <v>407</v>
      </c>
      <c r="F372" s="16">
        <v>119.08895153250941</v>
      </c>
      <c r="G372" s="16">
        <v>27.985903610139712</v>
      </c>
      <c r="H372" s="16">
        <v>2.1883804675135612</v>
      </c>
      <c r="I372" s="16"/>
      <c r="J372" s="16">
        <v>0</v>
      </c>
      <c r="K372" s="16">
        <v>6.2091747735674634</v>
      </c>
      <c r="L372" s="16">
        <v>155.47241038373014</v>
      </c>
      <c r="M372" s="22"/>
      <c r="N372" t="s">
        <v>27</v>
      </c>
      <c r="O372" t="str">
        <f t="shared" ref="O372" si="654">IF(SUM(U370:U373)&gt;0,"",N372)</f>
        <v/>
      </c>
      <c r="P372" s="6" t="s">
        <v>407</v>
      </c>
      <c r="Q372" s="55">
        <v>7.9713369892785302</v>
      </c>
      <c r="R372" s="55">
        <v>-59.798964950192897</v>
      </c>
      <c r="S372" s="6" t="str">
        <f t="shared" si="567"/>
        <v>HPfC LA</v>
      </c>
      <c r="T372" s="6" t="str">
        <f t="shared" si="630"/>
        <v/>
      </c>
      <c r="U372" s="18">
        <f t="shared" ref="U372" si="655">IF(S372=S370,"",1)</f>
        <v>1</v>
      </c>
    </row>
    <row r="373" spans="1:21" ht="16" thickBot="1" x14ac:dyDescent="0.25">
      <c r="A373" s="37" t="s">
        <v>349</v>
      </c>
      <c r="B373">
        <v>2014</v>
      </c>
      <c r="C373" s="9">
        <v>2014</v>
      </c>
      <c r="D373" s="121" t="str">
        <f t="shared" si="569"/>
        <v>BPMLA5_1</v>
      </c>
      <c r="E373" s="32" t="s">
        <v>408</v>
      </c>
      <c r="F373" s="33">
        <v>256.82272730829732</v>
      </c>
      <c r="G373" s="33">
        <v>60.353340917449863</v>
      </c>
      <c r="H373" s="33">
        <v>4.3767609350271224</v>
      </c>
      <c r="I373" s="33"/>
      <c r="J373" s="33">
        <v>0</v>
      </c>
      <c r="K373" s="33">
        <v>4.6420296387404898</v>
      </c>
      <c r="L373" s="33">
        <v>326.1948587995148</v>
      </c>
      <c r="M373" s="22"/>
      <c r="N373" t="s">
        <v>27</v>
      </c>
      <c r="O373" t="str">
        <f t="shared" ref="O373" si="656">IF(SUM(U370:U373)&gt;0,"",N373)</f>
        <v/>
      </c>
      <c r="P373" s="6" t="s">
        <v>408</v>
      </c>
      <c r="Q373" s="55">
        <v>7.9749005846112002</v>
      </c>
      <c r="R373" s="55">
        <v>-59.798409132137202</v>
      </c>
      <c r="S373" s="6" t="str">
        <f t="shared" si="567"/>
        <v>HPfC LA</v>
      </c>
      <c r="T373" s="6" t="str">
        <f t="shared" si="630"/>
        <v/>
      </c>
      <c r="U373" s="20">
        <f t="shared" ref="U373" si="657">IF(S373=S370,"",1)</f>
        <v>1</v>
      </c>
    </row>
    <row r="374" spans="1:21" x14ac:dyDescent="0.2">
      <c r="A374" t="s">
        <v>349</v>
      </c>
      <c r="B374">
        <v>2014</v>
      </c>
      <c r="C374" s="9">
        <v>2013</v>
      </c>
      <c r="D374" s="121" t="str">
        <f t="shared" si="569"/>
        <v>BPMLA7_1</v>
      </c>
      <c r="E374" s="56" t="s">
        <v>409</v>
      </c>
      <c r="F374" s="57">
        <v>260.49303547879526</v>
      </c>
      <c r="G374" s="57">
        <v>61.215863337516886</v>
      </c>
      <c r="H374" s="57">
        <v>3.501408748021698</v>
      </c>
      <c r="I374" s="57">
        <v>3.2063413573085846</v>
      </c>
      <c r="J374" s="57">
        <v>2.4663945578231292</v>
      </c>
      <c r="K374" s="57">
        <v>3.9538591348690328</v>
      </c>
      <c r="L374" s="57">
        <v>331.63056125702605</v>
      </c>
      <c r="M374" s="22"/>
      <c r="N374" t="s">
        <v>29</v>
      </c>
      <c r="O374" t="str">
        <f t="shared" ref="O374" si="658">IF(SUM(U374:U377)&gt;0,"",N374)</f>
        <v>HPfC MA</v>
      </c>
      <c r="P374" s="39" t="s">
        <v>409</v>
      </c>
      <c r="Q374" s="55">
        <v>5.4742475715189904</v>
      </c>
      <c r="R374" s="55">
        <v>-57.356318967937</v>
      </c>
      <c r="S374" s="6" t="str">
        <f t="shared" si="567"/>
        <v>HPfC MA</v>
      </c>
      <c r="T374" s="6" t="str">
        <f t="shared" si="630"/>
        <v/>
      </c>
      <c r="U374" s="14"/>
    </row>
    <row r="375" spans="1:21" x14ac:dyDescent="0.2">
      <c r="A375" t="s">
        <v>349</v>
      </c>
      <c r="B375">
        <v>2014</v>
      </c>
      <c r="C375" s="9">
        <v>2013</v>
      </c>
      <c r="D375" s="121" t="str">
        <f t="shared" si="569"/>
        <v>BPMLA7_1</v>
      </c>
      <c r="E375" s="58" t="s">
        <v>410</v>
      </c>
      <c r="F375" s="59">
        <v>217.51820863617613</v>
      </c>
      <c r="G375" s="59">
        <v>51.116779029501387</v>
      </c>
      <c r="H375" s="59">
        <v>2.1883804675135612</v>
      </c>
      <c r="I375" s="59"/>
      <c r="J375" s="59">
        <v>7.9303059523809516</v>
      </c>
      <c r="K375" s="59">
        <v>15.351677399374992</v>
      </c>
      <c r="L375" s="59">
        <v>294.10535148494699</v>
      </c>
      <c r="M375" s="22"/>
      <c r="N375" t="s">
        <v>29</v>
      </c>
      <c r="O375" t="str">
        <f t="shared" ref="O375" si="659">IF(SUM(U374:U377)&gt;0,"",N375)</f>
        <v>HPfC MA</v>
      </c>
      <c r="P375" s="39" t="s">
        <v>410</v>
      </c>
      <c r="Q375" s="55">
        <v>5.4729999679056496</v>
      </c>
      <c r="R375" s="55">
        <v>-57.354991193251301</v>
      </c>
      <c r="S375" s="6" t="str">
        <f t="shared" si="567"/>
        <v>HPfC MA</v>
      </c>
      <c r="T375" s="6" t="str">
        <f t="shared" si="630"/>
        <v/>
      </c>
      <c r="U375" s="18" t="str">
        <f t="shared" ref="U375" si="660">IF(S375=S374,"",1)</f>
        <v/>
      </c>
    </row>
    <row r="376" spans="1:21" x14ac:dyDescent="0.2">
      <c r="A376" t="s">
        <v>349</v>
      </c>
      <c r="B376">
        <v>2014</v>
      </c>
      <c r="C376" s="9">
        <v>2013</v>
      </c>
      <c r="D376" s="121" t="str">
        <f t="shared" si="569"/>
        <v>BPMLA7_1</v>
      </c>
      <c r="E376" s="58" t="s">
        <v>411</v>
      </c>
      <c r="F376" s="59">
        <v>261.41523209472223</v>
      </c>
      <c r="G376" s="59">
        <v>61.432579542259717</v>
      </c>
      <c r="H376" s="59">
        <v>7.002817496043396</v>
      </c>
      <c r="I376" s="59"/>
      <c r="J376" s="59">
        <v>2.5315125000000003</v>
      </c>
      <c r="K376" s="59">
        <v>0.60818908035585406</v>
      </c>
      <c r="L376" s="59">
        <v>332.99033071338118</v>
      </c>
      <c r="M376" s="22"/>
      <c r="N376" t="s">
        <v>29</v>
      </c>
      <c r="O376" t="str">
        <f t="shared" ref="O376" si="661">IF(SUM(U374:U377)&gt;0,"",N376)</f>
        <v>HPfC MA</v>
      </c>
      <c r="P376" s="39" t="s">
        <v>411</v>
      </c>
      <c r="Q376" s="55">
        <v>5.47179760316215</v>
      </c>
      <c r="R376" s="55">
        <v>-57.3536453957392</v>
      </c>
      <c r="S376" s="6" t="str">
        <f t="shared" si="567"/>
        <v>HPfC MA</v>
      </c>
      <c r="T376" s="6" t="str">
        <f t="shared" si="630"/>
        <v/>
      </c>
      <c r="U376" s="18" t="str">
        <f t="shared" ref="U376" si="662">IF(S376=S374,"",1)</f>
        <v/>
      </c>
    </row>
    <row r="377" spans="1:21" x14ac:dyDescent="0.2">
      <c r="A377" t="s">
        <v>349</v>
      </c>
      <c r="B377">
        <v>2014</v>
      </c>
      <c r="C377" s="9">
        <v>2013</v>
      </c>
      <c r="D377" s="121" t="str">
        <f t="shared" si="569"/>
        <v>BPMLA7_1</v>
      </c>
      <c r="E377" s="58" t="s">
        <v>412</v>
      </c>
      <c r="F377" s="59">
        <v>297.82994943893817</v>
      </c>
      <c r="G377" s="59">
        <v>69.990038118150466</v>
      </c>
      <c r="H377" s="59">
        <v>7.8781696830488199</v>
      </c>
      <c r="I377" s="59"/>
      <c r="J377" s="59">
        <v>2.5720500956632648</v>
      </c>
      <c r="K377" s="59">
        <v>12.986085586451814</v>
      </c>
      <c r="L377" s="59">
        <v>391.25629292225256</v>
      </c>
      <c r="M377" s="60">
        <v>14.815813464235628</v>
      </c>
      <c r="N377" t="s">
        <v>29</v>
      </c>
      <c r="O377" t="str">
        <f t="shared" ref="O377" si="663">IF(SUM(U374:U377)&gt;0,"",N377)</f>
        <v>HPfC MA</v>
      </c>
      <c r="P377" s="39" t="s">
        <v>412</v>
      </c>
      <c r="Q377" s="55">
        <v>5.4755781294140604</v>
      </c>
      <c r="R377" s="55">
        <v>-57.355055906447099</v>
      </c>
      <c r="S377" s="6" t="str">
        <f t="shared" si="567"/>
        <v>HPfC MA</v>
      </c>
      <c r="T377" s="6" t="str">
        <f t="shared" si="630"/>
        <v/>
      </c>
      <c r="U377" s="20" t="str">
        <f t="shared" ref="U377" si="664">IF(S377=S374,"",1)</f>
        <v/>
      </c>
    </row>
    <row r="378" spans="1:21" x14ac:dyDescent="0.2">
      <c r="A378" t="s">
        <v>349</v>
      </c>
      <c r="B378">
        <v>2014</v>
      </c>
      <c r="C378" s="9">
        <v>2014</v>
      </c>
      <c r="D378" s="121" t="str">
        <f t="shared" si="569"/>
        <v>BPMLA9_2</v>
      </c>
      <c r="E378" s="58" t="s">
        <v>413</v>
      </c>
      <c r="F378" s="59">
        <v>183.04240952657827</v>
      </c>
      <c r="G378" s="59">
        <v>43.014966238745892</v>
      </c>
      <c r="H378" s="59">
        <v>2.6260565610162736</v>
      </c>
      <c r="I378" s="59">
        <v>3.5136231884057971</v>
      </c>
      <c r="J378" s="59">
        <v>0</v>
      </c>
      <c r="K378" s="59">
        <v>0.94723528239455113</v>
      </c>
      <c r="L378" s="59">
        <v>229.630667608735</v>
      </c>
      <c r="M378" s="22"/>
      <c r="N378" t="s">
        <v>22</v>
      </c>
      <c r="O378" t="str">
        <f t="shared" ref="O378" si="665">IF(SUM(U378:U381)&gt;0,"",N378)</f>
        <v>MPfC LA</v>
      </c>
      <c r="P378" s="6" t="s">
        <v>413</v>
      </c>
      <c r="Q378" s="7">
        <v>2.0059420000000001</v>
      </c>
      <c r="R378" s="7">
        <v>-59.081589999999998</v>
      </c>
      <c r="S378" s="6" t="str">
        <f t="shared" si="567"/>
        <v>MPfC LA</v>
      </c>
      <c r="T378" s="6" t="str">
        <f t="shared" si="630"/>
        <v/>
      </c>
      <c r="U378" s="14"/>
    </row>
    <row r="379" spans="1:21" x14ac:dyDescent="0.2">
      <c r="A379" t="s">
        <v>349</v>
      </c>
      <c r="B379">
        <v>2014</v>
      </c>
      <c r="C379" s="9">
        <v>2014</v>
      </c>
      <c r="D379" s="121" t="str">
        <f t="shared" si="569"/>
        <v>BPMLA9_2</v>
      </c>
      <c r="E379" s="58" t="s">
        <v>414</v>
      </c>
      <c r="F379" s="59">
        <v>115.89662398891684</v>
      </c>
      <c r="G379" s="59">
        <v>27.235706637395456</v>
      </c>
      <c r="H379" s="59">
        <v>3.063732654518986</v>
      </c>
      <c r="I379" s="59"/>
      <c r="J379" s="59">
        <v>0</v>
      </c>
      <c r="K379" s="59">
        <v>0.99137153642594789</v>
      </c>
      <c r="L379" s="59">
        <v>147.18743481725724</v>
      </c>
      <c r="M379" s="22"/>
      <c r="N379" t="s">
        <v>22</v>
      </c>
      <c r="O379" t="str">
        <f t="shared" ref="O379" si="666">IF(SUM(U378:U381)&gt;0,"",N379)</f>
        <v>MPfC LA</v>
      </c>
      <c r="P379" s="6" t="s">
        <v>414</v>
      </c>
      <c r="Q379" s="7">
        <v>2.0049000000000001</v>
      </c>
      <c r="R379" s="7">
        <v>-59.083089000000001</v>
      </c>
      <c r="S379" s="6" t="str">
        <f t="shared" si="567"/>
        <v>MPfC LA</v>
      </c>
      <c r="T379" s="6" t="str">
        <f t="shared" si="630"/>
        <v/>
      </c>
      <c r="U379" s="18" t="str">
        <f t="shared" ref="U379" si="667">IF(S379=S378,"",1)</f>
        <v/>
      </c>
    </row>
    <row r="380" spans="1:21" x14ac:dyDescent="0.2">
      <c r="A380" t="s">
        <v>349</v>
      </c>
      <c r="B380">
        <v>2014</v>
      </c>
      <c r="C380" s="9">
        <v>2014</v>
      </c>
      <c r="D380" s="121" t="str">
        <f t="shared" si="569"/>
        <v>BPMLA9_2</v>
      </c>
      <c r="E380" s="58" t="s">
        <v>415</v>
      </c>
      <c r="F380" s="59">
        <v>149.24103283610779</v>
      </c>
      <c r="G380" s="59">
        <v>35.071642716485329</v>
      </c>
      <c r="H380" s="59">
        <v>3.93908484152441</v>
      </c>
      <c r="I380" s="59"/>
      <c r="J380" s="59">
        <v>0</v>
      </c>
      <c r="K380" s="59">
        <v>0</v>
      </c>
      <c r="L380" s="59">
        <v>188.25176039411755</v>
      </c>
      <c r="M380" s="22"/>
      <c r="N380" t="s">
        <v>22</v>
      </c>
      <c r="O380" t="str">
        <f t="shared" ref="O380" si="668">IF(SUM(U378:U381)&gt;0,"",N380)</f>
        <v>MPfC LA</v>
      </c>
      <c r="P380" s="6" t="s">
        <v>415</v>
      </c>
      <c r="Q380" s="7">
        <v>2.0038670000000001</v>
      </c>
      <c r="R380" s="7">
        <v>-59.084516999999998</v>
      </c>
      <c r="S380" s="6" t="str">
        <f t="shared" si="567"/>
        <v>MPfC LA</v>
      </c>
      <c r="T380" s="6" t="str">
        <f t="shared" si="630"/>
        <v/>
      </c>
      <c r="U380" s="18" t="str">
        <f t="shared" ref="U380" si="669">IF(S380=S378,"",1)</f>
        <v/>
      </c>
    </row>
    <row r="381" spans="1:21" ht="16" thickBot="1" x14ac:dyDescent="0.25">
      <c r="A381" s="37" t="s">
        <v>349</v>
      </c>
      <c r="B381">
        <v>2014</v>
      </c>
      <c r="C381" s="9">
        <v>2014</v>
      </c>
      <c r="D381" s="121" t="str">
        <f t="shared" si="569"/>
        <v>BPMLA9_2</v>
      </c>
      <c r="E381" s="61" t="s">
        <v>416</v>
      </c>
      <c r="F381" s="62">
        <v>191.0340857929223</v>
      </c>
      <c r="G381" s="62">
        <v>44.89301016133674</v>
      </c>
      <c r="H381" s="62">
        <v>3.501408748021698</v>
      </c>
      <c r="I381" s="62"/>
      <c r="J381" s="62">
        <v>10.700950127551021</v>
      </c>
      <c r="K381" s="62">
        <v>1.3735220019858527</v>
      </c>
      <c r="L381" s="62">
        <v>251.50297683181762</v>
      </c>
      <c r="M381" s="63">
        <v>33.560238429172514</v>
      </c>
      <c r="N381" t="s">
        <v>22</v>
      </c>
      <c r="O381" t="str">
        <f t="shared" ref="O381" si="670">IF(SUM(U378:U381)&gt;0,"",N381)</f>
        <v>MPfC LA</v>
      </c>
      <c r="P381" s="6" t="s">
        <v>416</v>
      </c>
      <c r="Q381" s="7">
        <v>2.0044780000000002</v>
      </c>
      <c r="R381" s="7">
        <v>-59.080554999999997</v>
      </c>
      <c r="S381" s="6" t="str">
        <f t="shared" si="567"/>
        <v>MPfC LA</v>
      </c>
      <c r="T381" s="6" t="str">
        <f t="shared" si="630"/>
        <v/>
      </c>
      <c r="U381" s="20" t="str">
        <f t="shared" ref="U381" si="671">IF(S381=S378,"",1)</f>
        <v/>
      </c>
    </row>
    <row r="382" spans="1:21" x14ac:dyDescent="0.2">
      <c r="A382" t="s">
        <v>417</v>
      </c>
      <c r="B382">
        <v>2014</v>
      </c>
      <c r="C382" s="9">
        <v>2013</v>
      </c>
      <c r="D382" s="121" t="str">
        <f t="shared" si="569"/>
        <v>BPMMA10_1</v>
      </c>
      <c r="E382" s="64" t="s">
        <v>418</v>
      </c>
      <c r="F382" s="57">
        <v>311.62350324724963</v>
      </c>
      <c r="G382" s="57">
        <v>73.231523263103654</v>
      </c>
      <c r="H382" s="57">
        <v>4.3767609350271224</v>
      </c>
      <c r="I382" s="57">
        <v>3.1486826697892276</v>
      </c>
      <c r="J382" s="57">
        <v>9.1445349737811821</v>
      </c>
      <c r="K382" s="57">
        <v>18.022817360149297</v>
      </c>
      <c r="L382" s="57">
        <v>416.39913977931087</v>
      </c>
      <c r="M382" s="22"/>
      <c r="N382" t="s">
        <v>111</v>
      </c>
      <c r="O382" t="str">
        <f t="shared" ref="O382" si="672">IF(SUM(U382:U385)&gt;0,"",N382)</f>
        <v>MPfC MA</v>
      </c>
      <c r="P382" s="6" t="s">
        <v>418</v>
      </c>
      <c r="Q382" s="44">
        <v>4.5443122596754399</v>
      </c>
      <c r="R382" s="44">
        <v>-58.781058698120603</v>
      </c>
      <c r="S382" s="6" t="str">
        <f t="shared" si="567"/>
        <v>MPfC MA</v>
      </c>
      <c r="T382" s="6" t="str">
        <f t="shared" si="630"/>
        <v/>
      </c>
      <c r="U382" s="14"/>
    </row>
    <row r="383" spans="1:21" x14ac:dyDescent="0.2">
      <c r="A383" t="s">
        <v>417</v>
      </c>
      <c r="B383">
        <v>2014</v>
      </c>
      <c r="C383" s="9">
        <v>2013</v>
      </c>
      <c r="D383" s="121" t="str">
        <f t="shared" si="569"/>
        <v>BPMMA10_1</v>
      </c>
      <c r="E383" s="65" t="s">
        <v>419</v>
      </c>
      <c r="F383" s="59">
        <v>216.52549529696466</v>
      </c>
      <c r="G383" s="59">
        <v>50.883491394786695</v>
      </c>
      <c r="H383" s="59">
        <v>5.2521131220325472</v>
      </c>
      <c r="I383" s="59"/>
      <c r="J383" s="59">
        <v>2.7963456845238102</v>
      </c>
      <c r="K383" s="59">
        <v>7.3509461272102357</v>
      </c>
      <c r="L383" s="59">
        <v>282.80839162551797</v>
      </c>
      <c r="M383" s="22"/>
      <c r="N383" t="s">
        <v>111</v>
      </c>
      <c r="O383" t="str">
        <f t="shared" ref="O383" si="673">IF(SUM(U382:U385)&gt;0,"",N383)</f>
        <v>MPfC MA</v>
      </c>
      <c r="P383" s="6" t="s">
        <v>419</v>
      </c>
      <c r="Q383" s="44">
        <v>4.5461207729481599</v>
      </c>
      <c r="R383" s="44">
        <v>-58.781045117787002</v>
      </c>
      <c r="S383" s="6" t="str">
        <f t="shared" si="567"/>
        <v>MPfC MA</v>
      </c>
      <c r="T383" s="6" t="str">
        <f t="shared" si="630"/>
        <v/>
      </c>
      <c r="U383" s="18" t="str">
        <f t="shared" ref="U383" si="674">IF(S383=S382,"",1)</f>
        <v/>
      </c>
    </row>
    <row r="384" spans="1:21" x14ac:dyDescent="0.2">
      <c r="A384" t="s">
        <v>417</v>
      </c>
      <c r="B384">
        <v>2014</v>
      </c>
      <c r="C384" s="9">
        <v>2013</v>
      </c>
      <c r="D384" s="121" t="str">
        <f t="shared" si="569"/>
        <v>BPMMA10_1</v>
      </c>
      <c r="E384" s="65" t="s">
        <v>420</v>
      </c>
      <c r="F384" s="59">
        <v>273.67102428258733</v>
      </c>
      <c r="G384" s="59">
        <v>64.31269070640802</v>
      </c>
      <c r="H384" s="59">
        <v>1.3130282805081368</v>
      </c>
      <c r="I384" s="59"/>
      <c r="J384" s="59">
        <v>15.317017346938776</v>
      </c>
      <c r="K384" s="59">
        <v>6.7262766580553874</v>
      </c>
      <c r="L384" s="59">
        <v>361.34003727449766</v>
      </c>
      <c r="M384" s="22"/>
      <c r="N384" t="s">
        <v>111</v>
      </c>
      <c r="O384" t="str">
        <f t="shared" ref="O384" si="675">IF(SUM(U382:U385)&gt;0,"",N384)</f>
        <v>MPfC MA</v>
      </c>
      <c r="P384" s="6" t="s">
        <v>420</v>
      </c>
      <c r="Q384" s="44">
        <v>4.54788387378865</v>
      </c>
      <c r="R384" s="44">
        <v>-58.781112523092297</v>
      </c>
      <c r="S384" s="6" t="str">
        <f t="shared" si="567"/>
        <v>MPfC MA</v>
      </c>
      <c r="T384" s="6" t="str">
        <f t="shared" si="630"/>
        <v/>
      </c>
      <c r="U384" s="18" t="str">
        <f t="shared" ref="U384" si="676">IF(S384=S382,"",1)</f>
        <v/>
      </c>
    </row>
    <row r="385" spans="1:21" x14ac:dyDescent="0.2">
      <c r="A385" t="s">
        <v>417</v>
      </c>
      <c r="B385">
        <v>2014</v>
      </c>
      <c r="C385" s="9">
        <v>2013</v>
      </c>
      <c r="D385" s="121" t="str">
        <f t="shared" si="569"/>
        <v>BPMMA10_1</v>
      </c>
      <c r="E385" s="65" t="s">
        <v>421</v>
      </c>
      <c r="F385" s="59">
        <v>224.09953692562982</v>
      </c>
      <c r="G385" s="59">
        <v>52.663391177523003</v>
      </c>
      <c r="H385" s="59">
        <v>3.063732654518986</v>
      </c>
      <c r="I385" s="59"/>
      <c r="J385" s="59">
        <v>0</v>
      </c>
      <c r="K385" s="59">
        <v>3.2881142227476761</v>
      </c>
      <c r="L385" s="59">
        <v>283.11477498041944</v>
      </c>
      <c r="M385" s="66">
        <v>30.462833099579246</v>
      </c>
      <c r="N385" t="s">
        <v>111</v>
      </c>
      <c r="O385" t="str">
        <f t="shared" ref="O385" si="677">IF(SUM(U382:U385)&gt;0,"",N385)</f>
        <v>MPfC MA</v>
      </c>
      <c r="P385" s="6" t="s">
        <v>421</v>
      </c>
      <c r="Q385" s="44">
        <v>4.5443618774954002</v>
      </c>
      <c r="R385" s="44">
        <v>-58.782933017437102</v>
      </c>
      <c r="S385" s="6" t="str">
        <f t="shared" si="567"/>
        <v>MPfC MA</v>
      </c>
      <c r="T385" s="6" t="str">
        <f t="shared" si="630"/>
        <v/>
      </c>
      <c r="U385" s="20" t="str">
        <f t="shared" ref="U385" si="678">IF(S385=S382,"",1)</f>
        <v/>
      </c>
    </row>
    <row r="386" spans="1:21" x14ac:dyDescent="0.2">
      <c r="A386" t="s">
        <v>422</v>
      </c>
      <c r="B386">
        <v>2019</v>
      </c>
      <c r="C386" s="9">
        <v>2018</v>
      </c>
      <c r="D386" s="121" t="str">
        <f t="shared" si="569"/>
        <v>BPMMA10_2</v>
      </c>
      <c r="E386" s="67" t="s">
        <v>423</v>
      </c>
      <c r="F386" s="110">
        <v>70.567157462767909</v>
      </c>
      <c r="G386" s="110">
        <v>16.583282003750458</v>
      </c>
      <c r="H386" s="110">
        <v>2.6260565610162736</v>
      </c>
      <c r="I386" s="110">
        <v>8.6540797546012271</v>
      </c>
      <c r="J386" s="110">
        <v>1.2460937499999998</v>
      </c>
      <c r="K386" s="110">
        <v>0</v>
      </c>
      <c r="L386" s="110">
        <v>91.022589777534634</v>
      </c>
      <c r="M386" s="111"/>
      <c r="N386" t="s">
        <v>111</v>
      </c>
      <c r="O386" t="str">
        <f t="shared" ref="O386" si="679">IF(SUM(U386:U389)&gt;0,"",N386)</f>
        <v>MPfC MA</v>
      </c>
      <c r="P386" s="6" t="s">
        <v>423</v>
      </c>
      <c r="Q386" s="7">
        <v>4.1985834818835803</v>
      </c>
      <c r="R386" s="7">
        <v>-58.961866126995297</v>
      </c>
      <c r="S386" s="6" t="str">
        <f t="shared" si="567"/>
        <v>MPfC MA</v>
      </c>
      <c r="T386" s="6" t="str">
        <f t="shared" si="630"/>
        <v/>
      </c>
      <c r="U386" s="14"/>
    </row>
    <row r="387" spans="1:21" x14ac:dyDescent="0.2">
      <c r="A387" t="s">
        <v>422</v>
      </c>
      <c r="B387">
        <v>2019</v>
      </c>
      <c r="C387" s="9">
        <v>2018</v>
      </c>
      <c r="D387" s="121" t="str">
        <f t="shared" si="569"/>
        <v>BPMMA10_2</v>
      </c>
      <c r="E387" s="67" t="s">
        <v>424</v>
      </c>
      <c r="F387" s="59">
        <v>297.67339512467947</v>
      </c>
      <c r="G387" s="59">
        <v>69.953247854299676</v>
      </c>
      <c r="H387" s="59">
        <v>3.501408748021698</v>
      </c>
      <c r="I387" s="59"/>
      <c r="J387" s="59">
        <v>0</v>
      </c>
      <c r="K387" s="59">
        <v>0</v>
      </c>
      <c r="L387" s="59">
        <v>371.12805172700081</v>
      </c>
      <c r="M387" s="36"/>
      <c r="N387" t="s">
        <v>111</v>
      </c>
      <c r="O387" t="str">
        <f t="shared" ref="O387" si="680">IF(SUM(U386:U389)&gt;0,"",N387)</f>
        <v>MPfC MA</v>
      </c>
      <c r="P387" s="6" t="s">
        <v>424</v>
      </c>
      <c r="Q387" s="7">
        <v>4.1986061599832203</v>
      </c>
      <c r="R387" s="7">
        <v>-58.963631262376801</v>
      </c>
      <c r="S387" s="6" t="str">
        <f t="shared" ref="S387:S450" si="681">N387</f>
        <v>MPfC MA</v>
      </c>
      <c r="T387" s="6" t="str">
        <f t="shared" si="630"/>
        <v/>
      </c>
      <c r="U387" s="18" t="str">
        <f t="shared" ref="U387" si="682">IF(S387=S386,"",1)</f>
        <v/>
      </c>
    </row>
    <row r="388" spans="1:21" x14ac:dyDescent="0.2">
      <c r="A388" t="s">
        <v>422</v>
      </c>
      <c r="B388">
        <v>2019</v>
      </c>
      <c r="C388" s="9">
        <v>2018</v>
      </c>
      <c r="D388" s="121" t="str">
        <f t="shared" ref="D388:D451" si="683">LEFT(E388,LEN(E388)-1)</f>
        <v>BPMMA10_2</v>
      </c>
      <c r="E388" s="67" t="s">
        <v>425</v>
      </c>
      <c r="F388" s="59">
        <v>191.03011119986115</v>
      </c>
      <c r="G388" s="59">
        <v>44.892076131967372</v>
      </c>
      <c r="H388" s="59">
        <v>3.93908484152441</v>
      </c>
      <c r="I388" s="59"/>
      <c r="J388" s="59">
        <v>0</v>
      </c>
      <c r="K388" s="59">
        <v>0</v>
      </c>
      <c r="L388" s="59">
        <v>239.86127217335294</v>
      </c>
      <c r="M388" s="36"/>
      <c r="N388" t="s">
        <v>111</v>
      </c>
      <c r="O388" t="str">
        <f t="shared" ref="O388" si="684">IF(SUM(U386:U389)&gt;0,"",N388)</f>
        <v>MPfC MA</v>
      </c>
      <c r="P388" s="6" t="s">
        <v>425</v>
      </c>
      <c r="Q388" s="7">
        <v>4.1986468942548303</v>
      </c>
      <c r="R388" s="7">
        <v>-58.965405446678503</v>
      </c>
      <c r="S388" s="6" t="str">
        <f t="shared" si="681"/>
        <v>MPfC MA</v>
      </c>
      <c r="T388" s="6" t="str">
        <f t="shared" si="630"/>
        <v/>
      </c>
      <c r="U388" s="18" t="str">
        <f t="shared" ref="U388" si="685">IF(S388=S386,"",1)</f>
        <v/>
      </c>
    </row>
    <row r="389" spans="1:21" x14ac:dyDescent="0.2">
      <c r="A389" t="s">
        <v>422</v>
      </c>
      <c r="B389">
        <v>2019</v>
      </c>
      <c r="C389" s="9">
        <v>2018</v>
      </c>
      <c r="D389" s="121" t="str">
        <f t="shared" si="683"/>
        <v>BPMMA10_2</v>
      </c>
      <c r="E389" s="67" t="s">
        <v>426</v>
      </c>
      <c r="F389" s="59">
        <v>221.71482917525054</v>
      </c>
      <c r="G389" s="59">
        <v>52.102984856183873</v>
      </c>
      <c r="H389" s="59">
        <v>1.3130282805081368</v>
      </c>
      <c r="I389" s="59"/>
      <c r="J389" s="59">
        <v>0</v>
      </c>
      <c r="K389" s="59">
        <v>0</v>
      </c>
      <c r="L389" s="59">
        <v>275.13084231194256</v>
      </c>
      <c r="M389" s="36">
        <v>42.530154277699857</v>
      </c>
      <c r="N389" t="s">
        <v>111</v>
      </c>
      <c r="O389" t="str">
        <f t="shared" ref="O389" si="686">IF(SUM(U386:U389)&gt;0,"",N389)</f>
        <v>MPfC MA</v>
      </c>
      <c r="P389" s="6" t="s">
        <v>426</v>
      </c>
      <c r="Q389" s="7">
        <v>4.2004642702209303</v>
      </c>
      <c r="R389" s="7">
        <v>-58.961807787388501</v>
      </c>
      <c r="S389" s="6" t="str">
        <f t="shared" si="681"/>
        <v>MPfC MA</v>
      </c>
      <c r="T389" s="6" t="str">
        <f t="shared" si="630"/>
        <v/>
      </c>
      <c r="U389" s="20" t="str">
        <f t="shared" ref="U389" si="687">IF(S389=S386,"",1)</f>
        <v/>
      </c>
    </row>
    <row r="390" spans="1:21" x14ac:dyDescent="0.2">
      <c r="A390" t="s">
        <v>417</v>
      </c>
      <c r="B390">
        <v>2014</v>
      </c>
      <c r="C390" s="9">
        <v>2013</v>
      </c>
      <c r="D390" s="121" t="str">
        <f t="shared" si="683"/>
        <v>BPMMA12_1</v>
      </c>
      <c r="E390" s="65" t="s">
        <v>427</v>
      </c>
      <c r="F390" s="59">
        <v>171.30407845381552</v>
      </c>
      <c r="G390" s="59">
        <v>40.256458436646646</v>
      </c>
      <c r="H390" s="59">
        <v>8.7535218700542448</v>
      </c>
      <c r="I390" s="59">
        <v>4.9965338134765629</v>
      </c>
      <c r="J390" s="59">
        <v>5.4966209608843535</v>
      </c>
      <c r="K390" s="59">
        <v>13.51134469897724</v>
      </c>
      <c r="L390" s="59">
        <v>239.322024420378</v>
      </c>
      <c r="M390" s="22"/>
      <c r="N390" t="s">
        <v>29</v>
      </c>
      <c r="O390" t="str">
        <f t="shared" ref="O390" si="688">IF(SUM(U390:U393)&gt;0,"",N390)</f>
        <v>HPfC MA</v>
      </c>
      <c r="P390" s="6" t="s">
        <v>427</v>
      </c>
      <c r="Q390" s="44">
        <v>7.1117260231105499</v>
      </c>
      <c r="R390" s="44">
        <v>-58.8011214871918</v>
      </c>
      <c r="S390" s="6" t="str">
        <f t="shared" si="681"/>
        <v>HPfC MA</v>
      </c>
      <c r="T390" s="6" t="str">
        <f t="shared" ref="T390:T401" si="689">IF(P390=E390,"","check")</f>
        <v/>
      </c>
      <c r="U390" s="14"/>
    </row>
    <row r="391" spans="1:21" x14ac:dyDescent="0.2">
      <c r="A391" t="s">
        <v>417</v>
      </c>
      <c r="B391">
        <v>2014</v>
      </c>
      <c r="C391" s="9">
        <v>2013</v>
      </c>
      <c r="D391" s="121" t="str">
        <f t="shared" si="683"/>
        <v>BPMMA12_1</v>
      </c>
      <c r="E391" s="65" t="s">
        <v>428</v>
      </c>
      <c r="F391" s="59">
        <v>219.30200513252794</v>
      </c>
      <c r="G391" s="59">
        <v>51.535971206144062</v>
      </c>
      <c r="H391" s="59">
        <v>1.750704374010849</v>
      </c>
      <c r="I391" s="59"/>
      <c r="J391" s="59">
        <v>0</v>
      </c>
      <c r="K391" s="59">
        <v>12.893518566773997</v>
      </c>
      <c r="L391" s="59">
        <v>285.48219927945684</v>
      </c>
      <c r="M391" s="22"/>
      <c r="N391" t="s">
        <v>29</v>
      </c>
      <c r="O391" t="str">
        <f t="shared" ref="O391" si="690">IF(SUM(U390:U393)&gt;0,"",N391)</f>
        <v>HPfC MA</v>
      </c>
      <c r="P391" s="6" t="s">
        <v>428</v>
      </c>
      <c r="Q391" s="44">
        <v>7.1103562300387404</v>
      </c>
      <c r="R391" s="44">
        <v>-58.799957548375197</v>
      </c>
      <c r="S391" s="6" t="str">
        <f t="shared" si="681"/>
        <v>HPfC MA</v>
      </c>
      <c r="T391" s="6" t="str">
        <f t="shared" si="689"/>
        <v/>
      </c>
      <c r="U391" s="18" t="str">
        <f t="shared" ref="U391" si="691">IF(S391=S390,"",1)</f>
        <v/>
      </c>
    </row>
    <row r="392" spans="1:21" x14ac:dyDescent="0.2">
      <c r="A392" t="s">
        <v>417</v>
      </c>
      <c r="B392">
        <v>2014</v>
      </c>
      <c r="C392" s="9">
        <v>2013</v>
      </c>
      <c r="D392" s="121" t="str">
        <f t="shared" si="683"/>
        <v>BPMMA12_1</v>
      </c>
      <c r="E392" s="65" t="s">
        <v>429</v>
      </c>
      <c r="F392" s="59">
        <v>216.48772207790788</v>
      </c>
      <c r="G392" s="59">
        <v>50.874614688308348</v>
      </c>
      <c r="H392" s="59">
        <v>3.501408748021698</v>
      </c>
      <c r="I392" s="59"/>
      <c r="J392" s="59">
        <v>0</v>
      </c>
      <c r="K392" s="59">
        <v>8.9022560986259371</v>
      </c>
      <c r="L392" s="59">
        <v>279.76600161286382</v>
      </c>
      <c r="M392" s="22"/>
      <c r="N392" t="s">
        <v>29</v>
      </c>
      <c r="O392" t="str">
        <f t="shared" ref="O392" si="692">IF(SUM(U390:U393)&gt;0,"",N392)</f>
        <v>HPfC MA</v>
      </c>
      <c r="P392" s="6" t="s">
        <v>429</v>
      </c>
      <c r="Q392" s="44">
        <v>7.1089772150886104</v>
      </c>
      <c r="R392" s="44">
        <v>-58.798838838626601</v>
      </c>
      <c r="S392" s="6" t="str">
        <f t="shared" si="681"/>
        <v>HPfC MA</v>
      </c>
      <c r="T392" s="6" t="str">
        <f t="shared" si="689"/>
        <v/>
      </c>
      <c r="U392" s="18" t="str">
        <f t="shared" ref="U392" si="693">IF(S392=S390,"",1)</f>
        <v/>
      </c>
    </row>
    <row r="393" spans="1:21" x14ac:dyDescent="0.2">
      <c r="A393" t="s">
        <v>417</v>
      </c>
      <c r="B393">
        <v>2014</v>
      </c>
      <c r="C393" s="9">
        <v>2013</v>
      </c>
      <c r="D393" s="121" t="str">
        <f t="shared" si="683"/>
        <v>BPMMA12_1</v>
      </c>
      <c r="E393" s="65" t="s">
        <v>430</v>
      </c>
      <c r="F393" s="59">
        <v>102.982716832631</v>
      </c>
      <c r="G393" s="59">
        <v>24.200938455668283</v>
      </c>
      <c r="H393" s="59">
        <v>3.93908484152441</v>
      </c>
      <c r="I393" s="59"/>
      <c r="J393" s="59">
        <v>3.4252755625</v>
      </c>
      <c r="K393" s="59">
        <v>41.635596682244454</v>
      </c>
      <c r="L393" s="59">
        <v>176.18361237456813</v>
      </c>
      <c r="M393" s="66">
        <v>11.408257363253856</v>
      </c>
      <c r="N393" t="s">
        <v>29</v>
      </c>
      <c r="O393" t="str">
        <f t="shared" ref="O393" si="694">IF(SUM(U390:U393)&gt;0,"",N393)</f>
        <v>HPfC MA</v>
      </c>
      <c r="P393" s="6" t="s">
        <v>430</v>
      </c>
      <c r="Q393" s="44">
        <v>7.1129427119045001</v>
      </c>
      <c r="R393" s="44">
        <v>-58.799804693371399</v>
      </c>
      <c r="S393" s="6" t="str">
        <f t="shared" si="681"/>
        <v>HPfC MA</v>
      </c>
      <c r="T393" s="6" t="str">
        <f t="shared" si="689"/>
        <v/>
      </c>
      <c r="U393" s="20" t="str">
        <f t="shared" ref="U393" si="695">IF(S393=S390,"",1)</f>
        <v/>
      </c>
    </row>
    <row r="394" spans="1:21" x14ac:dyDescent="0.2">
      <c r="A394" t="s">
        <v>417</v>
      </c>
      <c r="B394">
        <v>2014</v>
      </c>
      <c r="C394" s="9">
        <v>2014</v>
      </c>
      <c r="D394" s="121" t="str">
        <f t="shared" si="683"/>
        <v>BPMMA13_1</v>
      </c>
      <c r="E394" s="58" t="s">
        <v>431</v>
      </c>
      <c r="F394" s="59">
        <v>229.67930395964876</v>
      </c>
      <c r="G394" s="59">
        <v>53.974636430517457</v>
      </c>
      <c r="H394" s="59">
        <v>1.750704374010849</v>
      </c>
      <c r="I394" s="59">
        <v>3.0750072590011617</v>
      </c>
      <c r="J394" s="59">
        <v>5.5423849596088433</v>
      </c>
      <c r="K394" s="59">
        <v>29.131830026970029</v>
      </c>
      <c r="L394" s="59">
        <v>320.07885975075595</v>
      </c>
      <c r="M394" s="22"/>
      <c r="N394" t="s">
        <v>256</v>
      </c>
      <c r="O394" t="str">
        <f t="shared" ref="O394" si="696">IF(SUM(U394:U397)&gt;0,"",N394)</f>
        <v/>
      </c>
      <c r="P394" s="6" t="s">
        <v>431</v>
      </c>
      <c r="Q394" s="44">
        <v>7.4549226737452896</v>
      </c>
      <c r="R394" s="44">
        <v>-59.609584335191101</v>
      </c>
      <c r="S394" s="6" t="str">
        <f t="shared" si="681"/>
        <v>LPfC MA</v>
      </c>
      <c r="T394" s="6" t="str">
        <f t="shared" si="689"/>
        <v/>
      </c>
      <c r="U394" s="14"/>
    </row>
    <row r="395" spans="1:21" x14ac:dyDescent="0.2">
      <c r="A395" t="s">
        <v>417</v>
      </c>
      <c r="B395">
        <v>2014</v>
      </c>
      <c r="C395" s="9">
        <v>2014</v>
      </c>
      <c r="D395" s="121" t="str">
        <f t="shared" si="683"/>
        <v>BPMMA13_1</v>
      </c>
      <c r="E395" s="58" t="s">
        <v>432</v>
      </c>
      <c r="F395" s="59">
        <v>294.09339301118609</v>
      </c>
      <c r="G395" s="59">
        <v>69.111947357628722</v>
      </c>
      <c r="H395" s="59">
        <v>0.8753521870054245</v>
      </c>
      <c r="I395" s="59"/>
      <c r="J395" s="59">
        <v>0</v>
      </c>
      <c r="K395" s="59">
        <v>25.106823998224922</v>
      </c>
      <c r="L395" s="59">
        <v>389.18751655404515</v>
      </c>
      <c r="M395" s="22"/>
      <c r="N395" t="s">
        <v>256</v>
      </c>
      <c r="O395" t="str">
        <f t="shared" ref="O395" si="697">IF(SUM(U394:U397)&gt;0,"",N395)</f>
        <v/>
      </c>
      <c r="P395" s="6" t="s">
        <v>432</v>
      </c>
      <c r="Q395" s="44">
        <v>7.4531497340152102</v>
      </c>
      <c r="R395" s="44">
        <v>-59.609881656962799</v>
      </c>
      <c r="S395" s="6" t="str">
        <f t="shared" si="681"/>
        <v>LPfC MA</v>
      </c>
      <c r="T395" s="6" t="str">
        <f t="shared" si="689"/>
        <v/>
      </c>
      <c r="U395" s="18" t="str">
        <f t="shared" ref="U395" si="698">IF(S395=S394,"",1)</f>
        <v/>
      </c>
    </row>
    <row r="396" spans="1:21" x14ac:dyDescent="0.2">
      <c r="A396" t="s">
        <v>417</v>
      </c>
      <c r="B396">
        <v>2014</v>
      </c>
      <c r="C396" s="9">
        <v>2014</v>
      </c>
      <c r="D396" s="121" t="str">
        <f t="shared" si="683"/>
        <v>BPMMA13_1</v>
      </c>
      <c r="E396" s="58" t="s">
        <v>433</v>
      </c>
      <c r="F396" s="59">
        <v>187.49983365433548</v>
      </c>
      <c r="G396" s="59">
        <v>44.062460908768834</v>
      </c>
      <c r="H396" s="59">
        <v>3.93908484152441</v>
      </c>
      <c r="I396" s="59"/>
      <c r="J396" s="59">
        <v>0</v>
      </c>
      <c r="K396" s="59">
        <v>0</v>
      </c>
      <c r="L396" s="59">
        <v>235.50137940462872</v>
      </c>
      <c r="M396" s="22"/>
      <c r="N396" t="s">
        <v>256</v>
      </c>
      <c r="O396" t="str">
        <f t="shared" ref="O396" si="699">IF(SUM(U394:U397)&gt;0,"",N396)</f>
        <v/>
      </c>
      <c r="P396" s="6" t="s">
        <v>433</v>
      </c>
      <c r="Q396" s="44">
        <v>7.4514037435337999</v>
      </c>
      <c r="R396" s="44">
        <v>-59.610206299258003</v>
      </c>
      <c r="S396" s="6" t="str">
        <f t="shared" si="681"/>
        <v>LPfC MA</v>
      </c>
      <c r="T396" s="6" t="str">
        <f t="shared" si="689"/>
        <v/>
      </c>
      <c r="U396" s="18" t="str">
        <f t="shared" ref="U396" si="700">IF(S396=S394,"",1)</f>
        <v/>
      </c>
    </row>
    <row r="397" spans="1:21" x14ac:dyDescent="0.2">
      <c r="A397" t="s">
        <v>417</v>
      </c>
      <c r="B397">
        <v>2014</v>
      </c>
      <c r="C397" s="9">
        <v>2014</v>
      </c>
      <c r="D397" s="121" t="str">
        <f t="shared" si="683"/>
        <v>BPMMA13_1</v>
      </c>
      <c r="E397" s="58" t="s">
        <v>434</v>
      </c>
      <c r="F397" s="59">
        <v>269.92945743685817</v>
      </c>
      <c r="G397" s="59">
        <v>63.433422497661667</v>
      </c>
      <c r="H397" s="59">
        <v>0.43767609350271225</v>
      </c>
      <c r="I397" s="59"/>
      <c r="J397" s="59">
        <v>0</v>
      </c>
      <c r="K397" s="59">
        <v>32.66255207975226</v>
      </c>
      <c r="L397" s="59">
        <v>366.46310810777481</v>
      </c>
      <c r="M397" s="68">
        <v>35.291023842917255</v>
      </c>
      <c r="N397" t="s">
        <v>111</v>
      </c>
      <c r="O397" t="str">
        <f t="shared" ref="O397" si="701">IF(SUM(U394:U397)&gt;0,"",N397)</f>
        <v/>
      </c>
      <c r="P397" s="6" t="s">
        <v>434</v>
      </c>
      <c r="Q397" s="44">
        <v>7.4552283611226802</v>
      </c>
      <c r="R397" s="44">
        <v>-59.611378779745699</v>
      </c>
      <c r="S397" s="6" t="str">
        <f t="shared" si="681"/>
        <v>MPfC MA</v>
      </c>
      <c r="T397" s="6" t="str">
        <f t="shared" si="689"/>
        <v/>
      </c>
      <c r="U397" s="20">
        <f t="shared" ref="U397" si="702">IF(S397=S394,"",1)</f>
        <v>1</v>
      </c>
    </row>
    <row r="398" spans="1:21" x14ac:dyDescent="0.2">
      <c r="A398" t="s">
        <v>417</v>
      </c>
      <c r="B398">
        <v>2014</v>
      </c>
      <c r="C398" s="9">
        <v>2014</v>
      </c>
      <c r="D398" s="121" t="str">
        <f t="shared" si="683"/>
        <v>BPMMA15_3</v>
      </c>
      <c r="E398" s="58" t="s">
        <v>435</v>
      </c>
      <c r="F398" s="59">
        <v>205.35126074571855</v>
      </c>
      <c r="G398" s="59">
        <v>48.257546275243854</v>
      </c>
      <c r="H398" s="59">
        <v>2.6260565610162736</v>
      </c>
      <c r="I398" s="59">
        <v>4.3725500000000004</v>
      </c>
      <c r="J398" s="59">
        <v>4.4859901147959169</v>
      </c>
      <c r="K398" s="59">
        <v>1.5766100854476186</v>
      </c>
      <c r="L398" s="59">
        <v>262.29746378222222</v>
      </c>
      <c r="M398" s="22"/>
      <c r="N398" t="s">
        <v>111</v>
      </c>
      <c r="O398" t="str">
        <f t="shared" ref="O398" si="703">IF(SUM(U398:U401)&gt;0,"",N398)</f>
        <v>MPfC MA</v>
      </c>
      <c r="P398" s="6" t="s">
        <v>435</v>
      </c>
      <c r="Q398" s="7">
        <v>2.3598219999999999</v>
      </c>
      <c r="R398" s="7">
        <v>-59.265841999999999</v>
      </c>
      <c r="S398" s="6" t="str">
        <f t="shared" si="681"/>
        <v>MPfC MA</v>
      </c>
      <c r="T398" s="6" t="str">
        <f t="shared" si="689"/>
        <v/>
      </c>
      <c r="U398" s="14"/>
    </row>
    <row r="399" spans="1:21" x14ac:dyDescent="0.2">
      <c r="A399" t="s">
        <v>417</v>
      </c>
      <c r="B399">
        <v>2014</v>
      </c>
      <c r="C399" s="9">
        <v>2014</v>
      </c>
      <c r="D399" s="121" t="str">
        <f t="shared" si="683"/>
        <v>BPMMA15_3</v>
      </c>
      <c r="E399" s="58" t="s">
        <v>436</v>
      </c>
      <c r="F399" s="59">
        <v>186.17173074580728</v>
      </c>
      <c r="G399" s="59">
        <v>43.750356725264709</v>
      </c>
      <c r="H399" s="59">
        <v>3.063732654518986</v>
      </c>
      <c r="I399" s="59"/>
      <c r="J399" s="59">
        <v>0</v>
      </c>
      <c r="K399" s="59">
        <v>6.2768592868495849</v>
      </c>
      <c r="L399" s="59">
        <v>239.26267941244055</v>
      </c>
      <c r="M399" s="22"/>
      <c r="N399" t="s">
        <v>111</v>
      </c>
      <c r="O399" t="str">
        <f t="shared" ref="O399" si="704">IF(SUM(U398:U401)&gt;0,"",N399)</f>
        <v>MPfC MA</v>
      </c>
      <c r="P399" s="6" t="s">
        <v>436</v>
      </c>
      <c r="Q399" s="7">
        <v>2.3594460000000002</v>
      </c>
      <c r="R399" s="7">
        <v>-59.264052999999997</v>
      </c>
      <c r="S399" s="6" t="str">
        <f t="shared" si="681"/>
        <v>MPfC MA</v>
      </c>
      <c r="T399" s="6" t="str">
        <f t="shared" si="689"/>
        <v/>
      </c>
      <c r="U399" s="18" t="str">
        <f t="shared" ref="U399" si="705">IF(S399=S398,"",1)</f>
        <v/>
      </c>
    </row>
    <row r="400" spans="1:21" x14ac:dyDescent="0.2">
      <c r="A400" t="s">
        <v>417</v>
      </c>
      <c r="B400">
        <v>2014</v>
      </c>
      <c r="C400" s="9">
        <v>2014</v>
      </c>
      <c r="D400" s="121" t="str">
        <f t="shared" si="683"/>
        <v>BPMMA15_3</v>
      </c>
      <c r="E400" s="58" t="s">
        <v>437</v>
      </c>
      <c r="F400" s="59">
        <v>251.7705111113213</v>
      </c>
      <c r="G400" s="59">
        <v>59.166070111160501</v>
      </c>
      <c r="H400" s="59">
        <v>2.1883804675135612</v>
      </c>
      <c r="I400" s="59"/>
      <c r="J400" s="59">
        <v>0.16219907407407408</v>
      </c>
      <c r="K400" s="59">
        <v>0</v>
      </c>
      <c r="L400" s="59">
        <v>313.28716076406943</v>
      </c>
      <c r="M400" s="22"/>
      <c r="N400" t="s">
        <v>111</v>
      </c>
      <c r="O400" t="str">
        <f t="shared" ref="O400" si="706">IF(SUM(U398:U401)&gt;0,"",N400)</f>
        <v>MPfC MA</v>
      </c>
      <c r="P400" s="6" t="s">
        <v>437</v>
      </c>
      <c r="Q400" s="7">
        <v>2.3590870000000002</v>
      </c>
      <c r="R400" s="7">
        <v>-59.262309000000002</v>
      </c>
      <c r="S400" s="6" t="str">
        <f t="shared" si="681"/>
        <v>MPfC MA</v>
      </c>
      <c r="T400" s="6" t="str">
        <f t="shared" si="689"/>
        <v/>
      </c>
      <c r="U400" s="18" t="str">
        <f t="shared" ref="U400" si="707">IF(S400=S398,"",1)</f>
        <v/>
      </c>
    </row>
    <row r="401" spans="1:21" x14ac:dyDescent="0.2">
      <c r="A401" t="s">
        <v>417</v>
      </c>
      <c r="B401">
        <v>2014</v>
      </c>
      <c r="C401" s="9">
        <v>2014</v>
      </c>
      <c r="D401" s="121" t="str">
        <f t="shared" si="683"/>
        <v>BPMMA15_3</v>
      </c>
      <c r="E401" s="58" t="s">
        <v>438</v>
      </c>
      <c r="F401" s="59">
        <v>262.39991024675498</v>
      </c>
      <c r="G401" s="59">
        <v>61.663978907987421</v>
      </c>
      <c r="H401" s="59">
        <v>3.93908484152441</v>
      </c>
      <c r="I401" s="59"/>
      <c r="J401" s="59">
        <v>5.9422682823129254</v>
      </c>
      <c r="K401" s="59">
        <v>3.7162274360034542</v>
      </c>
      <c r="L401" s="59">
        <v>337.66146971458318</v>
      </c>
      <c r="M401" s="22"/>
      <c r="N401" t="s">
        <v>111</v>
      </c>
      <c r="O401" t="str">
        <f t="shared" ref="O401" si="708">IF(SUM(U398:U401)&gt;0,"",N401)</f>
        <v>MPfC MA</v>
      </c>
      <c r="P401" s="6" t="s">
        <v>438</v>
      </c>
      <c r="Q401" s="7">
        <v>2.3615949999999999</v>
      </c>
      <c r="R401" s="7">
        <v>-59.265431</v>
      </c>
      <c r="S401" s="6" t="str">
        <f t="shared" si="681"/>
        <v>MPfC MA</v>
      </c>
      <c r="T401" s="6" t="str">
        <f t="shared" si="689"/>
        <v/>
      </c>
      <c r="U401" s="20" t="str">
        <f t="shared" ref="U401" si="709">IF(S401=S398,"",1)</f>
        <v/>
      </c>
    </row>
    <row r="402" spans="1:21" x14ac:dyDescent="0.2">
      <c r="A402" t="s">
        <v>417</v>
      </c>
      <c r="B402">
        <v>2014</v>
      </c>
      <c r="D402" s="121" t="str">
        <f t="shared" si="683"/>
        <v>BPMMA16_1</v>
      </c>
      <c r="E402" s="69" t="s">
        <v>439</v>
      </c>
      <c r="F402" s="70"/>
      <c r="G402" s="70"/>
      <c r="H402" s="70"/>
      <c r="I402" s="70"/>
      <c r="J402" s="70"/>
      <c r="K402" s="70"/>
      <c r="L402" s="70"/>
      <c r="M402" s="22"/>
      <c r="N402" t="s">
        <v>22</v>
      </c>
      <c r="P402" s="6" t="str">
        <f>E402</f>
        <v>BPMMA16_1A</v>
      </c>
      <c r="Q402" s="7">
        <v>3.10479772725777</v>
      </c>
      <c r="R402" s="7">
        <v>-59.682267108154797</v>
      </c>
      <c r="S402" s="6" t="str">
        <f t="shared" si="681"/>
        <v>MPfC LA</v>
      </c>
      <c r="U402" s="14"/>
    </row>
    <row r="403" spans="1:21" x14ac:dyDescent="0.2">
      <c r="A403" t="s">
        <v>417</v>
      </c>
      <c r="B403">
        <v>2014</v>
      </c>
      <c r="D403" s="121" t="str">
        <f t="shared" si="683"/>
        <v>BPMMA16_1</v>
      </c>
      <c r="E403" s="69" t="s">
        <v>440</v>
      </c>
      <c r="F403" s="70"/>
      <c r="G403" s="70"/>
      <c r="H403" s="70"/>
      <c r="I403" s="70"/>
      <c r="J403" s="70"/>
      <c r="K403" s="70"/>
      <c r="L403" s="70"/>
      <c r="M403" s="22"/>
      <c r="N403" t="s">
        <v>22</v>
      </c>
      <c r="P403" s="6" t="str">
        <f t="shared" ref="P403:P405" si="710">E403</f>
        <v>BPMMA16_1B</v>
      </c>
      <c r="Q403" s="7">
        <v>3.10617432051622</v>
      </c>
      <c r="R403" s="7">
        <v>-59.681110871539801</v>
      </c>
      <c r="S403" s="6" t="str">
        <f t="shared" si="681"/>
        <v>MPfC LA</v>
      </c>
      <c r="U403" s="18" t="str">
        <f t="shared" ref="U403" si="711">IF(S403=S402,"",1)</f>
        <v/>
      </c>
    </row>
    <row r="404" spans="1:21" x14ac:dyDescent="0.2">
      <c r="A404" t="s">
        <v>417</v>
      </c>
      <c r="B404">
        <v>2014</v>
      </c>
      <c r="D404" s="121" t="str">
        <f t="shared" si="683"/>
        <v>BPMMA16_1</v>
      </c>
      <c r="E404" s="69" t="s">
        <v>441</v>
      </c>
      <c r="F404" s="70"/>
      <c r="G404" s="70"/>
      <c r="H404" s="70"/>
      <c r="I404" s="70"/>
      <c r="J404" s="70"/>
      <c r="K404" s="70"/>
      <c r="L404" s="70"/>
      <c r="M404" s="22"/>
      <c r="N404" t="s">
        <v>22</v>
      </c>
      <c r="P404" s="6" t="str">
        <f t="shared" si="710"/>
        <v>BPMMA16_1C</v>
      </c>
      <c r="Q404" s="7">
        <v>3.10753293263561</v>
      </c>
      <c r="R404" s="7">
        <v>-59.6799186268046</v>
      </c>
      <c r="S404" s="6" t="str">
        <f t="shared" si="681"/>
        <v>MPfC LA</v>
      </c>
      <c r="U404" s="18" t="str">
        <f t="shared" ref="U404" si="712">IF(S404=S402,"",1)</f>
        <v/>
      </c>
    </row>
    <row r="405" spans="1:21" x14ac:dyDescent="0.2">
      <c r="A405" t="s">
        <v>417</v>
      </c>
      <c r="B405">
        <v>2014</v>
      </c>
      <c r="D405" s="121" t="str">
        <f t="shared" si="683"/>
        <v>BPMMA16_1</v>
      </c>
      <c r="E405" s="69" t="s">
        <v>442</v>
      </c>
      <c r="F405" s="70"/>
      <c r="G405" s="70"/>
      <c r="H405" s="70"/>
      <c r="I405" s="70"/>
      <c r="J405" s="70"/>
      <c r="K405" s="70"/>
      <c r="L405" s="70"/>
      <c r="M405" s="22"/>
      <c r="N405" t="s">
        <v>22</v>
      </c>
      <c r="P405" s="6" t="str">
        <f t="shared" si="710"/>
        <v>BPMMA16_1D</v>
      </c>
      <c r="Q405" s="7">
        <v>3.10366249414021</v>
      </c>
      <c r="R405" s="7">
        <v>-59.680915743561897</v>
      </c>
      <c r="S405" s="6" t="str">
        <f t="shared" si="681"/>
        <v>MPfC LA</v>
      </c>
      <c r="U405" s="20" t="str">
        <f t="shared" ref="U405" si="713">IF(S405=S402,"",1)</f>
        <v/>
      </c>
    </row>
    <row r="406" spans="1:21" x14ac:dyDescent="0.2">
      <c r="A406" t="s">
        <v>417</v>
      </c>
      <c r="B406">
        <v>2014</v>
      </c>
      <c r="C406" s="9">
        <v>2013</v>
      </c>
      <c r="D406" s="121" t="str">
        <f t="shared" si="683"/>
        <v>BPMMA3_1</v>
      </c>
      <c r="E406" s="58" t="s">
        <v>443</v>
      </c>
      <c r="F406" s="59">
        <v>306.55839730558176</v>
      </c>
      <c r="G406" s="59">
        <v>72.041223366811707</v>
      </c>
      <c r="H406" s="59">
        <v>7.8781696830488199</v>
      </c>
      <c r="I406" s="59">
        <v>3.8197707286432161</v>
      </c>
      <c r="J406" s="59">
        <v>2.118248299319728</v>
      </c>
      <c r="K406" s="59">
        <v>7.6585261798674349</v>
      </c>
      <c r="L406" s="59">
        <v>396.25456483462943</v>
      </c>
      <c r="M406" s="22"/>
      <c r="N406" t="s">
        <v>27</v>
      </c>
      <c r="O406" t="str">
        <f t="shared" ref="O406" si="714">IF(SUM(U406:U409)&gt;0,"",N406)</f>
        <v>HPfC LA</v>
      </c>
      <c r="P406" s="6" t="s">
        <v>443</v>
      </c>
      <c r="Q406" s="44">
        <v>4.17643881412436</v>
      </c>
      <c r="R406" s="44">
        <v>-58.490892466156801</v>
      </c>
      <c r="S406" s="6" t="str">
        <f t="shared" si="681"/>
        <v>HPfC LA</v>
      </c>
      <c r="T406" s="6" t="str">
        <f t="shared" ref="T406:T437" si="715">IF(P406=E406,"","check")</f>
        <v/>
      </c>
      <c r="U406" s="14"/>
    </row>
    <row r="407" spans="1:21" x14ac:dyDescent="0.2">
      <c r="A407" t="s">
        <v>417</v>
      </c>
      <c r="B407">
        <v>2014</v>
      </c>
      <c r="C407" s="9">
        <v>2013</v>
      </c>
      <c r="D407" s="121" t="str">
        <f t="shared" si="683"/>
        <v>BPMMA3_1</v>
      </c>
      <c r="E407" s="58" t="s">
        <v>444</v>
      </c>
      <c r="F407" s="59">
        <v>271.44367953703733</v>
      </c>
      <c r="G407" s="59">
        <v>63.789264691203769</v>
      </c>
      <c r="H407" s="59">
        <v>2.6260565610162736</v>
      </c>
      <c r="I407" s="59"/>
      <c r="J407" s="59">
        <v>0</v>
      </c>
      <c r="K407" s="59">
        <v>20.628219587109594</v>
      </c>
      <c r="L407" s="59">
        <v>358.48722037636696</v>
      </c>
      <c r="M407" s="22"/>
      <c r="N407" t="s">
        <v>27</v>
      </c>
      <c r="O407" t="str">
        <f t="shared" ref="O407" si="716">IF(SUM(U406:U409)&gt;0,"",N407)</f>
        <v>HPfC LA</v>
      </c>
      <c r="P407" s="6" t="s">
        <v>444</v>
      </c>
      <c r="Q407" s="44">
        <v>4.1751570684377697</v>
      </c>
      <c r="R407" s="44">
        <v>-58.489592971772801</v>
      </c>
      <c r="S407" s="6" t="str">
        <f t="shared" si="681"/>
        <v>HPfC LA</v>
      </c>
      <c r="T407" s="6" t="str">
        <f t="shared" si="715"/>
        <v/>
      </c>
      <c r="U407" s="18" t="str">
        <f t="shared" ref="U407" si="717">IF(S407=S406,"",1)</f>
        <v/>
      </c>
    </row>
    <row r="408" spans="1:21" x14ac:dyDescent="0.2">
      <c r="A408" t="s">
        <v>417</v>
      </c>
      <c r="B408">
        <v>2014</v>
      </c>
      <c r="C408" s="9">
        <v>2013</v>
      </c>
      <c r="D408" s="121" t="str">
        <f t="shared" si="683"/>
        <v>BPMMA3_1</v>
      </c>
      <c r="E408" s="58" t="s">
        <v>445</v>
      </c>
      <c r="F408" s="59">
        <v>266.81551764851793</v>
      </c>
      <c r="G408" s="59">
        <v>62.701646647401709</v>
      </c>
      <c r="H408" s="59">
        <v>2.1883804675135612</v>
      </c>
      <c r="I408" s="59"/>
      <c r="J408" s="59">
        <v>0</v>
      </c>
      <c r="K408" s="59">
        <v>2.0522466775951922</v>
      </c>
      <c r="L408" s="59">
        <v>333.75779144102842</v>
      </c>
      <c r="M408" s="22"/>
      <c r="N408" t="s">
        <v>27</v>
      </c>
      <c r="O408" t="str">
        <f t="shared" ref="O408" si="718">IF(SUM(U406:U409)&gt;0,"",N408)</f>
        <v>HPfC LA</v>
      </c>
      <c r="P408" s="6" t="s">
        <v>445</v>
      </c>
      <c r="Q408" s="44">
        <v>4.1739113914666301</v>
      </c>
      <c r="R408" s="44">
        <v>-58.488347594273201</v>
      </c>
      <c r="S408" s="6" t="str">
        <f t="shared" si="681"/>
        <v>HPfC LA</v>
      </c>
      <c r="T408" s="6" t="str">
        <f t="shared" si="715"/>
        <v/>
      </c>
      <c r="U408" s="18" t="str">
        <f t="shared" ref="U408" si="719">IF(S408=S406,"",1)</f>
        <v/>
      </c>
    </row>
    <row r="409" spans="1:21" x14ac:dyDescent="0.2">
      <c r="A409" t="s">
        <v>417</v>
      </c>
      <c r="B409">
        <v>2014</v>
      </c>
      <c r="C409" s="9">
        <v>2013</v>
      </c>
      <c r="D409" s="121" t="str">
        <f t="shared" si="683"/>
        <v>BPMMA3_1</v>
      </c>
      <c r="E409" s="58" t="s">
        <v>446</v>
      </c>
      <c r="F409" s="59">
        <v>234.32127047379146</v>
      </c>
      <c r="G409" s="59">
        <v>55.065498561340988</v>
      </c>
      <c r="H409" s="59">
        <v>2.6260565610162736</v>
      </c>
      <c r="I409" s="59"/>
      <c r="J409" s="59">
        <v>0</v>
      </c>
      <c r="K409" s="59">
        <v>0.44868146882764831</v>
      </c>
      <c r="L409" s="59">
        <v>292.46150706497639</v>
      </c>
      <c r="M409" s="60">
        <v>25.911079943899018</v>
      </c>
      <c r="N409" t="s">
        <v>27</v>
      </c>
      <c r="O409" t="str">
        <f t="shared" ref="O409" si="720">IF(SUM(U406:U409)&gt;0,"",N409)</f>
        <v>HPfC LA</v>
      </c>
      <c r="P409" s="6" t="s">
        <v>446</v>
      </c>
      <c r="Q409" s="44">
        <v>4.1751431063648798</v>
      </c>
      <c r="R409" s="44">
        <v>-58.492178087120301</v>
      </c>
      <c r="S409" s="6" t="str">
        <f t="shared" si="681"/>
        <v>HPfC LA</v>
      </c>
      <c r="T409" s="6" t="str">
        <f t="shared" si="715"/>
        <v/>
      </c>
      <c r="U409" s="20" t="str">
        <f t="shared" ref="U409" si="721">IF(S409=S406,"",1)</f>
        <v/>
      </c>
    </row>
    <row r="410" spans="1:21" x14ac:dyDescent="0.2">
      <c r="A410" t="s">
        <v>417</v>
      </c>
      <c r="B410">
        <v>2014</v>
      </c>
      <c r="C410" s="9">
        <v>2013</v>
      </c>
      <c r="D410" s="121" t="str">
        <f t="shared" si="683"/>
        <v>BPMMA4_1</v>
      </c>
      <c r="E410" s="58" t="s">
        <v>447</v>
      </c>
      <c r="F410" s="59">
        <v>270.32172027674562</v>
      </c>
      <c r="G410" s="59">
        <v>63.52560426503522</v>
      </c>
      <c r="H410" s="59">
        <v>3.501408748021698</v>
      </c>
      <c r="I410" s="59">
        <v>3.5189441591784338</v>
      </c>
      <c r="J410" s="59">
        <v>0.66814814814814816</v>
      </c>
      <c r="K410" s="59">
        <v>22.660941719798327</v>
      </c>
      <c r="L410" s="59">
        <v>360.67782315774895</v>
      </c>
      <c r="M410" s="22"/>
      <c r="N410" t="s">
        <v>111</v>
      </c>
      <c r="O410" t="str">
        <f t="shared" ref="O410" si="722">IF(SUM(U410:U413)&gt;0,"",N410)</f>
        <v>MPfC MA</v>
      </c>
      <c r="P410" s="6" t="s">
        <v>447</v>
      </c>
      <c r="Q410" s="44">
        <v>6.8080379796722301</v>
      </c>
      <c r="R410" s="44">
        <v>-59.268832319142398</v>
      </c>
      <c r="S410" s="6" t="str">
        <f t="shared" si="681"/>
        <v>MPfC MA</v>
      </c>
      <c r="T410" s="6" t="str">
        <f t="shared" si="715"/>
        <v/>
      </c>
      <c r="U410" s="14"/>
    </row>
    <row r="411" spans="1:21" x14ac:dyDescent="0.2">
      <c r="A411" t="s">
        <v>417</v>
      </c>
      <c r="B411">
        <v>2014</v>
      </c>
      <c r="C411" s="9">
        <v>2013</v>
      </c>
      <c r="D411" s="121" t="str">
        <f t="shared" si="683"/>
        <v>BPMMA4_1</v>
      </c>
      <c r="E411" s="58" t="s">
        <v>448</v>
      </c>
      <c r="F411" s="59">
        <v>309.81345114432168</v>
      </c>
      <c r="G411" s="59">
        <v>72.806161018915589</v>
      </c>
      <c r="H411" s="59">
        <v>4.8144370285298344</v>
      </c>
      <c r="I411" s="59"/>
      <c r="J411" s="59">
        <v>5.9941406250000009</v>
      </c>
      <c r="K411" s="59">
        <v>13.811545371793802</v>
      </c>
      <c r="L411" s="59">
        <v>407.23973518856087</v>
      </c>
      <c r="M411" s="22"/>
      <c r="N411" t="s">
        <v>111</v>
      </c>
      <c r="O411" t="str">
        <f t="shared" ref="O411" si="723">IF(SUM(U410:U413)&gt;0,"",N411)</f>
        <v>MPfC MA</v>
      </c>
      <c r="P411" s="6" t="s">
        <v>448</v>
      </c>
      <c r="Q411" s="44">
        <v>6.8087626554207397</v>
      </c>
      <c r="R411" s="44">
        <v>-59.270427328581199</v>
      </c>
      <c r="S411" s="6" t="str">
        <f t="shared" si="681"/>
        <v>MPfC MA</v>
      </c>
      <c r="T411" s="6" t="str">
        <f t="shared" si="715"/>
        <v/>
      </c>
      <c r="U411" s="18" t="str">
        <f t="shared" ref="U411" si="724">IF(S411=S410,"",1)</f>
        <v/>
      </c>
    </row>
    <row r="412" spans="1:21" x14ac:dyDescent="0.2">
      <c r="A412" t="s">
        <v>417</v>
      </c>
      <c r="B412">
        <v>2014</v>
      </c>
      <c r="C412" s="9">
        <v>2013</v>
      </c>
      <c r="D412" s="121" t="str">
        <f t="shared" si="683"/>
        <v>BPMMA4_1</v>
      </c>
      <c r="E412" s="58" t="s">
        <v>449</v>
      </c>
      <c r="F412" s="59">
        <v>190.32559145903377</v>
      </c>
      <c r="G412" s="59">
        <v>44.726513992872931</v>
      </c>
      <c r="H412" s="59">
        <v>5.6897892155352592</v>
      </c>
      <c r="I412" s="59"/>
      <c r="J412" s="59">
        <v>5.0743729591836733</v>
      </c>
      <c r="K412" s="59">
        <v>10.660974572829982</v>
      </c>
      <c r="L412" s="59">
        <v>256.47724219945559</v>
      </c>
      <c r="M412" s="22"/>
      <c r="N412" t="s">
        <v>111</v>
      </c>
      <c r="O412" t="str">
        <f t="shared" ref="O412" si="725">IF(SUM(U410:U413)&gt;0,"",N412)</f>
        <v>MPfC MA</v>
      </c>
      <c r="P412" s="6" t="s">
        <v>449</v>
      </c>
      <c r="Q412" s="44">
        <v>6.8095321785070704</v>
      </c>
      <c r="R412" s="44">
        <v>-59.272094898170103</v>
      </c>
      <c r="S412" s="6" t="str">
        <f t="shared" si="681"/>
        <v>MPfC MA</v>
      </c>
      <c r="T412" s="6" t="str">
        <f t="shared" si="715"/>
        <v/>
      </c>
      <c r="U412" s="18" t="str">
        <f t="shared" ref="U412" si="726">IF(S412=S410,"",1)</f>
        <v/>
      </c>
    </row>
    <row r="413" spans="1:21" x14ac:dyDescent="0.2">
      <c r="A413" t="s">
        <v>417</v>
      </c>
      <c r="B413">
        <v>2014</v>
      </c>
      <c r="C413" s="9">
        <v>2013</v>
      </c>
      <c r="D413" s="121" t="str">
        <f t="shared" si="683"/>
        <v>BPMMA4_1</v>
      </c>
      <c r="E413" s="58" t="s">
        <v>450</v>
      </c>
      <c r="F413" s="59">
        <v>287.16926744873098</v>
      </c>
      <c r="G413" s="59">
        <v>67.484777850451778</v>
      </c>
      <c r="H413" s="59">
        <v>6.5651414025406831</v>
      </c>
      <c r="I413" s="59"/>
      <c r="J413" s="59">
        <v>0</v>
      </c>
      <c r="K413" s="59">
        <v>2.7557014975822858</v>
      </c>
      <c r="L413" s="59">
        <v>363.97488819930572</v>
      </c>
      <c r="M413" s="60">
        <v>41.846844319775592</v>
      </c>
      <c r="N413" t="s">
        <v>111</v>
      </c>
      <c r="O413" t="str">
        <f t="shared" ref="O413" si="727">IF(SUM(U410:U413)&gt;0,"",N413)</f>
        <v>MPfC MA</v>
      </c>
      <c r="P413" s="6" t="s">
        <v>450</v>
      </c>
      <c r="Q413" s="44">
        <v>6.8096054452164303</v>
      </c>
      <c r="R413" s="44">
        <v>-59.268043881071499</v>
      </c>
      <c r="S413" s="6" t="str">
        <f t="shared" si="681"/>
        <v>MPfC MA</v>
      </c>
      <c r="T413" s="6" t="str">
        <f t="shared" si="715"/>
        <v/>
      </c>
      <c r="U413" s="20" t="str">
        <f t="shared" ref="U413" si="728">IF(S413=S410,"",1)</f>
        <v/>
      </c>
    </row>
    <row r="414" spans="1:21" x14ac:dyDescent="0.2">
      <c r="A414" t="s">
        <v>417</v>
      </c>
      <c r="B414">
        <v>2014</v>
      </c>
      <c r="C414" s="9">
        <v>2014</v>
      </c>
      <c r="D414" s="121" t="str">
        <f t="shared" si="683"/>
        <v>BPMMA5_1</v>
      </c>
      <c r="E414" s="65" t="s">
        <v>451</v>
      </c>
      <c r="F414" s="59">
        <v>158.69258135481931</v>
      </c>
      <c r="G414" s="59">
        <v>37.292756618382533</v>
      </c>
      <c r="H414" s="59">
        <v>4.8144370285298344</v>
      </c>
      <c r="I414" s="59">
        <v>4.096570512820513</v>
      </c>
      <c r="J414" s="59">
        <v>0</v>
      </c>
      <c r="K414" s="59">
        <v>3.3100802610428497</v>
      </c>
      <c r="L414" s="59">
        <v>204.10985526277452</v>
      </c>
      <c r="M414" s="22"/>
      <c r="N414" t="s">
        <v>22</v>
      </c>
      <c r="O414" t="str">
        <f t="shared" ref="O414" si="729">IF(SUM(U414:U417)&gt;0,"",N414)</f>
        <v>MPfC LA</v>
      </c>
      <c r="P414" s="6" t="s">
        <v>451</v>
      </c>
      <c r="Q414" s="44">
        <v>5.9090052769417101</v>
      </c>
      <c r="R414" s="44">
        <v>-58.598483513250599</v>
      </c>
      <c r="S414" s="6" t="str">
        <f t="shared" si="681"/>
        <v>MPfC LA</v>
      </c>
      <c r="T414" s="6" t="str">
        <f t="shared" si="715"/>
        <v/>
      </c>
      <c r="U414" s="14"/>
    </row>
    <row r="415" spans="1:21" x14ac:dyDescent="0.2">
      <c r="A415" t="s">
        <v>417</v>
      </c>
      <c r="B415">
        <v>2014</v>
      </c>
      <c r="C415" s="9">
        <v>2014</v>
      </c>
      <c r="D415" s="121" t="str">
        <f t="shared" si="683"/>
        <v>BPMMA5_1</v>
      </c>
      <c r="E415" s="65" t="s">
        <v>452</v>
      </c>
      <c r="F415" s="59">
        <v>276.43018982034948</v>
      </c>
      <c r="G415" s="59">
        <v>64.96109460778213</v>
      </c>
      <c r="H415" s="59">
        <v>3.063732654518986</v>
      </c>
      <c r="I415" s="59"/>
      <c r="J415" s="59">
        <v>0</v>
      </c>
      <c r="K415" s="59">
        <v>15.478066319634793</v>
      </c>
      <c r="L415" s="59">
        <v>359.93308340228538</v>
      </c>
      <c r="M415" s="22"/>
      <c r="N415" t="s">
        <v>22</v>
      </c>
      <c r="O415" t="str">
        <f t="shared" ref="O415" si="730">IF(SUM(U414:U417)&gt;0,"",N415)</f>
        <v>MPfC LA</v>
      </c>
      <c r="P415" s="6" t="s">
        <v>452</v>
      </c>
      <c r="Q415" s="44">
        <v>5.9107252809353499</v>
      </c>
      <c r="R415" s="44">
        <v>-58.597838217120902</v>
      </c>
      <c r="S415" s="6" t="str">
        <f t="shared" si="681"/>
        <v>MPfC LA</v>
      </c>
      <c r="T415" s="6" t="str">
        <f t="shared" si="715"/>
        <v/>
      </c>
      <c r="U415" s="18" t="str">
        <f t="shared" ref="U415" si="731">IF(S415=S414,"",1)</f>
        <v/>
      </c>
    </row>
    <row r="416" spans="1:21" x14ac:dyDescent="0.2">
      <c r="A416" t="s">
        <v>417</v>
      </c>
      <c r="B416">
        <v>2014</v>
      </c>
      <c r="C416" s="9">
        <v>2014</v>
      </c>
      <c r="D416" s="121" t="str">
        <f t="shared" si="683"/>
        <v>BPMMA5_1</v>
      </c>
      <c r="E416" s="58" t="s">
        <v>453</v>
      </c>
      <c r="F416" s="59">
        <v>124.32012752321272</v>
      </c>
      <c r="G416" s="59">
        <v>29.215229967954986</v>
      </c>
      <c r="H416" s="59">
        <v>0.43767609350271225</v>
      </c>
      <c r="I416" s="59"/>
      <c r="J416" s="59">
        <v>8.1149826388888879</v>
      </c>
      <c r="K416" s="59">
        <v>18.681091598589298</v>
      </c>
      <c r="L416" s="59">
        <v>180.76910782214858</v>
      </c>
      <c r="M416" s="22"/>
      <c r="N416" t="s">
        <v>22</v>
      </c>
      <c r="O416" t="str">
        <f t="shared" ref="O416" si="732">IF(SUM(U414:U417)&gt;0,"",N416)</f>
        <v>MPfC LA</v>
      </c>
      <c r="P416" s="6" t="s">
        <v>453</v>
      </c>
      <c r="Q416" s="44">
        <v>5.9124813784798702</v>
      </c>
      <c r="R416" s="44">
        <v>-58.597220114854402</v>
      </c>
      <c r="S416" s="6" t="str">
        <f t="shared" si="681"/>
        <v>MPfC LA</v>
      </c>
      <c r="T416" s="6" t="str">
        <f t="shared" si="715"/>
        <v/>
      </c>
      <c r="U416" s="18" t="str">
        <f t="shared" ref="U416" si="733">IF(S416=S414,"",1)</f>
        <v/>
      </c>
    </row>
    <row r="417" spans="1:21" x14ac:dyDescent="0.2">
      <c r="A417" t="s">
        <v>417</v>
      </c>
      <c r="B417">
        <v>2014</v>
      </c>
      <c r="C417" s="9">
        <v>2014</v>
      </c>
      <c r="D417" s="121" t="str">
        <f t="shared" si="683"/>
        <v>BPMMA5_1</v>
      </c>
      <c r="E417" s="58" t="s">
        <v>454</v>
      </c>
      <c r="F417" s="59">
        <v>343.60534951518514</v>
      </c>
      <c r="G417" s="59">
        <v>80.747257136068498</v>
      </c>
      <c r="H417" s="59">
        <v>4.8144370285298344</v>
      </c>
      <c r="I417" s="59"/>
      <c r="J417" s="59">
        <v>0.59606759259259257</v>
      </c>
      <c r="K417" s="59">
        <v>15.775674370745243</v>
      </c>
      <c r="L417" s="59">
        <v>445.53878564312129</v>
      </c>
      <c r="M417" s="66">
        <v>10.149018232819076</v>
      </c>
      <c r="N417" t="s">
        <v>22</v>
      </c>
      <c r="O417" t="str">
        <f t="shared" ref="O417" si="734">IF(SUM(U414:U417)&gt;0,"",N417)</f>
        <v>MPfC LA</v>
      </c>
      <c r="P417" s="6" t="s">
        <v>454</v>
      </c>
      <c r="Q417" s="44">
        <v>5.9095157518181498</v>
      </c>
      <c r="R417" s="44">
        <v>-58.600209893583603</v>
      </c>
      <c r="S417" s="6" t="str">
        <f t="shared" si="681"/>
        <v>MPfC LA</v>
      </c>
      <c r="T417" s="6" t="str">
        <f t="shared" si="715"/>
        <v/>
      </c>
      <c r="U417" s="20" t="str">
        <f t="shared" ref="U417" si="735">IF(S417=S414,"",1)</f>
        <v/>
      </c>
    </row>
    <row r="418" spans="1:21" x14ac:dyDescent="0.2">
      <c r="A418" t="s">
        <v>422</v>
      </c>
      <c r="B418">
        <v>2019</v>
      </c>
      <c r="C418" s="9">
        <v>2019</v>
      </c>
      <c r="D418" s="121" t="str">
        <f t="shared" si="683"/>
        <v>BPMMA2019_5_1</v>
      </c>
      <c r="E418" s="114" t="s">
        <v>455</v>
      </c>
      <c r="F418" s="59">
        <v>164.52630960420717</v>
      </c>
      <c r="G418" s="59">
        <v>38.663682756988685</v>
      </c>
      <c r="H418" s="59">
        <v>0.43767609350271225</v>
      </c>
      <c r="I418" s="59">
        <v>4.1691682692307683</v>
      </c>
      <c r="J418" s="59">
        <v>33.467326340467451</v>
      </c>
      <c r="K418" s="59">
        <v>35.464754835320548</v>
      </c>
      <c r="L418" s="59">
        <v>272.55974963048658</v>
      </c>
      <c r="M418" s="36"/>
      <c r="N418" t="s">
        <v>22</v>
      </c>
      <c r="O418" t="str">
        <f t="shared" ref="O418" si="736">IF(SUM(U418:U421)&gt;0,"",N418)</f>
        <v>MPfC LA</v>
      </c>
      <c r="P418" s="6" t="s">
        <v>451</v>
      </c>
      <c r="Q418" s="7">
        <v>4.7337970242889504</v>
      </c>
      <c r="R418" s="7">
        <v>-59.666208522277699</v>
      </c>
      <c r="S418" s="6" t="str">
        <f t="shared" si="681"/>
        <v>MPfC LA</v>
      </c>
      <c r="T418" s="6" t="str">
        <f t="shared" si="715"/>
        <v>check</v>
      </c>
      <c r="U418" s="14"/>
    </row>
    <row r="419" spans="1:21" x14ac:dyDescent="0.2">
      <c r="A419" t="s">
        <v>422</v>
      </c>
      <c r="B419">
        <v>2019</v>
      </c>
      <c r="C419" s="9">
        <v>2019</v>
      </c>
      <c r="D419" s="121" t="str">
        <f t="shared" si="683"/>
        <v>BPMMA2019_5_1</v>
      </c>
      <c r="E419" s="114" t="s">
        <v>456</v>
      </c>
      <c r="F419" s="59">
        <v>265.65054924885271</v>
      </c>
      <c r="G419" s="59">
        <v>62.427879073480383</v>
      </c>
      <c r="H419" s="59">
        <v>2.1883804675135612</v>
      </c>
      <c r="I419" s="59"/>
      <c r="J419" s="59">
        <v>0</v>
      </c>
      <c r="K419" s="59">
        <v>17.954491322581102</v>
      </c>
      <c r="L419" s="59">
        <v>348.22130011242774</v>
      </c>
      <c r="M419" s="36"/>
      <c r="N419" t="s">
        <v>22</v>
      </c>
      <c r="O419" t="str">
        <f t="shared" ref="O419" si="737">IF(SUM(U418:U421)&gt;0,"",N419)</f>
        <v>MPfC LA</v>
      </c>
      <c r="P419" s="6" t="s">
        <v>452</v>
      </c>
      <c r="Q419" s="7">
        <v>4.7338491868389001</v>
      </c>
      <c r="R419" s="7">
        <v>-59.664398191328502</v>
      </c>
      <c r="S419" s="6" t="str">
        <f t="shared" si="681"/>
        <v>MPfC LA</v>
      </c>
      <c r="T419" s="6" t="str">
        <f t="shared" si="715"/>
        <v>check</v>
      </c>
      <c r="U419" s="18" t="str">
        <f t="shared" ref="U419" si="738">IF(S419=S418,"",1)</f>
        <v/>
      </c>
    </row>
    <row r="420" spans="1:21" x14ac:dyDescent="0.2">
      <c r="A420" t="s">
        <v>422</v>
      </c>
      <c r="B420">
        <v>2019</v>
      </c>
      <c r="C420" s="9">
        <v>2019</v>
      </c>
      <c r="D420" s="121" t="str">
        <f t="shared" si="683"/>
        <v>BPMMA2019_5_1</v>
      </c>
      <c r="E420" s="114" t="s">
        <v>457</v>
      </c>
      <c r="F420" s="59">
        <v>183.81003895352001</v>
      </c>
      <c r="G420" s="59">
        <v>43.195359154077202</v>
      </c>
      <c r="H420" s="59">
        <v>3.501408748021698</v>
      </c>
      <c r="I420" s="59"/>
      <c r="J420" s="59">
        <v>1.946326530612245</v>
      </c>
      <c r="K420" s="59">
        <v>21.640544293679053</v>
      </c>
      <c r="L420" s="59">
        <v>254.09367767991023</v>
      </c>
      <c r="M420" s="36"/>
      <c r="N420" t="s">
        <v>22</v>
      </c>
      <c r="O420" t="str">
        <f t="shared" ref="O420" si="739">IF(SUM(U418:U421)&gt;0,"",N420)</f>
        <v>MPfC LA</v>
      </c>
      <c r="P420" s="6" t="s">
        <v>453</v>
      </c>
      <c r="Q420" s="7">
        <v>4.73385622984474</v>
      </c>
      <c r="R420" s="7">
        <v>-59.662569669590098</v>
      </c>
      <c r="S420" s="6" t="str">
        <f t="shared" si="681"/>
        <v>MPfC LA</v>
      </c>
      <c r="T420" s="6" t="str">
        <f t="shared" si="715"/>
        <v>check</v>
      </c>
      <c r="U420" s="18" t="str">
        <f t="shared" ref="U420" si="740">IF(S420=S418,"",1)</f>
        <v/>
      </c>
    </row>
    <row r="421" spans="1:21" ht="16" thickBot="1" x14ac:dyDescent="0.25">
      <c r="A421" t="s">
        <v>422</v>
      </c>
      <c r="B421">
        <v>2019</v>
      </c>
      <c r="C421" s="9">
        <v>2019</v>
      </c>
      <c r="D421" s="121" t="str">
        <f t="shared" si="683"/>
        <v>BPMMA2019_5_1</v>
      </c>
      <c r="E421" s="115" t="s">
        <v>458</v>
      </c>
      <c r="F421" s="62">
        <v>268.73415268191178</v>
      </c>
      <c r="G421" s="62">
        <v>63.152525880249264</v>
      </c>
      <c r="H421" s="62">
        <v>4.3767609350271224</v>
      </c>
      <c r="I421" s="62"/>
      <c r="J421" s="62">
        <v>0</v>
      </c>
      <c r="K421" s="62">
        <v>5.8299259717014786</v>
      </c>
      <c r="L421" s="62">
        <v>342.0933654688896</v>
      </c>
      <c r="M421" s="36">
        <v>36.942286115007022</v>
      </c>
      <c r="N421" t="s">
        <v>22</v>
      </c>
      <c r="O421" t="str">
        <f t="shared" ref="O421" si="741">IF(SUM(U418:U421)&gt;0,"",N421)</f>
        <v>MPfC LA</v>
      </c>
      <c r="P421" s="6" t="s">
        <v>454</v>
      </c>
      <c r="Q421" s="7">
        <v>4.73554127267849</v>
      </c>
      <c r="R421" s="7">
        <v>-59.666179174578097</v>
      </c>
      <c r="S421" s="6" t="str">
        <f t="shared" si="681"/>
        <v>MPfC LA</v>
      </c>
      <c r="T421" s="6" t="str">
        <f t="shared" si="715"/>
        <v>check</v>
      </c>
      <c r="U421" s="20" t="str">
        <f t="shared" ref="U421" si="742">IF(S421=S418,"",1)</f>
        <v/>
      </c>
    </row>
    <row r="422" spans="1:21" x14ac:dyDescent="0.2">
      <c r="A422" t="s">
        <v>417</v>
      </c>
      <c r="B422">
        <v>2014</v>
      </c>
      <c r="C422" s="9">
        <v>2014</v>
      </c>
      <c r="D422" s="121" t="str">
        <f t="shared" si="683"/>
        <v>BPMMA6_3</v>
      </c>
      <c r="E422" s="56" t="s">
        <v>459</v>
      </c>
      <c r="F422" s="57">
        <v>232.11203525540012</v>
      </c>
      <c r="G422" s="57">
        <v>54.546328285019023</v>
      </c>
      <c r="H422" s="57">
        <v>3.93908484152441</v>
      </c>
      <c r="I422" s="57">
        <v>3.0205792619542615</v>
      </c>
      <c r="J422" s="57">
        <v>1.6296296296296295</v>
      </c>
      <c r="K422" s="57">
        <v>1.8782147094902333</v>
      </c>
      <c r="L422" s="57">
        <v>294.10529272106339</v>
      </c>
      <c r="M422" s="22"/>
      <c r="N422" t="s">
        <v>29</v>
      </c>
      <c r="O422" t="str">
        <f t="shared" ref="O422" si="743">IF(SUM(U422:U425)&gt;0,"",N422)</f>
        <v>HPfC MA</v>
      </c>
      <c r="P422" s="6" t="s">
        <v>459</v>
      </c>
      <c r="Q422" s="44">
        <v>7.5901040548262397</v>
      </c>
      <c r="R422" s="44">
        <v>-59.166859800578401</v>
      </c>
      <c r="S422" s="6" t="str">
        <f t="shared" si="681"/>
        <v>HPfC MA</v>
      </c>
      <c r="T422" s="6" t="str">
        <f t="shared" si="715"/>
        <v/>
      </c>
      <c r="U422" s="14"/>
    </row>
    <row r="423" spans="1:21" x14ac:dyDescent="0.2">
      <c r="A423" t="s">
        <v>417</v>
      </c>
      <c r="B423">
        <v>2014</v>
      </c>
      <c r="C423" s="9">
        <v>2014</v>
      </c>
      <c r="D423" s="121" t="str">
        <f t="shared" si="683"/>
        <v>BPMMA6_3</v>
      </c>
      <c r="E423" s="58" t="s">
        <v>460</v>
      </c>
      <c r="F423" s="59">
        <v>131.77861347955462</v>
      </c>
      <c r="G423" s="59">
        <v>30.967974167695335</v>
      </c>
      <c r="H423" s="59">
        <v>0.43767609350271225</v>
      </c>
      <c r="I423" s="59"/>
      <c r="J423" s="59">
        <v>3.6483562500000009</v>
      </c>
      <c r="K423" s="59">
        <v>1.7929561318714229</v>
      </c>
      <c r="L423" s="59">
        <v>168.6255761226241</v>
      </c>
      <c r="M423" s="22"/>
      <c r="N423" t="s">
        <v>29</v>
      </c>
      <c r="O423" t="str">
        <f t="shared" ref="O423" si="744">IF(SUM(U422:U425)&gt;0,"",N423)</f>
        <v>HPfC MA</v>
      </c>
      <c r="P423" s="6" t="s">
        <v>460</v>
      </c>
      <c r="Q423" s="44">
        <v>7.5888359369267899</v>
      </c>
      <c r="R423" s="44">
        <v>-59.165567024369899</v>
      </c>
      <c r="S423" s="6" t="str">
        <f t="shared" si="681"/>
        <v>HPfC MA</v>
      </c>
      <c r="T423" s="6" t="str">
        <f t="shared" si="715"/>
        <v/>
      </c>
      <c r="U423" s="18" t="str">
        <f t="shared" ref="U423" si="745">IF(S423=S422,"",1)</f>
        <v/>
      </c>
    </row>
    <row r="424" spans="1:21" x14ac:dyDescent="0.2">
      <c r="A424" t="s">
        <v>417</v>
      </c>
      <c r="B424">
        <v>2014</v>
      </c>
      <c r="C424" s="9">
        <v>2014</v>
      </c>
      <c r="D424" s="121" t="str">
        <f t="shared" si="683"/>
        <v>BPMMA6_3</v>
      </c>
      <c r="E424" s="58" t="s">
        <v>461</v>
      </c>
      <c r="F424" s="59">
        <v>59.745436924542929</v>
      </c>
      <c r="G424" s="59">
        <v>12.2478145695313</v>
      </c>
      <c r="H424" s="59">
        <v>0.8753521870054245</v>
      </c>
      <c r="I424" s="59"/>
      <c r="J424" s="59">
        <v>0</v>
      </c>
      <c r="K424" s="59">
        <v>2.823860368725934</v>
      </c>
      <c r="L424" s="59">
        <v>75.692464049805579</v>
      </c>
      <c r="M424" s="22"/>
      <c r="N424" t="s">
        <v>29</v>
      </c>
      <c r="O424" t="str">
        <f t="shared" ref="O424" si="746">IF(SUM(U422:U425)&gt;0,"",N424)</f>
        <v>HPfC MA</v>
      </c>
      <c r="P424" s="6" t="s">
        <v>461</v>
      </c>
      <c r="Q424" s="44">
        <v>7.5875493285315097</v>
      </c>
      <c r="R424" s="44">
        <v>-59.164355697107503</v>
      </c>
      <c r="S424" s="6" t="str">
        <f t="shared" si="681"/>
        <v>HPfC MA</v>
      </c>
      <c r="T424" s="6" t="str">
        <f t="shared" si="715"/>
        <v/>
      </c>
      <c r="U424" s="18" t="str">
        <f t="shared" ref="U424" si="747">IF(S424=S422,"",1)</f>
        <v/>
      </c>
    </row>
    <row r="425" spans="1:21" x14ac:dyDescent="0.2">
      <c r="A425" t="s">
        <v>417</v>
      </c>
      <c r="B425">
        <v>2014</v>
      </c>
      <c r="C425" s="9">
        <v>2014</v>
      </c>
      <c r="D425" s="121" t="str">
        <f t="shared" si="683"/>
        <v>BPMMA6_3</v>
      </c>
      <c r="E425" s="58" t="s">
        <v>462</v>
      </c>
      <c r="F425" s="59">
        <v>128.06195869429615</v>
      </c>
      <c r="G425" s="59">
        <v>30.094560293159596</v>
      </c>
      <c r="H425" s="59">
        <v>0.8753521870054245</v>
      </c>
      <c r="I425" s="59"/>
      <c r="J425" s="59">
        <v>0</v>
      </c>
      <c r="K425" s="59">
        <v>6.570596602483981</v>
      </c>
      <c r="L425" s="59">
        <v>165.60246777694516</v>
      </c>
      <c r="M425" s="22"/>
      <c r="N425" t="s">
        <v>29</v>
      </c>
      <c r="O425" t="str">
        <f t="shared" ref="O425" si="748">IF(SUM(U422:U425)&gt;0,"",N425)</f>
        <v>HPfC MA</v>
      </c>
      <c r="P425" s="6" t="s">
        <v>462</v>
      </c>
      <c r="Q425" s="44">
        <v>7.5913576101093199</v>
      </c>
      <c r="R425" s="44">
        <v>-59.1656340035996</v>
      </c>
      <c r="S425" s="6" t="str">
        <f t="shared" si="681"/>
        <v>HPfC MA</v>
      </c>
      <c r="T425" s="6" t="str">
        <f t="shared" si="715"/>
        <v/>
      </c>
      <c r="U425" s="20" t="str">
        <f t="shared" ref="U425" si="749">IF(S425=S422,"",1)</f>
        <v/>
      </c>
    </row>
    <row r="426" spans="1:21" x14ac:dyDescent="0.2">
      <c r="A426" t="s">
        <v>422</v>
      </c>
      <c r="B426">
        <v>2019</v>
      </c>
      <c r="C426" s="9">
        <v>2019</v>
      </c>
      <c r="D426" s="121" t="str">
        <f t="shared" si="683"/>
        <v>BPMMA6_2</v>
      </c>
      <c r="E426" s="67" t="s">
        <v>463</v>
      </c>
      <c r="F426" s="59">
        <v>246.1604831184917</v>
      </c>
      <c r="G426" s="59">
        <v>57.847713532845546</v>
      </c>
      <c r="H426" s="59">
        <v>4.3767609350271224</v>
      </c>
      <c r="I426" s="59">
        <v>3.9154059999999999</v>
      </c>
      <c r="J426" s="59">
        <v>24.096279553458199</v>
      </c>
      <c r="K426" s="59">
        <v>3.5992541183422926</v>
      </c>
      <c r="L426" s="59">
        <v>336.08049125816484</v>
      </c>
      <c r="M426" s="36"/>
      <c r="N426" t="s">
        <v>111</v>
      </c>
      <c r="O426" t="str">
        <f t="shared" ref="O426" si="750">IF(SUM(U426:U429)&gt;0,"",N426)</f>
        <v>MPfC MA</v>
      </c>
      <c r="P426" s="6" t="s">
        <v>463</v>
      </c>
      <c r="Q426" s="7">
        <v>4.80165898133962</v>
      </c>
      <c r="R426" s="7">
        <v>-59.686063681780702</v>
      </c>
      <c r="S426" s="6" t="str">
        <f t="shared" si="681"/>
        <v>MPfC MA</v>
      </c>
      <c r="T426" s="6" t="str">
        <f t="shared" si="715"/>
        <v/>
      </c>
      <c r="U426" s="14"/>
    </row>
    <row r="427" spans="1:21" x14ac:dyDescent="0.2">
      <c r="A427" t="s">
        <v>422</v>
      </c>
      <c r="B427">
        <v>2019</v>
      </c>
      <c r="C427" s="9">
        <v>2019</v>
      </c>
      <c r="D427" s="121" t="str">
        <f t="shared" si="683"/>
        <v>BPMMA6_2</v>
      </c>
      <c r="E427" s="67" t="s">
        <v>464</v>
      </c>
      <c r="F427" s="59">
        <v>252.92585783386329</v>
      </c>
      <c r="G427" s="59">
        <v>59.437576590957867</v>
      </c>
      <c r="H427" s="59">
        <v>6.127465309037972</v>
      </c>
      <c r="I427" s="59"/>
      <c r="J427" s="59">
        <v>0</v>
      </c>
      <c r="K427" s="59">
        <v>0</v>
      </c>
      <c r="L427" s="59">
        <v>318.49089973385912</v>
      </c>
      <c r="M427" s="36"/>
      <c r="N427" t="s">
        <v>111</v>
      </c>
      <c r="O427" t="str">
        <f t="shared" ref="O427" si="751">IF(SUM(U426:U429)&gt;0,"",N427)</f>
        <v>MPfC MA</v>
      </c>
      <c r="P427" s="6" t="s">
        <v>464</v>
      </c>
      <c r="Q427" s="7">
        <v>4.8017327495217303</v>
      </c>
      <c r="R427" s="7">
        <v>-59.687982748143703</v>
      </c>
      <c r="S427" s="6" t="str">
        <f t="shared" si="681"/>
        <v>MPfC MA</v>
      </c>
      <c r="T427" s="6" t="str">
        <f t="shared" si="715"/>
        <v/>
      </c>
      <c r="U427" s="18" t="str">
        <f t="shared" ref="U427" si="752">IF(S427=S426,"",1)</f>
        <v/>
      </c>
    </row>
    <row r="428" spans="1:21" x14ac:dyDescent="0.2">
      <c r="A428" t="s">
        <v>422</v>
      </c>
      <c r="B428">
        <v>2019</v>
      </c>
      <c r="C428" s="9">
        <v>2019</v>
      </c>
      <c r="D428" s="121" t="str">
        <f t="shared" si="683"/>
        <v>BPMMA6_2</v>
      </c>
      <c r="E428" s="67" t="s">
        <v>465</v>
      </c>
      <c r="F428" s="59">
        <v>121.0752076086149</v>
      </c>
      <c r="G428" s="59">
        <v>28.452673788024502</v>
      </c>
      <c r="H428" s="59">
        <v>2.1883804675135612</v>
      </c>
      <c r="I428" s="59"/>
      <c r="J428" s="59">
        <v>0</v>
      </c>
      <c r="K428" s="59">
        <v>33.981365013992047</v>
      </c>
      <c r="L428" s="59">
        <v>185.697626878145</v>
      </c>
      <c r="M428" s="36"/>
      <c r="N428" t="s">
        <v>111</v>
      </c>
      <c r="O428" t="str">
        <f t="shared" ref="O428" si="753">IF(SUM(U426:U429)&gt;0,"",N428)</f>
        <v>MPfC MA</v>
      </c>
      <c r="P428" s="6" t="s">
        <v>465</v>
      </c>
      <c r="Q428" s="7">
        <v>4.8017619685465602</v>
      </c>
      <c r="R428" s="7">
        <v>-59.689739487419601</v>
      </c>
      <c r="S428" s="6" t="str">
        <f t="shared" si="681"/>
        <v>MPfC MA</v>
      </c>
      <c r="T428" s="6" t="str">
        <f t="shared" si="715"/>
        <v/>
      </c>
      <c r="U428" s="18" t="str">
        <f t="shared" ref="U428" si="754">IF(S428=S426,"",1)</f>
        <v/>
      </c>
    </row>
    <row r="429" spans="1:21" ht="16" thickBot="1" x14ac:dyDescent="0.25">
      <c r="A429" t="s">
        <v>422</v>
      </c>
      <c r="B429">
        <v>2019</v>
      </c>
      <c r="C429" s="9">
        <v>2019</v>
      </c>
      <c r="D429" s="121" t="str">
        <f t="shared" si="683"/>
        <v>BPMMA6_2</v>
      </c>
      <c r="E429" s="71" t="s">
        <v>466</v>
      </c>
      <c r="F429" s="62">
        <v>449.46785058063239</v>
      </c>
      <c r="G429" s="62">
        <v>105.6249448864486</v>
      </c>
      <c r="H429" s="62">
        <v>1.750704374010849</v>
      </c>
      <c r="I429" s="62"/>
      <c r="J429" s="62">
        <v>14.181538896467041</v>
      </c>
      <c r="K429" s="62">
        <v>7.6241922935571464</v>
      </c>
      <c r="L429" s="62">
        <v>578.64923103111607</v>
      </c>
      <c r="M429" s="36">
        <v>502.35063113604485</v>
      </c>
      <c r="N429" t="s">
        <v>111</v>
      </c>
      <c r="O429" t="str">
        <f t="shared" ref="O429" si="755">IF(SUM(U426:U429)&gt;0,"",N429)</f>
        <v>MPfC MA</v>
      </c>
      <c r="P429" s="6" t="s">
        <v>466</v>
      </c>
      <c r="Q429" s="7">
        <v>4.7999328351316999</v>
      </c>
      <c r="R429" s="7">
        <v>-59.686092958820602</v>
      </c>
      <c r="S429" s="6" t="str">
        <f t="shared" si="681"/>
        <v>MPfC MA</v>
      </c>
      <c r="T429" s="6" t="str">
        <f t="shared" si="715"/>
        <v/>
      </c>
      <c r="U429" s="20" t="str">
        <f t="shared" ref="U429" si="756">IF(S429=S426,"",1)</f>
        <v/>
      </c>
    </row>
    <row r="430" spans="1:21" x14ac:dyDescent="0.2">
      <c r="A430" t="s">
        <v>417</v>
      </c>
      <c r="B430">
        <v>2014</v>
      </c>
      <c r="C430" s="9">
        <v>2013</v>
      </c>
      <c r="D430" s="121" t="str">
        <f t="shared" si="683"/>
        <v>BPMMA7_1</v>
      </c>
      <c r="E430" s="56" t="s">
        <v>467</v>
      </c>
      <c r="F430" s="57">
        <v>127.69499375469699</v>
      </c>
      <c r="G430" s="57">
        <v>30.008323532353792</v>
      </c>
      <c r="H430" s="57">
        <v>3.93908484152441</v>
      </c>
      <c r="I430" s="57">
        <v>1.712481398809524</v>
      </c>
      <c r="J430" s="57">
        <v>0.73076105442176875</v>
      </c>
      <c r="K430" s="57">
        <v>58.224694855764547</v>
      </c>
      <c r="L430" s="57">
        <v>220.59785803876153</v>
      </c>
      <c r="M430" s="22"/>
      <c r="N430" t="s">
        <v>111</v>
      </c>
      <c r="O430" t="str">
        <f t="shared" ref="O430" si="757">IF(SUM(U430:U433)&gt;0,"",N430)</f>
        <v>MPfC MA</v>
      </c>
      <c r="P430" s="6" t="s">
        <v>467</v>
      </c>
      <c r="Q430" s="7">
        <v>4.6397370000000002</v>
      </c>
      <c r="R430" s="7">
        <v>-58.720903</v>
      </c>
      <c r="S430" s="6" t="str">
        <f t="shared" si="681"/>
        <v>MPfC MA</v>
      </c>
      <c r="T430" s="6" t="str">
        <f t="shared" si="715"/>
        <v/>
      </c>
      <c r="U430" s="14"/>
    </row>
    <row r="431" spans="1:21" x14ac:dyDescent="0.2">
      <c r="A431" t="s">
        <v>417</v>
      </c>
      <c r="B431">
        <v>2014</v>
      </c>
      <c r="C431" s="9">
        <v>2013</v>
      </c>
      <c r="D431" s="121" t="str">
        <f t="shared" si="683"/>
        <v>BPMMA7_1</v>
      </c>
      <c r="E431" s="58" t="s">
        <v>468</v>
      </c>
      <c r="F431" s="59">
        <v>338.31472690008241</v>
      </c>
      <c r="G431" s="59">
        <v>79.503960821519357</v>
      </c>
      <c r="H431" s="59">
        <v>1.750704374010849</v>
      </c>
      <c r="I431" s="59"/>
      <c r="J431" s="59">
        <v>2.5649479166666667</v>
      </c>
      <c r="K431" s="59">
        <v>0.71172184737355626</v>
      </c>
      <c r="L431" s="59">
        <v>422.84606185965282</v>
      </c>
      <c r="M431" s="22"/>
      <c r="N431" t="s">
        <v>111</v>
      </c>
      <c r="O431" t="str">
        <f t="shared" ref="O431" si="758">IF(SUM(U430:U433)&gt;0,"",N431)</f>
        <v>MPfC MA</v>
      </c>
      <c r="P431" s="6" t="s">
        <v>468</v>
      </c>
      <c r="Q431" s="7">
        <v>4.6379960000000002</v>
      </c>
      <c r="R431" s="7">
        <v>-58.720956000000001</v>
      </c>
      <c r="S431" s="6" t="str">
        <f t="shared" si="681"/>
        <v>MPfC MA</v>
      </c>
      <c r="T431" s="6" t="str">
        <f t="shared" si="715"/>
        <v/>
      </c>
      <c r="U431" s="18" t="str">
        <f t="shared" ref="U431" si="759">IF(S431=S430,"",1)</f>
        <v/>
      </c>
    </row>
    <row r="432" spans="1:21" x14ac:dyDescent="0.2">
      <c r="A432" t="s">
        <v>417</v>
      </c>
      <c r="B432">
        <v>2014</v>
      </c>
      <c r="C432" s="9">
        <v>2013</v>
      </c>
      <c r="D432" s="121" t="str">
        <f t="shared" si="683"/>
        <v>BPMMA7_1</v>
      </c>
      <c r="E432" s="58" t="s">
        <v>469</v>
      </c>
      <c r="F432" s="59">
        <v>134.18711861713857</v>
      </c>
      <c r="G432" s="59">
        <v>31.533972875027562</v>
      </c>
      <c r="H432" s="59">
        <v>2.6260565610162736</v>
      </c>
      <c r="I432" s="59"/>
      <c r="J432" s="59">
        <v>3.3949930909863948</v>
      </c>
      <c r="K432" s="59">
        <v>11.858607270532646</v>
      </c>
      <c r="L432" s="59">
        <v>183.60074841470143</v>
      </c>
      <c r="M432" s="22"/>
      <c r="N432" t="s">
        <v>111</v>
      </c>
      <c r="O432" t="str">
        <f t="shared" ref="O432" si="760">IF(SUM(U430:U433)&gt;0,"",N432)</f>
        <v>MPfC MA</v>
      </c>
      <c r="P432" s="6" t="s">
        <v>469</v>
      </c>
      <c r="Q432" s="7">
        <v>4.6362740000000002</v>
      </c>
      <c r="R432" s="7">
        <v>-58.720933000000002</v>
      </c>
      <c r="S432" s="6" t="str">
        <f t="shared" si="681"/>
        <v>MPfC MA</v>
      </c>
      <c r="T432" s="6" t="str">
        <f t="shared" si="715"/>
        <v/>
      </c>
      <c r="U432" s="18" t="str">
        <f t="shared" ref="U432" si="761">IF(S432=S430,"",1)</f>
        <v/>
      </c>
    </row>
    <row r="433" spans="1:21" x14ac:dyDescent="0.2">
      <c r="A433" t="s">
        <v>417</v>
      </c>
      <c r="B433">
        <v>2014</v>
      </c>
      <c r="C433" s="9">
        <v>2013</v>
      </c>
      <c r="D433" s="121" t="str">
        <f t="shared" si="683"/>
        <v>BPMMA7_1</v>
      </c>
      <c r="E433" s="58" t="s">
        <v>470</v>
      </c>
      <c r="F433" s="59">
        <v>192.80714089678324</v>
      </c>
      <c r="G433" s="59">
        <v>45.309678110744059</v>
      </c>
      <c r="H433" s="59">
        <v>3.93908484152441</v>
      </c>
      <c r="I433" s="59"/>
      <c r="J433" s="59">
        <v>4.0210965348639451</v>
      </c>
      <c r="K433" s="59">
        <v>4.4156178295281237</v>
      </c>
      <c r="L433" s="59">
        <v>250.49261821344376</v>
      </c>
      <c r="M433" s="60">
        <v>47.479417952314158</v>
      </c>
      <c r="N433" t="s">
        <v>111</v>
      </c>
      <c r="O433" t="str">
        <f t="shared" ref="O433" si="762">IF(SUM(U430:U433)&gt;0,"",N433)</f>
        <v>MPfC MA</v>
      </c>
      <c r="P433" s="6" t="s">
        <v>470</v>
      </c>
      <c r="Q433" s="7">
        <v>4.6397779999999997</v>
      </c>
      <c r="R433" s="7">
        <v>-58.719101999999999</v>
      </c>
      <c r="S433" s="6" t="str">
        <f t="shared" si="681"/>
        <v>MPfC MA</v>
      </c>
      <c r="T433" s="6" t="str">
        <f t="shared" si="715"/>
        <v/>
      </c>
      <c r="U433" s="20" t="str">
        <f t="shared" ref="U433" si="763">IF(S433=S430,"",1)</f>
        <v/>
      </c>
    </row>
    <row r="434" spans="1:21" x14ac:dyDescent="0.2">
      <c r="A434" t="s">
        <v>422</v>
      </c>
      <c r="B434">
        <v>2019</v>
      </c>
      <c r="C434" s="9">
        <v>2019</v>
      </c>
      <c r="D434" s="121" t="str">
        <f t="shared" si="683"/>
        <v>BPMMA7_2</v>
      </c>
      <c r="E434" s="67" t="s">
        <v>471</v>
      </c>
      <c r="F434" s="59">
        <v>279.46879902690944</v>
      </c>
      <c r="G434" s="59">
        <v>65.675167771323714</v>
      </c>
      <c r="H434" s="59">
        <v>5.2521131220325472</v>
      </c>
      <c r="I434" s="59">
        <v>3.5518954545454546</v>
      </c>
      <c r="J434" s="59">
        <v>0</v>
      </c>
      <c r="K434" s="59">
        <v>3.3738008944573838</v>
      </c>
      <c r="L434" s="59">
        <v>353.76988081472302</v>
      </c>
      <c r="M434" s="36"/>
      <c r="N434" t="s">
        <v>111</v>
      </c>
      <c r="O434" t="str">
        <f t="shared" ref="O434" si="764">IF(SUM(U434:U437)&gt;0,"",N434)</f>
        <v>MPfC MA</v>
      </c>
      <c r="P434" s="6" t="s">
        <v>471</v>
      </c>
      <c r="Q434" s="7">
        <v>7.4962816992345704</v>
      </c>
      <c r="R434" s="7">
        <v>-59.644662487670601</v>
      </c>
      <c r="S434" s="6" t="str">
        <f t="shared" si="681"/>
        <v>MPfC MA</v>
      </c>
      <c r="T434" s="6" t="str">
        <f t="shared" si="715"/>
        <v/>
      </c>
      <c r="U434" s="14"/>
    </row>
    <row r="435" spans="1:21" x14ac:dyDescent="0.2">
      <c r="A435" t="s">
        <v>422</v>
      </c>
      <c r="B435">
        <v>2019</v>
      </c>
      <c r="C435" s="9">
        <v>2019</v>
      </c>
      <c r="D435" s="121" t="str">
        <f t="shared" si="683"/>
        <v>BPMMA7_2</v>
      </c>
      <c r="E435" s="67" t="s">
        <v>472</v>
      </c>
      <c r="F435" s="59">
        <v>353.91208492725355</v>
      </c>
      <c r="G435" s="59">
        <v>83.169339957904583</v>
      </c>
      <c r="H435" s="59">
        <v>9.6288740570596687</v>
      </c>
      <c r="I435" s="59"/>
      <c r="J435" s="59">
        <v>3.4393672067577263</v>
      </c>
      <c r="K435" s="59">
        <v>0</v>
      </c>
      <c r="L435" s="59">
        <v>450.14966614897548</v>
      </c>
      <c r="M435" s="36"/>
      <c r="N435" t="s">
        <v>111</v>
      </c>
      <c r="O435" t="str">
        <f t="shared" ref="O435" si="765">IF(SUM(U434:U437)&gt;0,"",N435)</f>
        <v>MPfC MA</v>
      </c>
      <c r="P435" s="6" t="s">
        <v>472</v>
      </c>
      <c r="Q435" s="7">
        <v>7.4962926950385897</v>
      </c>
      <c r="R435" s="7">
        <v>-59.6428335816424</v>
      </c>
      <c r="S435" s="6" t="str">
        <f t="shared" si="681"/>
        <v>MPfC MA</v>
      </c>
      <c r="T435" s="6" t="str">
        <f t="shared" si="715"/>
        <v/>
      </c>
      <c r="U435" s="18" t="str">
        <f t="shared" ref="U435" si="766">IF(S435=S434,"",1)</f>
        <v/>
      </c>
    </row>
    <row r="436" spans="1:21" x14ac:dyDescent="0.2">
      <c r="A436" t="s">
        <v>422</v>
      </c>
      <c r="B436">
        <v>2019</v>
      </c>
      <c r="C436" s="9">
        <v>2019</v>
      </c>
      <c r="D436" s="121" t="str">
        <f t="shared" si="683"/>
        <v>BPMMA7_2</v>
      </c>
      <c r="E436" s="67" t="s">
        <v>473</v>
      </c>
      <c r="F436" s="59">
        <v>229.66104235384577</v>
      </c>
      <c r="G436" s="59">
        <v>53.970344953153756</v>
      </c>
      <c r="H436" s="59">
        <v>6.5651414025406831</v>
      </c>
      <c r="I436" s="59"/>
      <c r="J436" s="59">
        <v>0</v>
      </c>
      <c r="K436" s="59">
        <v>4.9650963344035475</v>
      </c>
      <c r="L436" s="59">
        <v>295.16162504394373</v>
      </c>
      <c r="M436" s="36"/>
      <c r="N436" t="s">
        <v>111</v>
      </c>
      <c r="O436" t="str">
        <f t="shared" ref="O436" si="767">IF(SUM(U434:U437)&gt;0,"",N436)</f>
        <v>MPfC MA</v>
      </c>
      <c r="P436" s="6" t="s">
        <v>473</v>
      </c>
      <c r="Q436" s="7">
        <v>7.4962944840246104</v>
      </c>
      <c r="R436" s="7">
        <v>-59.6410317804012</v>
      </c>
      <c r="S436" s="6" t="str">
        <f t="shared" si="681"/>
        <v>MPfC MA</v>
      </c>
      <c r="T436" s="6" t="str">
        <f t="shared" si="715"/>
        <v/>
      </c>
      <c r="U436" s="18" t="str">
        <f t="shared" ref="U436" si="768">IF(S436=S434,"",1)</f>
        <v/>
      </c>
    </row>
    <row r="437" spans="1:21" x14ac:dyDescent="0.2">
      <c r="A437" t="s">
        <v>422</v>
      </c>
      <c r="B437">
        <v>2019</v>
      </c>
      <c r="C437" s="9">
        <v>2019</v>
      </c>
      <c r="D437" s="121" t="str">
        <f t="shared" si="683"/>
        <v>BPMMA7_2</v>
      </c>
      <c r="E437" s="67" t="s">
        <v>474</v>
      </c>
      <c r="F437" s="59">
        <v>206.5354973694663</v>
      </c>
      <c r="G437" s="59">
        <v>48.535841881824581</v>
      </c>
      <c r="H437" s="59">
        <v>4.3767609350271224</v>
      </c>
      <c r="I437" s="59"/>
      <c r="J437" s="59">
        <v>0</v>
      </c>
      <c r="K437" s="59">
        <v>2.3253990827002915</v>
      </c>
      <c r="L437" s="59">
        <v>261.77349926901832</v>
      </c>
      <c r="M437" s="36">
        <v>69.270336605890606</v>
      </c>
      <c r="N437" t="s">
        <v>111</v>
      </c>
      <c r="O437" t="str">
        <f t="shared" ref="O437" si="769">IF(SUM(U434:U437)&gt;0,"",N437)</f>
        <v>MPfC MA</v>
      </c>
      <c r="P437" s="6" t="s">
        <v>474</v>
      </c>
      <c r="Q437" s="7">
        <v>7.4980799315678599</v>
      </c>
      <c r="R437" s="7">
        <v>-59.644664292707802</v>
      </c>
      <c r="S437" s="6" t="str">
        <f t="shared" si="681"/>
        <v>MPfC MA</v>
      </c>
      <c r="T437" s="6" t="str">
        <f t="shared" si="715"/>
        <v/>
      </c>
      <c r="U437" s="20" t="str">
        <f t="shared" ref="U437" si="770">IF(S437=S434,"",1)</f>
        <v/>
      </c>
    </row>
    <row r="438" spans="1:21" x14ac:dyDescent="0.2">
      <c r="A438" t="s">
        <v>417</v>
      </c>
      <c r="B438">
        <v>2014</v>
      </c>
      <c r="C438" s="9">
        <v>2013</v>
      </c>
      <c r="D438" s="121" t="str">
        <f t="shared" si="683"/>
        <v>BPMMA8_1</v>
      </c>
      <c r="E438" s="58" t="s">
        <v>475</v>
      </c>
      <c r="F438" s="59">
        <v>268.6531409789448</v>
      </c>
      <c r="G438" s="59">
        <v>63.133488130052022</v>
      </c>
      <c r="H438" s="59">
        <v>4.8144370285298344</v>
      </c>
      <c r="I438" s="59">
        <v>3.4869644779332618</v>
      </c>
      <c r="J438" s="59">
        <v>0</v>
      </c>
      <c r="K438" s="59">
        <v>2.1430821985508928</v>
      </c>
      <c r="L438" s="59">
        <v>338.7441483360775</v>
      </c>
      <c r="M438" s="22"/>
      <c r="N438" t="s">
        <v>111</v>
      </c>
      <c r="O438" t="str">
        <f t="shared" ref="O438" si="771">IF(SUM(U438:U441)&gt;0,"",N438)</f>
        <v>MPfC MA</v>
      </c>
      <c r="P438" s="6" t="s">
        <v>475</v>
      </c>
      <c r="Q438" s="7">
        <v>6.8062760000000004</v>
      </c>
      <c r="R438" s="7">
        <v>-59.501251000000003</v>
      </c>
      <c r="S438" s="6" t="str">
        <f t="shared" si="681"/>
        <v>MPfC MA</v>
      </c>
      <c r="T438" s="6" t="str">
        <f t="shared" ref="T438:T469" si="772">IF(P438=E438,"","check")</f>
        <v/>
      </c>
      <c r="U438" s="14"/>
    </row>
    <row r="439" spans="1:21" x14ac:dyDescent="0.2">
      <c r="A439" t="s">
        <v>417</v>
      </c>
      <c r="B439">
        <v>2014</v>
      </c>
      <c r="C439" s="9">
        <v>2013</v>
      </c>
      <c r="D439" s="121" t="str">
        <f t="shared" si="683"/>
        <v>BPMMA8_1</v>
      </c>
      <c r="E439" s="58" t="s">
        <v>476</v>
      </c>
      <c r="F439" s="59">
        <v>114.69385455805975</v>
      </c>
      <c r="G439" s="59">
        <v>26.953055821144041</v>
      </c>
      <c r="H439" s="59">
        <v>4.8144370285298344</v>
      </c>
      <c r="I439" s="59"/>
      <c r="J439" s="59">
        <v>1.5650962962962964</v>
      </c>
      <c r="K439" s="59">
        <v>17.163750954971327</v>
      </c>
      <c r="L439" s="59">
        <v>165.19019465900126</v>
      </c>
      <c r="M439" s="22"/>
      <c r="N439" t="s">
        <v>111</v>
      </c>
      <c r="O439" t="str">
        <f t="shared" ref="O439" si="773">IF(SUM(U438:U441)&gt;0,"",N439)</f>
        <v>MPfC MA</v>
      </c>
      <c r="P439" s="6" t="s">
        <v>476</v>
      </c>
      <c r="Q439" s="7">
        <v>6.8069449999999998</v>
      </c>
      <c r="R439" s="7">
        <v>-59.499572000000001</v>
      </c>
      <c r="S439" s="6" t="str">
        <f t="shared" si="681"/>
        <v>MPfC MA</v>
      </c>
      <c r="T439" s="6" t="str">
        <f t="shared" si="772"/>
        <v/>
      </c>
      <c r="U439" s="18" t="str">
        <f t="shared" ref="U439" si="774">IF(S439=S438,"",1)</f>
        <v/>
      </c>
    </row>
    <row r="440" spans="1:21" x14ac:dyDescent="0.2">
      <c r="A440" t="s">
        <v>417</v>
      </c>
      <c r="B440">
        <v>2014</v>
      </c>
      <c r="C440" s="9">
        <v>2013</v>
      </c>
      <c r="D440" s="121" t="str">
        <f t="shared" si="683"/>
        <v>BPMMA8_1</v>
      </c>
      <c r="E440" s="65" t="s">
        <v>477</v>
      </c>
      <c r="F440" s="59">
        <v>293.54766568085137</v>
      </c>
      <c r="G440" s="59">
        <v>68.983701435000071</v>
      </c>
      <c r="H440" s="59">
        <v>2.6260565610162736</v>
      </c>
      <c r="I440" s="59"/>
      <c r="J440" s="59">
        <v>3.0171064814814805</v>
      </c>
      <c r="K440" s="59">
        <v>9.1046804511917294</v>
      </c>
      <c r="L440" s="59">
        <v>377.27921060954094</v>
      </c>
      <c r="M440" s="22"/>
      <c r="N440" t="s">
        <v>111</v>
      </c>
      <c r="O440" t="str">
        <f t="shared" ref="O440" si="775">IF(SUM(U438:U441)&gt;0,"",N440)</f>
        <v>MPfC MA</v>
      </c>
      <c r="P440" s="6" t="s">
        <v>477</v>
      </c>
      <c r="Q440" s="7">
        <v>6.8076400000000001</v>
      </c>
      <c r="R440" s="7">
        <v>-59.497894000000002</v>
      </c>
      <c r="S440" s="6" t="str">
        <f t="shared" si="681"/>
        <v>MPfC MA</v>
      </c>
      <c r="T440" s="6" t="str">
        <f t="shared" si="772"/>
        <v/>
      </c>
      <c r="U440" s="18" t="str">
        <f t="shared" ref="U440" si="776">IF(S440=S438,"",1)</f>
        <v/>
      </c>
    </row>
    <row r="441" spans="1:21" x14ac:dyDescent="0.2">
      <c r="A441" t="s">
        <v>417</v>
      </c>
      <c r="B441">
        <v>2014</v>
      </c>
      <c r="C441" s="9">
        <v>2013</v>
      </c>
      <c r="D441" s="121" t="str">
        <f t="shared" si="683"/>
        <v>BPMMA8_1</v>
      </c>
      <c r="E441" s="65" t="s">
        <v>478</v>
      </c>
      <c r="F441" s="59">
        <v>211.80917546316505</v>
      </c>
      <c r="G441" s="59">
        <v>49.775156233843781</v>
      </c>
      <c r="H441" s="59">
        <v>4.3767609350271224</v>
      </c>
      <c r="I441" s="59"/>
      <c r="J441" s="59">
        <v>2.6949999999999994</v>
      </c>
      <c r="K441" s="59">
        <v>7.5831384403502646</v>
      </c>
      <c r="L441" s="59">
        <v>276.23923107238619</v>
      </c>
      <c r="M441" s="66">
        <v>52.209256661991589</v>
      </c>
      <c r="N441" t="s">
        <v>111</v>
      </c>
      <c r="O441" t="str">
        <f t="shared" ref="O441" si="777">IF(SUM(U438:U441)&gt;0,"",N441)</f>
        <v>MPfC MA</v>
      </c>
      <c r="P441" s="6" t="s">
        <v>478</v>
      </c>
      <c r="Q441" s="7">
        <v>6.8045989999999996</v>
      </c>
      <c r="R441" s="7">
        <v>-59.500563999999997</v>
      </c>
      <c r="S441" s="6" t="str">
        <f t="shared" si="681"/>
        <v>MPfC MA</v>
      </c>
      <c r="T441" s="6" t="str">
        <f t="shared" si="772"/>
        <v/>
      </c>
      <c r="U441" s="20" t="str">
        <f t="shared" ref="U441" si="778">IF(S441=S438,"",1)</f>
        <v/>
      </c>
    </row>
    <row r="442" spans="1:21" x14ac:dyDescent="0.2">
      <c r="A442" t="s">
        <v>422</v>
      </c>
      <c r="B442">
        <v>2019</v>
      </c>
      <c r="C442" s="9">
        <v>2018</v>
      </c>
      <c r="D442" s="121" t="str">
        <f t="shared" si="683"/>
        <v>BPMMA8_3</v>
      </c>
      <c r="E442" s="67" t="s">
        <v>479</v>
      </c>
      <c r="F442" s="59">
        <v>234.98107135718487</v>
      </c>
      <c r="G442" s="59">
        <v>55.220551768938442</v>
      </c>
      <c r="H442" s="59">
        <v>3.501408748021698</v>
      </c>
      <c r="I442" s="59">
        <v>4.4630645161290321</v>
      </c>
      <c r="J442" s="59">
        <v>19.063657213989913</v>
      </c>
      <c r="K442" s="59">
        <v>14.27454763660743</v>
      </c>
      <c r="L442" s="59">
        <v>327.04123672474236</v>
      </c>
      <c r="M442" s="36"/>
      <c r="N442" t="s">
        <v>111</v>
      </c>
      <c r="O442" t="str">
        <f t="shared" ref="O442" si="779">IF(SUM(U442:U445)&gt;0,"",N442)</f>
        <v>MPfC MA</v>
      </c>
      <c r="P442" s="6" t="s">
        <v>479</v>
      </c>
      <c r="Q442" s="7">
        <v>2.3069427228957098</v>
      </c>
      <c r="R442" s="7">
        <v>-59.268561219090302</v>
      </c>
      <c r="S442" s="6" t="str">
        <f t="shared" si="681"/>
        <v>MPfC MA</v>
      </c>
      <c r="T442" s="6" t="str">
        <f t="shared" si="772"/>
        <v/>
      </c>
      <c r="U442" s="14"/>
    </row>
    <row r="443" spans="1:21" x14ac:dyDescent="0.2">
      <c r="A443" t="s">
        <v>422</v>
      </c>
      <c r="B443">
        <v>2019</v>
      </c>
      <c r="C443" s="9">
        <v>2018</v>
      </c>
      <c r="D443" s="121" t="str">
        <f t="shared" si="683"/>
        <v>BPMMA8_3</v>
      </c>
      <c r="E443" s="67" t="s">
        <v>480</v>
      </c>
      <c r="F443" s="59">
        <v>61.458990657170141</v>
      </c>
      <c r="G443" s="59">
        <v>12.599093084719877</v>
      </c>
      <c r="H443" s="59">
        <v>0.43767609350271225</v>
      </c>
      <c r="I443" s="59"/>
      <c r="J443" s="59">
        <v>1.4210624999999999</v>
      </c>
      <c r="K443" s="59">
        <v>12.256922914400983</v>
      </c>
      <c r="L443" s="59">
        <v>88.173745249793726</v>
      </c>
      <c r="M443" s="36"/>
      <c r="N443" t="s">
        <v>111</v>
      </c>
      <c r="O443" t="str">
        <f t="shared" ref="O443" si="780">IF(SUM(U442:U445)&gt;0,"",N443)</f>
        <v>MPfC MA</v>
      </c>
      <c r="P443" s="6" t="s">
        <v>480</v>
      </c>
      <c r="Q443" s="7">
        <v>2.3066560931231002</v>
      </c>
      <c r="R443" s="7">
        <v>-59.266907171803098</v>
      </c>
      <c r="S443" s="6" t="str">
        <f t="shared" si="681"/>
        <v>MPfC MA</v>
      </c>
      <c r="T443" s="6" t="str">
        <f t="shared" si="772"/>
        <v/>
      </c>
      <c r="U443" s="18" t="str">
        <f t="shared" ref="U443" si="781">IF(S443=S442,"",1)</f>
        <v/>
      </c>
    </row>
    <row r="444" spans="1:21" x14ac:dyDescent="0.2">
      <c r="A444" t="s">
        <v>422</v>
      </c>
      <c r="B444">
        <v>2019</v>
      </c>
      <c r="C444" s="9">
        <v>2018</v>
      </c>
      <c r="D444" s="121" t="str">
        <f t="shared" si="683"/>
        <v>BPMMA8_3</v>
      </c>
      <c r="E444" s="67" t="s">
        <v>481</v>
      </c>
      <c r="F444" s="59">
        <v>183.3666925717821</v>
      </c>
      <c r="G444" s="59">
        <v>43.091172754368792</v>
      </c>
      <c r="H444" s="59">
        <v>3.93908484152441</v>
      </c>
      <c r="I444" s="59"/>
      <c r="J444" s="59">
        <v>0.60822704081632661</v>
      </c>
      <c r="K444" s="59">
        <v>30.472650328473421</v>
      </c>
      <c r="L444" s="59">
        <v>261.47782753696504</v>
      </c>
      <c r="M444" s="36"/>
      <c r="N444" t="s">
        <v>111</v>
      </c>
      <c r="O444" t="str">
        <f t="shared" ref="O444" si="782">IF(SUM(U442:U445)&gt;0,"",N444)</f>
        <v>MPfC MA</v>
      </c>
      <c r="P444" s="6" t="s">
        <v>481</v>
      </c>
      <c r="Q444" s="7">
        <v>2.3062790746534301</v>
      </c>
      <c r="R444" s="7">
        <v>-59.265243993368003</v>
      </c>
      <c r="S444" s="6" t="str">
        <f t="shared" si="681"/>
        <v>MPfC MA</v>
      </c>
      <c r="T444" s="6" t="str">
        <f t="shared" si="772"/>
        <v/>
      </c>
      <c r="U444" s="18" t="str">
        <f t="shared" ref="U444" si="783">IF(S444=S442,"",1)</f>
        <v/>
      </c>
    </row>
    <row r="445" spans="1:21" x14ac:dyDescent="0.2">
      <c r="A445" t="s">
        <v>422</v>
      </c>
      <c r="B445">
        <v>2019</v>
      </c>
      <c r="C445" s="9">
        <v>2018</v>
      </c>
      <c r="D445" s="121" t="str">
        <f t="shared" si="683"/>
        <v>BPMMA8_3</v>
      </c>
      <c r="E445" s="67" t="s">
        <v>482</v>
      </c>
      <c r="F445" s="59">
        <v>95.833324544311409</v>
      </c>
      <c r="G445" s="59">
        <v>22.520831267913181</v>
      </c>
      <c r="H445" s="59">
        <v>0.43767609350271225</v>
      </c>
      <c r="I445" s="59"/>
      <c r="J445" s="59">
        <v>0</v>
      </c>
      <c r="K445" s="59">
        <v>7.7929477244091734</v>
      </c>
      <c r="L445" s="59">
        <v>126.58477963013648</v>
      </c>
      <c r="M445" s="36"/>
      <c r="N445" t="s">
        <v>111</v>
      </c>
      <c r="O445" t="str">
        <f t="shared" ref="O445" si="784">IF(SUM(U442:U445)&gt;0,"",N445)</f>
        <v>MPfC MA</v>
      </c>
      <c r="P445" s="6" t="s">
        <v>482</v>
      </c>
      <c r="Q445" s="7">
        <v>2.3085704616700702</v>
      </c>
      <c r="R445" s="7">
        <v>-59.268231284101702</v>
      </c>
      <c r="S445" s="6" t="str">
        <f t="shared" si="681"/>
        <v>MPfC MA</v>
      </c>
      <c r="T445" s="6" t="str">
        <f t="shared" si="772"/>
        <v/>
      </c>
      <c r="U445" s="20" t="str">
        <f t="shared" ref="U445" si="785">IF(S445=S442,"",1)</f>
        <v/>
      </c>
    </row>
    <row r="446" spans="1:21" x14ac:dyDescent="0.2">
      <c r="A446" t="s">
        <v>417</v>
      </c>
      <c r="B446">
        <v>2014</v>
      </c>
      <c r="C446" s="9">
        <v>2014</v>
      </c>
      <c r="D446" s="121" t="str">
        <f t="shared" si="683"/>
        <v>BPMMA9_2</v>
      </c>
      <c r="E446" s="58" t="s">
        <v>483</v>
      </c>
      <c r="F446" s="59">
        <v>424.80710527204121</v>
      </c>
      <c r="G446" s="59">
        <v>99.829669738929681</v>
      </c>
      <c r="H446" s="59">
        <v>3.501408748021698</v>
      </c>
      <c r="I446" s="59">
        <v>3.2401344086021506</v>
      </c>
      <c r="J446" s="59">
        <v>0</v>
      </c>
      <c r="K446" s="59">
        <v>2.59393004554458</v>
      </c>
      <c r="L446" s="59">
        <v>530.73211380453722</v>
      </c>
      <c r="M446" s="22"/>
      <c r="N446" t="s">
        <v>111</v>
      </c>
      <c r="O446" t="str">
        <f t="shared" ref="O446" si="786">IF(SUM(U446:U449)&gt;0,"",N446)</f>
        <v>MPfC MA</v>
      </c>
      <c r="P446" s="6" t="s">
        <v>483</v>
      </c>
      <c r="Q446" s="7">
        <v>4.9280920000000004</v>
      </c>
      <c r="R446" s="7">
        <v>-59.921802999999997</v>
      </c>
      <c r="S446" s="6" t="str">
        <f t="shared" si="681"/>
        <v>MPfC MA</v>
      </c>
      <c r="T446" s="6" t="str">
        <f t="shared" si="772"/>
        <v/>
      </c>
      <c r="U446" s="14"/>
    </row>
    <row r="447" spans="1:21" x14ac:dyDescent="0.2">
      <c r="A447" t="s">
        <v>417</v>
      </c>
      <c r="B447">
        <v>2014</v>
      </c>
      <c r="C447" s="9">
        <v>2014</v>
      </c>
      <c r="D447" s="121" t="str">
        <f t="shared" si="683"/>
        <v>BPMMA9_2</v>
      </c>
      <c r="E447" s="58" t="s">
        <v>484</v>
      </c>
      <c r="F447" s="59">
        <v>231.3692876724358</v>
      </c>
      <c r="G447" s="59">
        <v>54.37178260302241</v>
      </c>
      <c r="H447" s="59">
        <v>3.93908484152441</v>
      </c>
      <c r="I447" s="59"/>
      <c r="J447" s="59">
        <v>3.1965736926020405</v>
      </c>
      <c r="K447" s="59">
        <v>9.5597728449281618</v>
      </c>
      <c r="L447" s="59">
        <v>302.43650165451282</v>
      </c>
      <c r="M447" s="22"/>
      <c r="N447" t="s">
        <v>111</v>
      </c>
      <c r="O447" t="str">
        <f t="shared" ref="O447" si="787">IF(SUM(U446:U449)&gt;0,"",N447)</f>
        <v>MPfC MA</v>
      </c>
      <c r="P447" s="6" t="s">
        <v>484</v>
      </c>
      <c r="Q447" s="7">
        <v>4.9286409999999998</v>
      </c>
      <c r="R447" s="7">
        <v>-59.920085</v>
      </c>
      <c r="S447" s="6" t="str">
        <f t="shared" si="681"/>
        <v>MPfC MA</v>
      </c>
      <c r="T447" s="6" t="str">
        <f t="shared" si="772"/>
        <v/>
      </c>
      <c r="U447" s="18" t="str">
        <f t="shared" ref="U447" si="788">IF(S447=S446,"",1)</f>
        <v/>
      </c>
    </row>
    <row r="448" spans="1:21" x14ac:dyDescent="0.2">
      <c r="A448" t="s">
        <v>417</v>
      </c>
      <c r="B448">
        <v>2014</v>
      </c>
      <c r="C448" s="9">
        <v>2014</v>
      </c>
      <c r="D448" s="121" t="str">
        <f t="shared" si="683"/>
        <v>BPMMA9_2</v>
      </c>
      <c r="E448" s="58" t="s">
        <v>485</v>
      </c>
      <c r="F448" s="59">
        <v>186.56030050448311</v>
      </c>
      <c r="G448" s="59">
        <v>43.841670618553529</v>
      </c>
      <c r="H448" s="59">
        <v>3.93908484152441</v>
      </c>
      <c r="I448" s="59"/>
      <c r="J448" s="59">
        <v>2.152447916666667</v>
      </c>
      <c r="K448" s="59">
        <v>0</v>
      </c>
      <c r="L448" s="59">
        <v>236.49350388122772</v>
      </c>
      <c r="M448" s="22"/>
      <c r="N448" t="s">
        <v>111</v>
      </c>
      <c r="O448" t="str">
        <f t="shared" ref="O448" si="789">IF(SUM(U446:U449)&gt;0,"",N448)</f>
        <v>MPfC MA</v>
      </c>
      <c r="P448" s="6" t="s">
        <v>485</v>
      </c>
      <c r="Q448" s="7">
        <v>4.9291999999999998</v>
      </c>
      <c r="R448" s="7">
        <v>-59.918385000000001</v>
      </c>
      <c r="S448" s="6" t="str">
        <f t="shared" si="681"/>
        <v>MPfC MA</v>
      </c>
      <c r="T448" s="6" t="str">
        <f t="shared" si="772"/>
        <v/>
      </c>
      <c r="U448" s="18" t="str">
        <f t="shared" ref="U448" si="790">IF(S448=S446,"",1)</f>
        <v/>
      </c>
    </row>
    <row r="449" spans="1:21" x14ac:dyDescent="0.2">
      <c r="A449" t="s">
        <v>417</v>
      </c>
      <c r="B449">
        <v>2014</v>
      </c>
      <c r="C449" s="9">
        <v>2014</v>
      </c>
      <c r="D449" s="121" t="str">
        <f t="shared" si="683"/>
        <v>BPMMA9_2</v>
      </c>
      <c r="E449" s="58" t="s">
        <v>486</v>
      </c>
      <c r="F449" s="59">
        <v>234.1111766312309</v>
      </c>
      <c r="G449" s="59">
        <v>55.016126508339262</v>
      </c>
      <c r="H449" s="59">
        <v>2.1883804675135612</v>
      </c>
      <c r="I449" s="59"/>
      <c r="J449" s="59">
        <v>1.3016604791666664</v>
      </c>
      <c r="K449" s="59">
        <v>7.0043145173390258</v>
      </c>
      <c r="L449" s="59">
        <v>299.62165860358948</v>
      </c>
      <c r="M449" s="22"/>
      <c r="N449" t="s">
        <v>111</v>
      </c>
      <c r="O449" t="str">
        <f t="shared" ref="O449" si="791">IF(SUM(U446:U449)&gt;0,"",N449)</f>
        <v>MPfC MA</v>
      </c>
      <c r="P449" s="6" t="s">
        <v>486</v>
      </c>
      <c r="Q449" s="7">
        <v>4.9263779999999997</v>
      </c>
      <c r="R449" s="7">
        <v>-59.921236999999998</v>
      </c>
      <c r="S449" s="6" t="str">
        <f t="shared" si="681"/>
        <v>MPfC MA</v>
      </c>
      <c r="T449" s="6" t="str">
        <f t="shared" si="772"/>
        <v/>
      </c>
      <c r="U449" s="20" t="str">
        <f t="shared" ref="U449" si="792">IF(S449=S446,"",1)</f>
        <v/>
      </c>
    </row>
    <row r="450" spans="1:21" x14ac:dyDescent="0.2">
      <c r="A450" t="s">
        <v>422</v>
      </c>
      <c r="B450">
        <v>2019</v>
      </c>
      <c r="C450" s="9">
        <v>2018</v>
      </c>
      <c r="D450" s="121" t="str">
        <f t="shared" si="683"/>
        <v>BPMMA9_1</v>
      </c>
      <c r="E450" s="67" t="s">
        <v>487</v>
      </c>
      <c r="F450" s="59">
        <v>210.40754137806613</v>
      </c>
      <c r="G450" s="59">
        <v>49.445772223845537</v>
      </c>
      <c r="H450" s="59">
        <v>3.501408748021698</v>
      </c>
      <c r="I450" s="59">
        <v>2.5681724137931039</v>
      </c>
      <c r="J450" s="59">
        <v>0</v>
      </c>
      <c r="K450" s="59">
        <v>3.8491457164248497</v>
      </c>
      <c r="L450" s="59">
        <v>267.20386806635821</v>
      </c>
      <c r="M450" s="36"/>
      <c r="N450" t="s">
        <v>111</v>
      </c>
      <c r="O450" t="str">
        <f t="shared" ref="O450" si="793">IF(SUM(U450:U453)&gt;0,"",N450)</f>
        <v>MPfC MA</v>
      </c>
      <c r="P450" s="6" t="s">
        <v>487</v>
      </c>
      <c r="Q450" s="7">
        <v>2.16231704801252</v>
      </c>
      <c r="R450" s="7">
        <v>-59.240194624319798</v>
      </c>
      <c r="S450" s="6" t="str">
        <f t="shared" si="681"/>
        <v>MPfC MA</v>
      </c>
      <c r="T450" s="6" t="str">
        <f t="shared" si="772"/>
        <v/>
      </c>
      <c r="U450" s="14"/>
    </row>
    <row r="451" spans="1:21" x14ac:dyDescent="0.2">
      <c r="A451" t="s">
        <v>422</v>
      </c>
      <c r="B451">
        <v>2019</v>
      </c>
      <c r="C451" s="9">
        <v>2018</v>
      </c>
      <c r="D451" s="121" t="str">
        <f t="shared" si="683"/>
        <v>BPMMA9_1</v>
      </c>
      <c r="E451" s="67" t="s">
        <v>488</v>
      </c>
      <c r="F451" s="59">
        <v>172.28035984974019</v>
      </c>
      <c r="G451" s="59">
        <v>40.485884564688945</v>
      </c>
      <c r="H451" s="59">
        <v>0.8753521870054245</v>
      </c>
      <c r="I451" s="59"/>
      <c r="J451" s="59">
        <v>0</v>
      </c>
      <c r="K451" s="59">
        <v>2.5246886021681876</v>
      </c>
      <c r="L451" s="59">
        <v>216.16628520360277</v>
      </c>
      <c r="M451" s="36"/>
      <c r="N451" t="s">
        <v>111</v>
      </c>
      <c r="O451" t="str">
        <f t="shared" ref="O451" si="794">IF(SUM(U450:U453)&gt;0,"",N451)</f>
        <v>MPfC MA</v>
      </c>
      <c r="P451" s="6" t="s">
        <v>488</v>
      </c>
      <c r="Q451" s="7">
        <v>2.1610708304491602</v>
      </c>
      <c r="R451" s="7">
        <v>-59.239294176039998</v>
      </c>
      <c r="S451" s="6" t="str">
        <f t="shared" ref="S451:S481" si="795">N451</f>
        <v>MPfC MA</v>
      </c>
      <c r="T451" s="6" t="str">
        <f t="shared" si="772"/>
        <v/>
      </c>
      <c r="U451" s="18" t="str">
        <f t="shared" ref="U451" si="796">IF(S451=S450,"",1)</f>
        <v/>
      </c>
    </row>
    <row r="452" spans="1:21" x14ac:dyDescent="0.2">
      <c r="A452" t="s">
        <v>422</v>
      </c>
      <c r="B452">
        <v>2019</v>
      </c>
      <c r="C452" s="9">
        <v>2018</v>
      </c>
      <c r="D452" s="121" t="str">
        <f t="shared" ref="D452:D481" si="797">LEFT(E452,LEN(E452)-1)</f>
        <v>BPMMA9_1</v>
      </c>
      <c r="E452" s="67" t="s">
        <v>489</v>
      </c>
      <c r="F452" s="59">
        <v>98.143771697739552</v>
      </c>
      <c r="G452" s="59">
        <v>23.063786348968794</v>
      </c>
      <c r="H452" s="59">
        <v>3.93908484152441</v>
      </c>
      <c r="I452" s="59"/>
      <c r="J452" s="59">
        <v>0.38512731481481483</v>
      </c>
      <c r="K452" s="59">
        <v>0</v>
      </c>
      <c r="L452" s="59">
        <v>125.53177020304756</v>
      </c>
      <c r="M452" s="36"/>
      <c r="N452" t="s">
        <v>111</v>
      </c>
      <c r="O452" t="str">
        <f t="shared" ref="O452" si="798">IF(SUM(U450:U453)&gt;0,"",N452)</f>
        <v>MPfC MA</v>
      </c>
      <c r="P452" s="6" t="s">
        <v>489</v>
      </c>
      <c r="Q452" s="7">
        <v>2.1598981576643199</v>
      </c>
      <c r="R452" s="7">
        <v>-59.237567106292197</v>
      </c>
      <c r="S452" s="6" t="str">
        <f t="shared" si="795"/>
        <v>MPfC MA</v>
      </c>
      <c r="T452" s="6" t="str">
        <f t="shared" si="772"/>
        <v/>
      </c>
      <c r="U452" s="18" t="str">
        <f t="shared" ref="U452" si="799">IF(S452=S450,"",1)</f>
        <v/>
      </c>
    </row>
    <row r="453" spans="1:21" ht="16" thickBot="1" x14ac:dyDescent="0.25">
      <c r="A453" t="s">
        <v>422</v>
      </c>
      <c r="B453">
        <v>2019</v>
      </c>
      <c r="C453" s="9">
        <v>2018</v>
      </c>
      <c r="D453" s="121" t="str">
        <f t="shared" si="797"/>
        <v>BPMMA9_1</v>
      </c>
      <c r="E453" s="71" t="s">
        <v>490</v>
      </c>
      <c r="F453" s="62">
        <v>169.97798704788906</v>
      </c>
      <c r="G453" s="62">
        <v>39.944826956253927</v>
      </c>
      <c r="H453" s="62">
        <v>1.3130282805081368</v>
      </c>
      <c r="I453" s="62"/>
      <c r="J453" s="62">
        <v>2.4962797619047619</v>
      </c>
      <c r="K453" s="62">
        <v>13.641841225218721</v>
      </c>
      <c r="L453" s="62">
        <v>227.37396327177461</v>
      </c>
      <c r="M453" s="36">
        <v>116.39831697054699</v>
      </c>
      <c r="N453" t="s">
        <v>111</v>
      </c>
      <c r="O453" t="str">
        <f t="shared" ref="O453" si="800">IF(SUM(U450:U453)&gt;0,"",N453)</f>
        <v>MPfC MA</v>
      </c>
      <c r="P453" s="6" t="s">
        <v>490</v>
      </c>
      <c r="Q453" s="7">
        <v>2.1609682940243902</v>
      </c>
      <c r="R453" s="7">
        <v>-59.241378824095598</v>
      </c>
      <c r="S453" s="6" t="str">
        <f t="shared" si="795"/>
        <v>MPfC MA</v>
      </c>
      <c r="T453" s="6" t="str">
        <f t="shared" si="772"/>
        <v/>
      </c>
      <c r="U453" s="20" t="str">
        <f t="shared" ref="U453" si="801">IF(S453=S450,"",1)</f>
        <v/>
      </c>
    </row>
    <row r="454" spans="1:21" x14ac:dyDescent="0.2">
      <c r="A454" t="s">
        <v>491</v>
      </c>
      <c r="B454">
        <v>2019</v>
      </c>
      <c r="C454" s="9">
        <v>2019</v>
      </c>
      <c r="D454" s="121" t="str">
        <f t="shared" si="797"/>
        <v>BPSAV10_3</v>
      </c>
      <c r="E454" s="72" t="s">
        <v>492</v>
      </c>
      <c r="F454" s="57">
        <v>209.46107855020986</v>
      </c>
      <c r="G454" s="57">
        <v>49.223353459299318</v>
      </c>
      <c r="H454" s="57">
        <v>4.3767609350271224</v>
      </c>
      <c r="I454" s="57">
        <v>3.5666005434782604</v>
      </c>
      <c r="J454" s="57">
        <v>3.234</v>
      </c>
      <c r="K454" s="57">
        <v>3.4786302807532787</v>
      </c>
      <c r="L454" s="57">
        <v>269.77382322528956</v>
      </c>
      <c r="M454" s="36"/>
      <c r="N454" t="s">
        <v>205</v>
      </c>
      <c r="O454" t="str">
        <f t="shared" ref="O454" si="802">IF(SUM(U454:U457)&gt;0,"",N454)</f>
        <v>LPfC LA</v>
      </c>
      <c r="P454" s="6" t="s">
        <v>492</v>
      </c>
      <c r="Q454" s="7">
        <v>3.2994664358208001</v>
      </c>
      <c r="R454" s="7">
        <v>-59.234522963029796</v>
      </c>
      <c r="S454" s="6" t="str">
        <f t="shared" si="795"/>
        <v>LPfC LA</v>
      </c>
      <c r="T454" s="6" t="str">
        <f t="shared" si="772"/>
        <v/>
      </c>
      <c r="U454" s="14"/>
    </row>
    <row r="455" spans="1:21" x14ac:dyDescent="0.2">
      <c r="A455" t="s">
        <v>491</v>
      </c>
      <c r="B455">
        <v>2019</v>
      </c>
      <c r="C455" s="9">
        <v>2019</v>
      </c>
      <c r="D455" s="121" t="str">
        <f t="shared" si="797"/>
        <v>BPSAV10_3</v>
      </c>
      <c r="E455" s="67" t="s">
        <v>493</v>
      </c>
      <c r="F455" s="59">
        <v>94.151602175324399</v>
      </c>
      <c r="G455" s="59">
        <v>22.125626511201233</v>
      </c>
      <c r="H455" s="59">
        <v>0</v>
      </c>
      <c r="I455" s="59"/>
      <c r="J455" s="59">
        <v>0</v>
      </c>
      <c r="K455" s="59">
        <v>3.1143413317582458</v>
      </c>
      <c r="L455" s="59">
        <v>119.39157001828387</v>
      </c>
      <c r="M455" s="36"/>
      <c r="N455" t="s">
        <v>205</v>
      </c>
      <c r="O455" t="str">
        <f t="shared" ref="O455" si="803">IF(SUM(U454:U457)&gt;0,"",N455)</f>
        <v>LPfC LA</v>
      </c>
      <c r="P455" s="6" t="s">
        <v>493</v>
      </c>
      <c r="Q455" s="7">
        <v>3.3011645095005</v>
      </c>
      <c r="R455" s="7">
        <v>-59.2351743794557</v>
      </c>
      <c r="S455" s="6" t="str">
        <f t="shared" si="795"/>
        <v>LPfC LA</v>
      </c>
      <c r="T455" s="6" t="str">
        <f t="shared" si="772"/>
        <v/>
      </c>
      <c r="U455" s="18" t="str">
        <f t="shared" ref="U455" si="804">IF(S455=S454,"",1)</f>
        <v/>
      </c>
    </row>
    <row r="456" spans="1:21" x14ac:dyDescent="0.2">
      <c r="A456" t="s">
        <v>491</v>
      </c>
      <c r="B456">
        <v>2019</v>
      </c>
      <c r="C456" s="9">
        <v>2019</v>
      </c>
      <c r="D456" s="121" t="str">
        <f t="shared" si="797"/>
        <v>BPSAV10_3</v>
      </c>
      <c r="E456" s="67" t="s">
        <v>494</v>
      </c>
      <c r="F456" s="59">
        <v>139.19560019266797</v>
      </c>
      <c r="G456" s="59">
        <v>32.710966045276969</v>
      </c>
      <c r="H456" s="59">
        <v>3.93908484152441</v>
      </c>
      <c r="I456" s="59"/>
      <c r="J456" s="59">
        <v>0</v>
      </c>
      <c r="K456" s="59">
        <v>2.2152820558465116</v>
      </c>
      <c r="L456" s="59">
        <v>178.06093313531585</v>
      </c>
      <c r="M456" s="36"/>
      <c r="N456" t="s">
        <v>205</v>
      </c>
      <c r="O456" t="str">
        <f t="shared" ref="O456" si="805">IF(SUM(U454:U457)&gt;0,"",N456)</f>
        <v>LPfC LA</v>
      </c>
      <c r="P456" s="6" t="s">
        <v>494</v>
      </c>
      <c r="Q456" s="7">
        <v>3.3027988125850198</v>
      </c>
      <c r="R456" s="7">
        <v>-59.236041530930898</v>
      </c>
      <c r="S456" s="6" t="str">
        <f t="shared" si="795"/>
        <v>LPfC LA</v>
      </c>
      <c r="T456" s="6" t="str">
        <f t="shared" si="772"/>
        <v/>
      </c>
      <c r="U456" s="18" t="str">
        <f t="shared" ref="U456" si="806">IF(S456=S454,"",1)</f>
        <v/>
      </c>
    </row>
    <row r="457" spans="1:21" x14ac:dyDescent="0.2">
      <c r="A457" t="s">
        <v>491</v>
      </c>
      <c r="B457">
        <v>2019</v>
      </c>
      <c r="C457" s="9">
        <v>2019</v>
      </c>
      <c r="D457" s="121" t="str">
        <f t="shared" si="797"/>
        <v>BPSAV10_3</v>
      </c>
      <c r="E457" s="67" t="s">
        <v>495</v>
      </c>
      <c r="F457" s="59">
        <v>193.2197571331624</v>
      </c>
      <c r="G457" s="59">
        <v>45.406642926293159</v>
      </c>
      <c r="H457" s="59">
        <v>3.063732654518986</v>
      </c>
      <c r="I457" s="59"/>
      <c r="J457" s="59">
        <v>4.2060425000000006</v>
      </c>
      <c r="K457" s="59">
        <v>2.2152820558465116</v>
      </c>
      <c r="L457" s="59">
        <v>248.11145726982105</v>
      </c>
      <c r="M457" s="36"/>
      <c r="N457" t="s">
        <v>205</v>
      </c>
      <c r="O457" t="str">
        <f t="shared" ref="O457" si="807">IF(SUM(U454:U457)&gt;0,"",N457)</f>
        <v>LPfC LA</v>
      </c>
      <c r="P457" s="6" t="s">
        <v>495</v>
      </c>
      <c r="Q457" s="7">
        <v>3.2988659115680101</v>
      </c>
      <c r="R457" s="7">
        <v>-59.236239611544001</v>
      </c>
      <c r="S457" s="6" t="str">
        <f t="shared" si="795"/>
        <v>LPfC LA</v>
      </c>
      <c r="T457" s="6" t="str">
        <f t="shared" si="772"/>
        <v/>
      </c>
      <c r="U457" s="20" t="str">
        <f t="shared" ref="U457" si="808">IF(S457=S454,"",1)</f>
        <v/>
      </c>
    </row>
    <row r="458" spans="1:21" x14ac:dyDescent="0.2">
      <c r="A458" t="s">
        <v>491</v>
      </c>
      <c r="B458">
        <v>2019</v>
      </c>
      <c r="C458" s="9">
        <v>2019</v>
      </c>
      <c r="D458" s="121" t="str">
        <f t="shared" si="797"/>
        <v>BPSAV11_2</v>
      </c>
      <c r="E458" s="67" t="s">
        <v>496</v>
      </c>
      <c r="F458" s="59">
        <v>80.979986992332456</v>
      </c>
      <c r="G458" s="59">
        <v>19.030296943198127</v>
      </c>
      <c r="H458" s="59">
        <v>0.8753521870054245</v>
      </c>
      <c r="I458" s="59">
        <v>3.4849448529411768</v>
      </c>
      <c r="J458" s="59">
        <v>2.2448979591836733</v>
      </c>
      <c r="K458" s="59">
        <v>2.653242666893477</v>
      </c>
      <c r="L458" s="59">
        <v>105.78377674861315</v>
      </c>
      <c r="M458" s="36"/>
      <c r="N458" t="s">
        <v>205</v>
      </c>
      <c r="O458" t="str">
        <f t="shared" ref="O458" si="809">IF(SUM(U458:U461)&gt;0,"",N458)</f>
        <v>LPfC LA</v>
      </c>
      <c r="P458" s="6" t="s">
        <v>496</v>
      </c>
      <c r="Q458" s="7">
        <v>3.3798487643697799</v>
      </c>
      <c r="R458" s="7">
        <v>-59.247289367894197</v>
      </c>
      <c r="S458" s="6" t="str">
        <f t="shared" si="795"/>
        <v>LPfC LA</v>
      </c>
      <c r="T458" s="6" t="str">
        <f t="shared" si="772"/>
        <v/>
      </c>
      <c r="U458" s="14"/>
    </row>
    <row r="459" spans="1:21" x14ac:dyDescent="0.2">
      <c r="A459" t="s">
        <v>491</v>
      </c>
      <c r="B459">
        <v>2019</v>
      </c>
      <c r="C459" s="9">
        <v>2019</v>
      </c>
      <c r="D459" s="121" t="str">
        <f t="shared" si="797"/>
        <v>BPSAV11_2</v>
      </c>
      <c r="E459" s="67" t="s">
        <v>497</v>
      </c>
      <c r="F459" s="59">
        <v>204.54499273936153</v>
      </c>
      <c r="G459" s="59">
        <v>48.068073293749954</v>
      </c>
      <c r="H459" s="59">
        <v>1.750704374010849</v>
      </c>
      <c r="I459" s="59"/>
      <c r="J459" s="59">
        <v>1.7345625000000002</v>
      </c>
      <c r="K459" s="59">
        <v>0</v>
      </c>
      <c r="L459" s="59">
        <v>256.09833290712231</v>
      </c>
      <c r="M459" s="36"/>
      <c r="N459" t="s">
        <v>205</v>
      </c>
      <c r="O459" t="str">
        <f t="shared" ref="O459" si="810">IF(SUM(U458:U461)&gt;0,"",N459)</f>
        <v>LPfC LA</v>
      </c>
      <c r="P459" s="6" t="s">
        <v>497</v>
      </c>
      <c r="Q459" s="7">
        <v>3.3807921444477902</v>
      </c>
      <c r="R459" s="7">
        <v>-59.2459062495819</v>
      </c>
      <c r="S459" s="6" t="str">
        <f t="shared" si="795"/>
        <v>LPfC LA</v>
      </c>
      <c r="T459" s="6" t="str">
        <f t="shared" si="772"/>
        <v/>
      </c>
      <c r="U459" s="18" t="str">
        <f t="shared" ref="U459" si="811">IF(S459=S458,"",1)</f>
        <v/>
      </c>
    </row>
    <row r="460" spans="1:21" x14ac:dyDescent="0.2">
      <c r="A460" t="s">
        <v>491</v>
      </c>
      <c r="B460">
        <v>2019</v>
      </c>
      <c r="C460" s="9">
        <v>2019</v>
      </c>
      <c r="D460" s="121" t="str">
        <f t="shared" si="797"/>
        <v>BPSAV11_2</v>
      </c>
      <c r="E460" s="67" t="s">
        <v>498</v>
      </c>
      <c r="F460" s="59">
        <v>156.25089987592591</v>
      </c>
      <c r="G460" s="59">
        <v>36.718961470842586</v>
      </c>
      <c r="H460" s="59">
        <v>1.750704374010849</v>
      </c>
      <c r="I460" s="59"/>
      <c r="J460" s="59">
        <v>14.614286047195842</v>
      </c>
      <c r="K460" s="59">
        <v>1.3664343923253199</v>
      </c>
      <c r="L460" s="59">
        <v>210.70128616030047</v>
      </c>
      <c r="M460" s="36"/>
      <c r="N460" t="s">
        <v>205</v>
      </c>
      <c r="O460" t="str">
        <f t="shared" ref="O460" si="812">IF(SUM(U458:U461)&gt;0,"",N460)</f>
        <v>LPfC LA</v>
      </c>
      <c r="P460" s="6" t="s">
        <v>498</v>
      </c>
      <c r="Q460" s="7">
        <v>3.3818533370628301</v>
      </c>
      <c r="R460" s="7">
        <v>-59.2443974631149</v>
      </c>
      <c r="S460" s="6" t="str">
        <f t="shared" si="795"/>
        <v>LPfC LA</v>
      </c>
      <c r="T460" s="6" t="str">
        <f t="shared" si="772"/>
        <v/>
      </c>
      <c r="U460" s="18" t="str">
        <f t="shared" ref="U460" si="813">IF(S460=S458,"",1)</f>
        <v/>
      </c>
    </row>
    <row r="461" spans="1:21" x14ac:dyDescent="0.2">
      <c r="A461" t="s">
        <v>491</v>
      </c>
      <c r="B461">
        <v>2019</v>
      </c>
      <c r="C461" s="9">
        <v>2019</v>
      </c>
      <c r="D461" s="121" t="str">
        <f t="shared" si="797"/>
        <v>BPSAV11_2</v>
      </c>
      <c r="E461" s="67" t="s">
        <v>499</v>
      </c>
      <c r="F461" s="59">
        <v>46.625624222562315</v>
      </c>
      <c r="G461" s="59">
        <v>9.5582529656252735</v>
      </c>
      <c r="H461" s="59">
        <v>2.1883804675135612</v>
      </c>
      <c r="I461" s="59"/>
      <c r="J461" s="59">
        <v>10.279323043016987</v>
      </c>
      <c r="K461" s="59">
        <v>0</v>
      </c>
      <c r="L461" s="59">
        <v>68.651580698718135</v>
      </c>
      <c r="M461" s="36"/>
      <c r="N461" t="s">
        <v>205</v>
      </c>
      <c r="O461" t="str">
        <f t="shared" ref="O461" si="814">IF(SUM(U458:U461)&gt;0,"",N461)</f>
        <v>LPfC LA</v>
      </c>
      <c r="P461" s="6" t="s">
        <v>499</v>
      </c>
      <c r="Q461" s="7">
        <v>3.38134678704998</v>
      </c>
      <c r="R461" s="7">
        <v>-59.248417241073298</v>
      </c>
      <c r="S461" s="6" t="str">
        <f t="shared" si="795"/>
        <v>LPfC LA</v>
      </c>
      <c r="T461" s="6" t="str">
        <f t="shared" si="772"/>
        <v/>
      </c>
      <c r="U461" s="20" t="str">
        <f t="shared" ref="U461" si="815">IF(S461=S458,"",1)</f>
        <v/>
      </c>
    </row>
    <row r="462" spans="1:21" x14ac:dyDescent="0.2">
      <c r="A462" t="s">
        <v>491</v>
      </c>
      <c r="B462">
        <v>2019</v>
      </c>
      <c r="C462" s="9">
        <v>2018</v>
      </c>
      <c r="D462" s="121" t="str">
        <f t="shared" si="797"/>
        <v>BPSAV16_2</v>
      </c>
      <c r="E462" s="67" t="s">
        <v>500</v>
      </c>
      <c r="F462" s="59">
        <v>250.35504241594609</v>
      </c>
      <c r="G462" s="59">
        <v>58.83343496774733</v>
      </c>
      <c r="H462" s="59">
        <v>10.066550150562382</v>
      </c>
      <c r="I462" s="59">
        <v>2.5664303571428571</v>
      </c>
      <c r="J462" s="59">
        <v>10.440579294195468</v>
      </c>
      <c r="K462" s="59">
        <v>1.6397459448013869</v>
      </c>
      <c r="L462" s="59">
        <v>331.33535277325262</v>
      </c>
      <c r="M462" s="36"/>
      <c r="N462" t="s">
        <v>205</v>
      </c>
      <c r="O462" t="str">
        <f t="shared" ref="O462" si="816">IF(SUM(U462:U465)&gt;0,"",N462)</f>
        <v>LPfC LA</v>
      </c>
      <c r="P462" s="6" t="s">
        <v>500</v>
      </c>
      <c r="Q462" s="7">
        <v>3.8821389658363499</v>
      </c>
      <c r="R462" s="7">
        <v>-58.889979303652801</v>
      </c>
      <c r="S462" s="6" t="str">
        <f t="shared" si="795"/>
        <v>LPfC LA</v>
      </c>
      <c r="T462" s="6" t="str">
        <f t="shared" si="772"/>
        <v/>
      </c>
      <c r="U462" s="14"/>
    </row>
    <row r="463" spans="1:21" x14ac:dyDescent="0.2">
      <c r="A463" t="s">
        <v>491</v>
      </c>
      <c r="B463">
        <v>2019</v>
      </c>
      <c r="C463" s="9">
        <v>2018</v>
      </c>
      <c r="D463" s="121" t="str">
        <f t="shared" si="797"/>
        <v>BPSAV16_2</v>
      </c>
      <c r="E463" s="67" t="s">
        <v>501</v>
      </c>
      <c r="F463" s="59">
        <v>152.73061334576474</v>
      </c>
      <c r="G463" s="59">
        <v>35.891694136254713</v>
      </c>
      <c r="H463" s="59">
        <v>3.501408748021698</v>
      </c>
      <c r="I463" s="59"/>
      <c r="J463" s="59">
        <v>9.1984953703703701E-2</v>
      </c>
      <c r="K463" s="59">
        <v>1.3033306091858556</v>
      </c>
      <c r="L463" s="59">
        <v>193.51903179293069</v>
      </c>
      <c r="M463" s="36"/>
      <c r="N463" t="s">
        <v>205</v>
      </c>
      <c r="O463" t="str">
        <f t="shared" ref="O463" si="817">IF(SUM(U462:U465)&gt;0,"",N463)</f>
        <v>LPfC LA</v>
      </c>
      <c r="P463" s="6" t="s">
        <v>501</v>
      </c>
      <c r="Q463" s="7">
        <v>3.8803951225384199</v>
      </c>
      <c r="R463" s="7">
        <v>-58.889417278490598</v>
      </c>
      <c r="S463" s="6" t="str">
        <f t="shared" si="795"/>
        <v>LPfC LA</v>
      </c>
      <c r="T463" s="6" t="str">
        <f t="shared" si="772"/>
        <v/>
      </c>
      <c r="U463" s="18" t="str">
        <f t="shared" ref="U463" si="818">IF(S463=S462,"",1)</f>
        <v/>
      </c>
    </row>
    <row r="464" spans="1:21" x14ac:dyDescent="0.2">
      <c r="A464" t="s">
        <v>491</v>
      </c>
      <c r="B464">
        <v>2019</v>
      </c>
      <c r="C464" s="9">
        <v>2018</v>
      </c>
      <c r="D464" s="121" t="str">
        <f t="shared" si="797"/>
        <v>BPSAV16_2</v>
      </c>
      <c r="E464" s="67" t="s">
        <v>502</v>
      </c>
      <c r="F464" s="59">
        <v>182.18255398661566</v>
      </c>
      <c r="G464" s="59">
        <v>42.812900186854677</v>
      </c>
      <c r="H464" s="59">
        <v>3.063732654518986</v>
      </c>
      <c r="I464" s="59"/>
      <c r="J464" s="59">
        <v>0</v>
      </c>
      <c r="K464" s="59">
        <v>1.8260742062895534</v>
      </c>
      <c r="L464" s="59">
        <v>229.88526103427887</v>
      </c>
      <c r="M464" s="36"/>
      <c r="N464" t="s">
        <v>205</v>
      </c>
      <c r="O464" t="str">
        <f t="shared" ref="O464" si="819">IF(SUM(U462:U465)&gt;0,"",N464)</f>
        <v>LPfC LA</v>
      </c>
      <c r="P464" s="6" t="s">
        <v>502</v>
      </c>
      <c r="Q464" s="7">
        <v>3.87865131800796</v>
      </c>
      <c r="R464" s="7">
        <v>-58.888837252565402</v>
      </c>
      <c r="S464" s="6" t="str">
        <f t="shared" si="795"/>
        <v>LPfC LA</v>
      </c>
      <c r="T464" s="6" t="str">
        <f t="shared" si="772"/>
        <v/>
      </c>
      <c r="U464" s="18" t="str">
        <f t="shared" ref="U464" si="820">IF(S464=S462,"",1)</f>
        <v/>
      </c>
    </row>
    <row r="465" spans="1:21" x14ac:dyDescent="0.2">
      <c r="A465" t="s">
        <v>491</v>
      </c>
      <c r="B465">
        <v>2019</v>
      </c>
      <c r="C465" s="9">
        <v>2018</v>
      </c>
      <c r="D465" s="121" t="str">
        <f t="shared" si="797"/>
        <v>BPSAV16_2</v>
      </c>
      <c r="E465" s="67" t="s">
        <v>503</v>
      </c>
      <c r="F465" s="59">
        <v>180.3648869100399</v>
      </c>
      <c r="G465" s="59">
        <v>42.385748423859376</v>
      </c>
      <c r="H465" s="59">
        <v>6.127465309037972</v>
      </c>
      <c r="I465" s="59"/>
      <c r="J465" s="59">
        <v>1.8794531250000002</v>
      </c>
      <c r="K465" s="59">
        <v>8.3448337959081869</v>
      </c>
      <c r="L465" s="59">
        <v>239.10238756384544</v>
      </c>
      <c r="M465" s="36">
        <v>140.44670406732121</v>
      </c>
      <c r="N465" t="s">
        <v>205</v>
      </c>
      <c r="O465" t="str">
        <f t="shared" ref="O465" si="821">IF(SUM(U462:U465)&gt;0,"",N465)</f>
        <v>LPfC LA</v>
      </c>
      <c r="P465" s="6" t="s">
        <v>503</v>
      </c>
      <c r="Q465" s="7">
        <v>3.8826310878741901</v>
      </c>
      <c r="R465" s="7">
        <v>-58.888260940102001</v>
      </c>
      <c r="S465" s="6" t="str">
        <f t="shared" si="795"/>
        <v>LPfC LA</v>
      </c>
      <c r="T465" s="6" t="str">
        <f t="shared" si="772"/>
        <v/>
      </c>
      <c r="U465" s="20" t="str">
        <f t="shared" ref="U465" si="822">IF(S465=S462,"",1)</f>
        <v/>
      </c>
    </row>
    <row r="466" spans="1:21" x14ac:dyDescent="0.2">
      <c r="A466" t="s">
        <v>491</v>
      </c>
      <c r="B466">
        <v>2019</v>
      </c>
      <c r="C466" s="9">
        <v>2018</v>
      </c>
      <c r="D466" s="121" t="str">
        <f t="shared" si="797"/>
        <v>BPSAV2_1</v>
      </c>
      <c r="E466" s="67" t="s">
        <v>504</v>
      </c>
      <c r="F466" s="59">
        <v>58.390036177369176</v>
      </c>
      <c r="G466" s="59">
        <v>11.96995741636068</v>
      </c>
      <c r="H466" s="59">
        <v>1.3130282805081368</v>
      </c>
      <c r="I466" s="59">
        <v>1.7754545454545458</v>
      </c>
      <c r="J466" s="59">
        <v>19.503477618480705</v>
      </c>
      <c r="K466" s="59">
        <v>0</v>
      </c>
      <c r="L466" s="59">
        <v>91.17649949271869</v>
      </c>
      <c r="M466" s="36"/>
      <c r="N466" t="s">
        <v>111</v>
      </c>
      <c r="O466" t="str">
        <f t="shared" ref="O466" si="823">IF(SUM(U466:U469)&gt;0,"",N466)</f>
        <v>MPfC MA</v>
      </c>
      <c r="P466" s="6" t="s">
        <v>504</v>
      </c>
      <c r="Q466" s="7">
        <v>3.0187050860740801</v>
      </c>
      <c r="R466" s="7">
        <v>-59.440092039557399</v>
      </c>
      <c r="S466" s="6" t="str">
        <f t="shared" si="795"/>
        <v>MPfC MA</v>
      </c>
      <c r="T466" s="6" t="str">
        <f t="shared" si="772"/>
        <v/>
      </c>
      <c r="U466" s="14"/>
    </row>
    <row r="467" spans="1:21" x14ac:dyDescent="0.2">
      <c r="A467" t="s">
        <v>491</v>
      </c>
      <c r="B467">
        <v>2019</v>
      </c>
      <c r="C467" s="9">
        <v>2018</v>
      </c>
      <c r="D467" s="121" t="str">
        <f t="shared" si="797"/>
        <v>BPSAV2_1</v>
      </c>
      <c r="E467" s="67" t="s">
        <v>505</v>
      </c>
      <c r="F467" s="59">
        <v>108.93075594523162</v>
      </c>
      <c r="G467" s="59">
        <v>25.598727647129429</v>
      </c>
      <c r="H467" s="59">
        <v>2.1883804675135612</v>
      </c>
      <c r="I467" s="59"/>
      <c r="J467" s="59">
        <v>2.0286453967693236</v>
      </c>
      <c r="K467" s="59">
        <v>0</v>
      </c>
      <c r="L467" s="59">
        <v>138.74650945664393</v>
      </c>
      <c r="M467" s="36"/>
      <c r="N467" t="s">
        <v>111</v>
      </c>
      <c r="O467" t="str">
        <f t="shared" ref="O467" si="824">IF(SUM(U466:U469)&gt;0,"",N467)</f>
        <v>MPfC MA</v>
      </c>
      <c r="P467" s="6" t="s">
        <v>505</v>
      </c>
      <c r="Q467" s="7">
        <v>3.01713107710663</v>
      </c>
      <c r="R467" s="7">
        <v>-59.440645966878897</v>
      </c>
      <c r="S467" s="6" t="str">
        <f t="shared" si="795"/>
        <v>MPfC MA</v>
      </c>
      <c r="T467" s="6" t="str">
        <f t="shared" si="772"/>
        <v/>
      </c>
      <c r="U467" s="18" t="str">
        <f t="shared" ref="U467" si="825">IF(S467=S466,"",1)</f>
        <v/>
      </c>
    </row>
    <row r="468" spans="1:21" x14ac:dyDescent="0.2">
      <c r="A468" t="s">
        <v>491</v>
      </c>
      <c r="B468">
        <v>2019</v>
      </c>
      <c r="C468" s="9">
        <v>2018</v>
      </c>
      <c r="D468" s="121" t="str">
        <f t="shared" si="797"/>
        <v>BPSAV2_1</v>
      </c>
      <c r="E468" s="67" t="s">
        <v>506</v>
      </c>
      <c r="F468" s="59">
        <v>168.98491506771788</v>
      </c>
      <c r="G468" s="59">
        <v>39.711455040913698</v>
      </c>
      <c r="H468" s="59">
        <v>0.43767609350271225</v>
      </c>
      <c r="I468" s="59"/>
      <c r="J468" s="59">
        <v>0</v>
      </c>
      <c r="K468" s="59">
        <v>1.1111169792232647</v>
      </c>
      <c r="L468" s="59">
        <v>210.24516318135755</v>
      </c>
      <c r="M468" s="36"/>
      <c r="N468" t="s">
        <v>111</v>
      </c>
      <c r="O468" t="str">
        <f t="shared" ref="O468" si="826">IF(SUM(U466:U469)&gt;0,"",N468)</f>
        <v>MPfC MA</v>
      </c>
      <c r="P468" s="6" t="s">
        <v>506</v>
      </c>
      <c r="Q468" s="7">
        <v>3.0164073648536598</v>
      </c>
      <c r="R468" s="7">
        <v>-59.440914080805896</v>
      </c>
      <c r="S468" s="6" t="str">
        <f t="shared" si="795"/>
        <v>MPfC MA</v>
      </c>
      <c r="T468" s="6" t="str">
        <f t="shared" si="772"/>
        <v/>
      </c>
      <c r="U468" s="18" t="str">
        <f t="shared" ref="U468" si="827">IF(S468=S466,"",1)</f>
        <v/>
      </c>
    </row>
    <row r="469" spans="1:21" x14ac:dyDescent="0.2">
      <c r="A469" t="s">
        <v>491</v>
      </c>
      <c r="B469">
        <v>2019</v>
      </c>
      <c r="C469" s="9">
        <v>2018</v>
      </c>
      <c r="D469" s="121" t="str">
        <f t="shared" si="797"/>
        <v>BPSAV2_1</v>
      </c>
      <c r="E469" s="67" t="s">
        <v>507</v>
      </c>
      <c r="F469" s="59">
        <v>40.221800570078294</v>
      </c>
      <c r="G469" s="59">
        <v>8.2454691168660492</v>
      </c>
      <c r="H469" s="59">
        <v>0</v>
      </c>
      <c r="I469" s="59"/>
      <c r="J469" s="59">
        <v>1.7036292401073623</v>
      </c>
      <c r="K469" s="59">
        <v>2.1521751884556717</v>
      </c>
      <c r="L469" s="59">
        <v>52.323074115507374</v>
      </c>
      <c r="M469" s="36"/>
      <c r="N469" t="s">
        <v>111</v>
      </c>
      <c r="O469" t="str">
        <f t="shared" ref="O469" si="828">IF(SUM(U466:U469)&gt;0,"",N469)</f>
        <v>MPfC MA</v>
      </c>
      <c r="P469" s="6" t="s">
        <v>507</v>
      </c>
      <c r="Q469" s="7">
        <v>3.0186456062259799</v>
      </c>
      <c r="R469" s="7">
        <v>-59.438410592140102</v>
      </c>
      <c r="S469" s="6" t="str">
        <f t="shared" si="795"/>
        <v>MPfC MA</v>
      </c>
      <c r="T469" s="6" t="str">
        <f t="shared" si="772"/>
        <v/>
      </c>
      <c r="U469" s="20" t="str">
        <f t="shared" ref="U469" si="829">IF(S469=S466,"",1)</f>
        <v/>
      </c>
    </row>
    <row r="470" spans="1:21" x14ac:dyDescent="0.2">
      <c r="A470" t="s">
        <v>491</v>
      </c>
      <c r="B470">
        <v>2019</v>
      </c>
      <c r="C470" s="9">
        <v>2019</v>
      </c>
      <c r="D470" s="121" t="str">
        <f t="shared" si="797"/>
        <v>BPSAV3_1</v>
      </c>
      <c r="E470" s="67" t="s">
        <v>508</v>
      </c>
      <c r="F470" s="59">
        <v>416.86655173934849</v>
      </c>
      <c r="G470" s="59">
        <v>97.963639658746885</v>
      </c>
      <c r="H470" s="59">
        <v>2.1883804675135612</v>
      </c>
      <c r="I470" s="59">
        <v>3.7414313858695656</v>
      </c>
      <c r="J470" s="59">
        <v>0</v>
      </c>
      <c r="K470" s="59">
        <v>9.5656686998572606</v>
      </c>
      <c r="L470" s="59">
        <v>526.58424056546619</v>
      </c>
      <c r="M470" s="36"/>
      <c r="N470" t="s">
        <v>205</v>
      </c>
      <c r="O470" t="str">
        <f t="shared" ref="O470" si="830">IF(SUM(U470:U473)&gt;0,"",N470)</f>
        <v>LPfC LA</v>
      </c>
      <c r="P470" s="6" t="s">
        <v>508</v>
      </c>
      <c r="Q470" s="7">
        <v>3.3641830665082999</v>
      </c>
      <c r="R470" s="7">
        <v>-59.361272462465998</v>
      </c>
      <c r="S470" s="6" t="str">
        <f t="shared" si="795"/>
        <v>LPfC LA</v>
      </c>
      <c r="T470" s="6" t="str">
        <f t="shared" ref="T470:T481" si="831">IF(P470=E470,"","check")</f>
        <v/>
      </c>
      <c r="U470" s="14"/>
    </row>
    <row r="471" spans="1:21" x14ac:dyDescent="0.2">
      <c r="A471" t="s">
        <v>491</v>
      </c>
      <c r="B471">
        <v>2019</v>
      </c>
      <c r="C471" s="9">
        <v>2019</v>
      </c>
      <c r="D471" s="121" t="str">
        <f t="shared" si="797"/>
        <v>BPSAV3_1</v>
      </c>
      <c r="E471" s="67" t="s">
        <v>509</v>
      </c>
      <c r="F471" s="59">
        <v>281.1685455354903</v>
      </c>
      <c r="G471" s="59">
        <v>66.074608200840217</v>
      </c>
      <c r="H471" s="59">
        <v>3.93908484152441</v>
      </c>
      <c r="I471" s="59"/>
      <c r="J471" s="59">
        <v>0</v>
      </c>
      <c r="K471" s="59">
        <v>11.787348726756779</v>
      </c>
      <c r="L471" s="59">
        <v>362.96958730461165</v>
      </c>
      <c r="M471" s="36"/>
      <c r="N471" t="s">
        <v>205</v>
      </c>
      <c r="O471" t="str">
        <f t="shared" ref="O471" si="832">IF(SUM(U470:U473)&gt;0,"",N471)</f>
        <v>LPfC LA</v>
      </c>
      <c r="P471" s="6" t="s">
        <v>509</v>
      </c>
      <c r="Q471" s="7">
        <v>3.3659818588518999</v>
      </c>
      <c r="R471" s="7">
        <v>-59.3612857893281</v>
      </c>
      <c r="S471" s="6" t="str">
        <f t="shared" si="795"/>
        <v>LPfC LA</v>
      </c>
      <c r="T471" s="6" t="str">
        <f t="shared" si="831"/>
        <v/>
      </c>
      <c r="U471" s="18" t="str">
        <f t="shared" ref="U471" si="833">IF(S471=S470,"",1)</f>
        <v/>
      </c>
    </row>
    <row r="472" spans="1:21" x14ac:dyDescent="0.2">
      <c r="A472" t="s">
        <v>491</v>
      </c>
      <c r="B472">
        <v>2019</v>
      </c>
      <c r="C472" s="9">
        <v>2019</v>
      </c>
      <c r="D472" s="121" t="str">
        <f t="shared" si="797"/>
        <v>BPSAV3_1</v>
      </c>
      <c r="E472" s="67" t="s">
        <v>510</v>
      </c>
      <c r="F472" s="59">
        <v>157.34296921184759</v>
      </c>
      <c r="G472" s="59">
        <v>36.975597764784183</v>
      </c>
      <c r="H472" s="59">
        <v>3.501408748021698</v>
      </c>
      <c r="I472" s="59"/>
      <c r="J472" s="59">
        <v>2.3527154195011337</v>
      </c>
      <c r="K472" s="59">
        <v>0</v>
      </c>
      <c r="L472" s="59">
        <v>200.17269114415458</v>
      </c>
      <c r="M472" s="36"/>
      <c r="N472" t="s">
        <v>205</v>
      </c>
      <c r="O472" t="str">
        <f t="shared" ref="O472" si="834">IF(SUM(U470:U473)&gt;0,"",N472)</f>
        <v>LPfC LA</v>
      </c>
      <c r="P472" s="6" t="s">
        <v>510</v>
      </c>
      <c r="Q472" s="7">
        <v>3.3677987734275199</v>
      </c>
      <c r="R472" s="7">
        <v>-59.361281173138302</v>
      </c>
      <c r="S472" s="6" t="str">
        <f t="shared" si="795"/>
        <v>LPfC LA</v>
      </c>
      <c r="T472" s="6" t="str">
        <f t="shared" si="831"/>
        <v/>
      </c>
      <c r="U472" s="18" t="str">
        <f t="shared" ref="U472" si="835">IF(S472=S470,"",1)</f>
        <v/>
      </c>
    </row>
    <row r="473" spans="1:21" x14ac:dyDescent="0.2">
      <c r="A473" t="s">
        <v>491</v>
      </c>
      <c r="B473">
        <v>2019</v>
      </c>
      <c r="C473" s="9">
        <v>2019</v>
      </c>
      <c r="D473" s="121" t="str">
        <f t="shared" si="797"/>
        <v>BPSAV3_1</v>
      </c>
      <c r="E473" s="67" t="s">
        <v>511</v>
      </c>
      <c r="F473" s="59">
        <v>290.87040004490387</v>
      </c>
      <c r="G473" s="59">
        <v>68.354544010552402</v>
      </c>
      <c r="H473" s="59">
        <v>4.8144370285298344</v>
      </c>
      <c r="I473" s="59"/>
      <c r="J473" s="59">
        <v>0</v>
      </c>
      <c r="K473" s="59">
        <v>0</v>
      </c>
      <c r="L473" s="59">
        <v>364.03938108398609</v>
      </c>
      <c r="M473" s="36"/>
      <c r="N473" t="s">
        <v>205</v>
      </c>
      <c r="O473" t="str">
        <f t="shared" ref="O473" si="836">IF(SUM(U470:U473)&gt;0,"",N473)</f>
        <v>LPfC LA</v>
      </c>
      <c r="P473" s="6" t="s">
        <v>511</v>
      </c>
      <c r="Q473" s="7">
        <v>3.3641784220904798</v>
      </c>
      <c r="R473" s="7">
        <v>-59.359464552576</v>
      </c>
      <c r="S473" s="6" t="str">
        <f t="shared" si="795"/>
        <v>LPfC LA</v>
      </c>
      <c r="T473" s="6" t="str">
        <f t="shared" si="831"/>
        <v/>
      </c>
      <c r="U473" s="20" t="str">
        <f t="shared" ref="U473" si="837">IF(S473=S470,"",1)</f>
        <v/>
      </c>
    </row>
    <row r="474" spans="1:21" x14ac:dyDescent="0.2">
      <c r="A474" t="s">
        <v>491</v>
      </c>
      <c r="B474">
        <v>2019</v>
      </c>
      <c r="C474" s="9">
        <v>2018</v>
      </c>
      <c r="D474" s="121" t="str">
        <f t="shared" si="797"/>
        <v>BPSAV4_1</v>
      </c>
      <c r="E474" s="67" t="s">
        <v>512</v>
      </c>
      <c r="F474" s="59">
        <v>121.17299379196173</v>
      </c>
      <c r="G474" s="59">
        <v>28.475653541111004</v>
      </c>
      <c r="H474" s="59">
        <v>1.750704374010849</v>
      </c>
      <c r="I474" s="59">
        <v>1.9706821428571428</v>
      </c>
      <c r="J474" s="59">
        <v>6.6787251157407415</v>
      </c>
      <c r="K474" s="59">
        <v>1.1995585042614263</v>
      </c>
      <c r="L474" s="59">
        <v>159.27763532708576</v>
      </c>
      <c r="M474" s="36"/>
      <c r="N474" t="s">
        <v>22</v>
      </c>
      <c r="O474" t="str">
        <f t="shared" ref="O474" si="838">IF(SUM(U474:U477)&gt;0,"",N474)</f>
        <v>MPfC LA</v>
      </c>
      <c r="P474" s="6" t="s">
        <v>512</v>
      </c>
      <c r="Q474" s="7">
        <v>4.1224912267724596</v>
      </c>
      <c r="R474" s="7">
        <v>-59.383839609506502</v>
      </c>
      <c r="S474" s="6" t="str">
        <f t="shared" si="795"/>
        <v>MPfC LA</v>
      </c>
      <c r="T474" s="6" t="str">
        <f t="shared" si="831"/>
        <v/>
      </c>
      <c r="U474" s="14"/>
    </row>
    <row r="475" spans="1:21" x14ac:dyDescent="0.2">
      <c r="A475" t="s">
        <v>491</v>
      </c>
      <c r="B475">
        <v>2019</v>
      </c>
      <c r="C475" s="9">
        <v>2018</v>
      </c>
      <c r="D475" s="121" t="str">
        <f t="shared" si="797"/>
        <v>BPSAV4_1</v>
      </c>
      <c r="E475" s="67" t="s">
        <v>513</v>
      </c>
      <c r="F475" s="59">
        <v>129.67346075860439</v>
      </c>
      <c r="G475" s="59">
        <v>30.473263278272029</v>
      </c>
      <c r="H475" s="59">
        <v>0.43767609350271225</v>
      </c>
      <c r="I475" s="59"/>
      <c r="J475" s="59">
        <v>0</v>
      </c>
      <c r="K475" s="59">
        <v>4.2605848498952623</v>
      </c>
      <c r="L475" s="59">
        <v>164.8449849802744</v>
      </c>
      <c r="M475" s="36"/>
      <c r="N475" t="s">
        <v>22</v>
      </c>
      <c r="O475" t="str">
        <f t="shared" ref="O475" si="839">IF(SUM(U474:U477)&gt;0,"",N475)</f>
        <v>MPfC LA</v>
      </c>
      <c r="P475" s="6" t="s">
        <v>513</v>
      </c>
      <c r="Q475" s="7">
        <v>4.1233001864299501</v>
      </c>
      <c r="R475" s="7">
        <v>-59.385354380333702</v>
      </c>
      <c r="S475" s="6" t="str">
        <f t="shared" si="795"/>
        <v>MPfC LA</v>
      </c>
      <c r="T475" s="6" t="str">
        <f t="shared" si="831"/>
        <v/>
      </c>
      <c r="U475" s="18" t="str">
        <f t="shared" ref="U475" si="840">IF(S475=S474,"",1)</f>
        <v/>
      </c>
    </row>
    <row r="476" spans="1:21" x14ac:dyDescent="0.2">
      <c r="A476" t="s">
        <v>491</v>
      </c>
      <c r="B476">
        <v>2019</v>
      </c>
      <c r="C476" s="9">
        <v>2018</v>
      </c>
      <c r="D476" s="121" t="str">
        <f t="shared" si="797"/>
        <v>BPSAV4_1</v>
      </c>
      <c r="E476" s="67" t="s">
        <v>514</v>
      </c>
      <c r="F476" s="59">
        <v>58.869305029092061</v>
      </c>
      <c r="G476" s="59">
        <v>12.068207530963871</v>
      </c>
      <c r="H476" s="59">
        <v>0.43767609350271225</v>
      </c>
      <c r="I476" s="59"/>
      <c r="J476" s="59">
        <v>0</v>
      </c>
      <c r="K476" s="59">
        <v>3.2455645076237549</v>
      </c>
      <c r="L476" s="59">
        <v>74.620753161182407</v>
      </c>
      <c r="M476" s="36"/>
      <c r="N476" t="s">
        <v>22</v>
      </c>
      <c r="O476" t="str">
        <f t="shared" ref="O476" si="841">IF(SUM(U474:U477)&gt;0,"",N476)</f>
        <v>MPfC LA</v>
      </c>
      <c r="P476" s="6" t="s">
        <v>514</v>
      </c>
      <c r="Q476" s="7">
        <v>4.1241901938001</v>
      </c>
      <c r="R476" s="7">
        <v>-59.386968418495897</v>
      </c>
      <c r="S476" s="6" t="str">
        <f t="shared" si="795"/>
        <v>MPfC LA</v>
      </c>
      <c r="T476" s="6" t="str">
        <f t="shared" si="831"/>
        <v/>
      </c>
      <c r="U476" s="18" t="str">
        <f t="shared" ref="U476" si="842">IF(S476=S474,"",1)</f>
        <v/>
      </c>
    </row>
    <row r="477" spans="1:21" x14ac:dyDescent="0.2">
      <c r="A477" t="s">
        <v>491</v>
      </c>
      <c r="B477">
        <v>2019</v>
      </c>
      <c r="C477" s="9">
        <v>2018</v>
      </c>
      <c r="D477" s="121" t="str">
        <f t="shared" si="797"/>
        <v>BPSAV4_1</v>
      </c>
      <c r="E477" s="67" t="s">
        <v>515</v>
      </c>
      <c r="F477" s="59">
        <v>141.66170721148222</v>
      </c>
      <c r="G477" s="59">
        <v>33.290501194698322</v>
      </c>
      <c r="H477" s="59">
        <v>1.750704374010849</v>
      </c>
      <c r="I477" s="59"/>
      <c r="J477" s="59">
        <v>13.626574864354488</v>
      </c>
      <c r="K477" s="59">
        <v>1.3426060830497153</v>
      </c>
      <c r="L477" s="59">
        <v>191.67209372759558</v>
      </c>
      <c r="M477" s="36"/>
      <c r="N477" t="s">
        <v>22</v>
      </c>
      <c r="O477" t="str">
        <f t="shared" ref="O477" si="843">IF(SUM(U474:U477)&gt;0,"",N477)</f>
        <v>MPfC LA</v>
      </c>
      <c r="P477" s="6" t="s">
        <v>515</v>
      </c>
      <c r="Q477" s="7">
        <v>4.12084326862088</v>
      </c>
      <c r="R477" s="7">
        <v>-59.384788922738799</v>
      </c>
      <c r="S477" s="6" t="str">
        <f t="shared" si="795"/>
        <v>MPfC LA</v>
      </c>
      <c r="T477" s="6" t="str">
        <f t="shared" si="831"/>
        <v/>
      </c>
      <c r="U477" s="20" t="str">
        <f t="shared" ref="U477" si="844">IF(S477=S474,"",1)</f>
        <v/>
      </c>
    </row>
    <row r="478" spans="1:21" x14ac:dyDescent="0.2">
      <c r="A478" t="s">
        <v>491</v>
      </c>
      <c r="B478">
        <v>2019</v>
      </c>
      <c r="C478" s="9">
        <v>2019</v>
      </c>
      <c r="D478" s="121" t="str">
        <f t="shared" si="797"/>
        <v>BPSAV7_3</v>
      </c>
      <c r="E478" s="67" t="s">
        <v>516</v>
      </c>
      <c r="F478" s="59">
        <v>258.80706967835499</v>
      </c>
      <c r="G478" s="59">
        <v>60.819661374413421</v>
      </c>
      <c r="H478" s="59">
        <v>0.8753521870054245</v>
      </c>
      <c r="I478" s="59">
        <v>3.7023396226415093</v>
      </c>
      <c r="J478" s="59">
        <v>3.63</v>
      </c>
      <c r="K478" s="59">
        <v>3.5947042307133907</v>
      </c>
      <c r="L478" s="59">
        <v>327.72678747048724</v>
      </c>
      <c r="M478" s="36"/>
      <c r="N478" t="s">
        <v>205</v>
      </c>
      <c r="O478" t="str">
        <f t="shared" ref="O478" si="845">IF(SUM(U478:U481)&gt;0,"",N478)</f>
        <v>LPfC LA</v>
      </c>
      <c r="P478" s="6" t="s">
        <v>516</v>
      </c>
      <c r="Q478" s="7">
        <v>3.3209733710761702</v>
      </c>
      <c r="R478" s="7">
        <v>-59.277674190017002</v>
      </c>
      <c r="S478" s="6" t="str">
        <f t="shared" si="795"/>
        <v>LPfC LA</v>
      </c>
      <c r="T478" s="6" t="str">
        <f t="shared" si="831"/>
        <v/>
      </c>
      <c r="U478" s="14"/>
    </row>
    <row r="479" spans="1:21" x14ac:dyDescent="0.2">
      <c r="A479" t="s">
        <v>491</v>
      </c>
      <c r="B479">
        <v>2019</v>
      </c>
      <c r="C479" s="9">
        <v>2019</v>
      </c>
      <c r="D479" s="121" t="str">
        <f t="shared" si="797"/>
        <v>BPSAV7_3</v>
      </c>
      <c r="E479" s="67" t="s">
        <v>517</v>
      </c>
      <c r="F479" s="59">
        <v>201.21674571182723</v>
      </c>
      <c r="G479" s="59">
        <v>47.285935242279393</v>
      </c>
      <c r="H479" s="59">
        <v>2.6260565610162736</v>
      </c>
      <c r="I479" s="59"/>
      <c r="J479" s="59">
        <v>10.217471832482993</v>
      </c>
      <c r="K479" s="59">
        <v>0</v>
      </c>
      <c r="L479" s="59">
        <v>261.34620934760585</v>
      </c>
      <c r="M479" s="36"/>
      <c r="N479" t="s">
        <v>205</v>
      </c>
      <c r="O479" t="str">
        <f t="shared" ref="O479" si="846">IF(SUM(U478:U481)&gt;0,"",N479)</f>
        <v>LPfC LA</v>
      </c>
      <c r="P479" s="6" t="s">
        <v>517</v>
      </c>
      <c r="Q479" s="7">
        <v>3.3227722939134701</v>
      </c>
      <c r="R479" s="7">
        <v>-59.277678315315598</v>
      </c>
      <c r="S479" s="6" t="str">
        <f t="shared" si="795"/>
        <v>LPfC LA</v>
      </c>
      <c r="T479" s="6" t="str">
        <f t="shared" si="831"/>
        <v/>
      </c>
      <c r="U479" s="18" t="str">
        <f t="shared" ref="U479" si="847">IF(S479=S478,"",1)</f>
        <v/>
      </c>
    </row>
    <row r="480" spans="1:21" x14ac:dyDescent="0.2">
      <c r="A480" t="s">
        <v>491</v>
      </c>
      <c r="B480">
        <v>2019</v>
      </c>
      <c r="C480" s="9">
        <v>2019</v>
      </c>
      <c r="D480" s="121" t="str">
        <f t="shared" si="797"/>
        <v>BPSAV7_3</v>
      </c>
      <c r="E480" s="67" t="s">
        <v>518</v>
      </c>
      <c r="F480" s="59">
        <v>195.69511791419325</v>
      </c>
      <c r="G480" s="59">
        <v>45.988352709835411</v>
      </c>
      <c r="H480" s="59">
        <v>4.3767609350271224</v>
      </c>
      <c r="I480" s="59"/>
      <c r="J480" s="59">
        <v>0.86475340136054424</v>
      </c>
      <c r="K480" s="59">
        <v>0</v>
      </c>
      <c r="L480" s="59">
        <v>246.92498496041631</v>
      </c>
      <c r="M480" s="36"/>
      <c r="N480" t="s">
        <v>205</v>
      </c>
      <c r="O480" t="str">
        <f t="shared" ref="O480" si="848">IF(SUM(U478:U481)&gt;0,"",N480)</f>
        <v>LPfC LA</v>
      </c>
      <c r="P480" s="6" t="s">
        <v>518</v>
      </c>
      <c r="Q480" s="7">
        <v>3.3245983152666798</v>
      </c>
      <c r="R480" s="7">
        <v>-59.277691499738999</v>
      </c>
      <c r="S480" s="6" t="str">
        <f t="shared" si="795"/>
        <v>LPfC LA</v>
      </c>
      <c r="T480" s="6" t="str">
        <f t="shared" si="831"/>
        <v/>
      </c>
      <c r="U480" s="18" t="str">
        <f t="shared" ref="U480" si="849">IF(S480=S478,"",1)</f>
        <v/>
      </c>
    </row>
    <row r="481" spans="1:21" ht="16" thickBot="1" x14ac:dyDescent="0.25">
      <c r="A481" t="s">
        <v>491</v>
      </c>
      <c r="B481">
        <v>2019</v>
      </c>
      <c r="C481" s="9">
        <v>2019</v>
      </c>
      <c r="D481" s="121" t="str">
        <f t="shared" si="797"/>
        <v>BPSAV7_3</v>
      </c>
      <c r="E481" s="71" t="s">
        <v>519</v>
      </c>
      <c r="F481" s="62">
        <v>239.93291614334103</v>
      </c>
      <c r="G481" s="62">
        <v>56.384235293685137</v>
      </c>
      <c r="H481" s="62">
        <v>3.063732654518986</v>
      </c>
      <c r="I481" s="62"/>
      <c r="J481" s="62">
        <v>0.60507638888888893</v>
      </c>
      <c r="K481" s="62">
        <v>1.2726238024929659</v>
      </c>
      <c r="L481" s="62">
        <v>301.25858428292696</v>
      </c>
      <c r="M481" s="36"/>
      <c r="N481" t="s">
        <v>205</v>
      </c>
      <c r="O481" t="str">
        <f t="shared" ref="O481" si="850">IF(SUM(U478:U481)&gt;0,"",N481)</f>
        <v>LPfC LA</v>
      </c>
      <c r="P481" s="6" t="s">
        <v>519</v>
      </c>
      <c r="Q481" s="7">
        <v>3.32097820181286</v>
      </c>
      <c r="R481" s="7">
        <v>-59.279491119617497</v>
      </c>
      <c r="S481" s="6" t="str">
        <f t="shared" si="795"/>
        <v>LPfC LA</v>
      </c>
      <c r="T481" s="6" t="str">
        <f t="shared" si="831"/>
        <v/>
      </c>
      <c r="U481" s="20" t="str">
        <f t="shared" ref="U481" si="851">IF(S481=S478,"",1)</f>
        <v/>
      </c>
    </row>
  </sheetData>
  <autoFilter ref="A1:X481" xr:uid="{44E809E3-A1D7-4DC9-9BD1-C1129BBBAC47}"/>
  <pageMargins left="0.7" right="0.7" top="0.75" bottom="0.75" header="0.3" footer="0.3"/>
  <pageSetup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4C32-DDDA-450E-AF88-AD3C3E711435}">
  <dimension ref="A1:Z480"/>
  <sheetViews>
    <sheetView zoomScale="90" zoomScaleNormal="90" workbookViewId="0">
      <pane ySplit="8" topLeftCell="A82" activePane="bottomLeft" state="frozen"/>
      <selection pane="bottomLeft" activeCell="E1" sqref="E1"/>
    </sheetView>
  </sheetViews>
  <sheetFormatPr baseColWidth="10" defaultColWidth="8.83203125" defaultRowHeight="15" x14ac:dyDescent="0.2"/>
  <cols>
    <col min="1" max="1" width="13.33203125" bestFit="1" customWidth="1"/>
    <col min="2" max="3" width="13.6640625" bestFit="1" customWidth="1"/>
    <col min="4" max="4" width="15" bestFit="1" customWidth="1"/>
    <col min="5" max="5" width="12.5" bestFit="1" customWidth="1"/>
    <col min="6" max="6" width="15.5" bestFit="1" customWidth="1"/>
    <col min="7" max="7" width="17.5" bestFit="1" customWidth="1"/>
    <col min="8" max="8" width="15.5" bestFit="1" customWidth="1"/>
    <col min="9" max="9" width="17.5" bestFit="1" customWidth="1"/>
    <col min="10" max="10" width="11.5" customWidth="1"/>
    <col min="11" max="11" width="9.33203125" bestFit="1" customWidth="1"/>
    <col min="12" max="12" width="9.83203125" bestFit="1" customWidth="1"/>
    <col min="13" max="13" width="11.5" bestFit="1" customWidth="1"/>
    <col min="15" max="15" width="14.6640625" customWidth="1"/>
    <col min="18" max="18" width="13.33203125" customWidth="1"/>
    <col min="23" max="23" width="12.1640625" bestFit="1" customWidth="1"/>
    <col min="25" max="25" width="13" customWidth="1"/>
  </cols>
  <sheetData>
    <row r="1" spans="1:26" s="77" customFormat="1" ht="45" customHeight="1" x14ac:dyDescent="0.2">
      <c r="A1" s="76"/>
      <c r="B1" s="76" t="s">
        <v>520</v>
      </c>
      <c r="C1" s="76" t="s">
        <v>521</v>
      </c>
      <c r="D1" s="76" t="s">
        <v>7</v>
      </c>
      <c r="E1" s="76" t="s">
        <v>8</v>
      </c>
      <c r="F1" s="76" t="s">
        <v>522</v>
      </c>
      <c r="G1" s="76" t="s">
        <v>523</v>
      </c>
      <c r="H1" s="76" t="s">
        <v>524</v>
      </c>
      <c r="I1" s="76" t="s">
        <v>525</v>
      </c>
      <c r="J1" s="76" t="s">
        <v>526</v>
      </c>
      <c r="L1" s="78" t="s">
        <v>12</v>
      </c>
      <c r="Q1" s="76"/>
      <c r="R1" s="76" t="s">
        <v>615</v>
      </c>
    </row>
    <row r="2" spans="1:26" s="84" customFormat="1" ht="18.75" customHeight="1" x14ac:dyDescent="0.2">
      <c r="A2" s="79" t="s">
        <v>532</v>
      </c>
      <c r="B2" s="80">
        <f t="shared" ref="B2:G2" si="0">AVERAGE(B9:B84)</f>
        <v>177.46512778145507</v>
      </c>
      <c r="C2" s="80">
        <f t="shared" si="0"/>
        <v>41.665987229693606</v>
      </c>
      <c r="D2" s="80">
        <f t="shared" si="0"/>
        <v>3.1961872617632272</v>
      </c>
      <c r="E2" s="81">
        <f t="shared" si="0"/>
        <v>3.1790764217464313</v>
      </c>
      <c r="F2" s="80">
        <f t="shared" si="0"/>
        <v>3.1592897947863996</v>
      </c>
      <c r="G2" s="80">
        <f t="shared" si="0"/>
        <v>6.8523292407027068</v>
      </c>
      <c r="H2" s="82">
        <f>SUM(B2:D2,F2:G2)</f>
        <v>232.33892130840098</v>
      </c>
      <c r="I2" s="82">
        <f>H2+E2</f>
        <v>235.51799773014741</v>
      </c>
      <c r="J2" s="83">
        <f>I2*44/12</f>
        <v>863.56599167720708</v>
      </c>
      <c r="L2" s="85">
        <f>AVERAGE(I9:I84)</f>
        <v>46.665778401122026</v>
      </c>
      <c r="Q2" s="80"/>
      <c r="R2" s="82">
        <f>SUM(B2:G2)</f>
        <v>235.51799773014741</v>
      </c>
    </row>
    <row r="3" spans="1:26" s="89" customFormat="1" ht="18.75" customHeight="1" x14ac:dyDescent="0.2">
      <c r="A3" s="86"/>
      <c r="B3" s="87"/>
      <c r="C3" s="87"/>
      <c r="D3" s="87"/>
      <c r="E3" s="87"/>
      <c r="F3" s="87"/>
      <c r="G3" s="79" t="s">
        <v>536</v>
      </c>
      <c r="H3" s="82">
        <f>SQRT(P15)</f>
        <v>72.945979289431818</v>
      </c>
      <c r="I3" s="88"/>
      <c r="J3" s="88"/>
      <c r="K3" s="88"/>
      <c r="L3" s="82">
        <f>_xlfn.STDEV.S(I9:I84)</f>
        <v>32.345984612962248</v>
      </c>
      <c r="M3" s="88"/>
      <c r="Q3" s="79" t="s">
        <v>536</v>
      </c>
      <c r="R3" s="82">
        <f>SQRT(Z15)</f>
        <v>73.218482925044469</v>
      </c>
    </row>
    <row r="4" spans="1:26" s="89" customFormat="1" ht="18.75" customHeight="1" x14ac:dyDescent="0.2">
      <c r="A4" s="86"/>
      <c r="B4" s="87"/>
      <c r="C4" s="87"/>
      <c r="D4" s="87"/>
      <c r="E4" s="87"/>
      <c r="F4" s="87"/>
      <c r="G4" s="79" t="s">
        <v>538</v>
      </c>
      <c r="H4" s="82">
        <f>TINV(0.05,P9-1)*(H3/SQRT(P9))</f>
        <v>35.158836582627359</v>
      </c>
      <c r="I4" s="88"/>
      <c r="J4" s="88"/>
      <c r="K4" s="88"/>
      <c r="L4" s="82">
        <f>TINV(0.05,L6-1)*(L3/SQRT(L6))</f>
        <v>20.551658129939501</v>
      </c>
      <c r="M4" s="88"/>
      <c r="Q4" s="79" t="s">
        <v>538</v>
      </c>
      <c r="R4" s="82">
        <f>TINV(0.05,Z9-1)*(R3/SQRT(Z9))</f>
        <v>35.29017913071575</v>
      </c>
    </row>
    <row r="5" spans="1:26" s="89" customFormat="1" ht="18.75" customHeight="1" x14ac:dyDescent="0.2">
      <c r="A5" s="86"/>
      <c r="B5" s="87"/>
      <c r="C5" s="87"/>
      <c r="D5" s="87"/>
      <c r="E5" s="87"/>
      <c r="F5" s="87"/>
      <c r="G5" s="90" t="s">
        <v>539</v>
      </c>
      <c r="H5" s="91">
        <f>H4/H2</f>
        <v>0.15132564266302323</v>
      </c>
      <c r="I5" s="88"/>
      <c r="J5" s="88"/>
      <c r="K5" s="88"/>
      <c r="L5" s="91">
        <f>L4/L2</f>
        <v>0.44040105692194687</v>
      </c>
      <c r="M5" s="88"/>
      <c r="Q5" s="90" t="s">
        <v>539</v>
      </c>
      <c r="R5" s="91">
        <f>R4/R2</f>
        <v>0.14984068933513373</v>
      </c>
    </row>
    <row r="6" spans="1:26" x14ac:dyDescent="0.2">
      <c r="A6" s="73" t="s">
        <v>14</v>
      </c>
      <c r="B6" t="s">
        <v>205</v>
      </c>
      <c r="G6" s="79" t="s">
        <v>541</v>
      </c>
      <c r="H6" s="92">
        <f>P9</f>
        <v>19</v>
      </c>
      <c r="L6" s="92">
        <f>COUNT(I9:I84)</f>
        <v>12</v>
      </c>
      <c r="Q6" s="79" t="s">
        <v>541</v>
      </c>
      <c r="R6" s="92">
        <f>Z9</f>
        <v>19</v>
      </c>
    </row>
    <row r="8" spans="1:26" s="1" customFormat="1" ht="49" x14ac:dyDescent="0.25">
      <c r="A8" s="109" t="s">
        <v>543</v>
      </c>
      <c r="B8" s="1" t="s">
        <v>544</v>
      </c>
      <c r="C8" s="1" t="s">
        <v>545</v>
      </c>
      <c r="D8" s="1" t="s">
        <v>546</v>
      </c>
      <c r="E8" s="1" t="s">
        <v>547</v>
      </c>
      <c r="F8" s="1" t="s">
        <v>548</v>
      </c>
      <c r="G8" s="1" t="s">
        <v>549</v>
      </c>
      <c r="H8" s="1" t="s">
        <v>550</v>
      </c>
      <c r="I8" s="1" t="s">
        <v>551</v>
      </c>
      <c r="J8" s="93" t="s">
        <v>552</v>
      </c>
      <c r="K8" s="94" t="s">
        <v>553</v>
      </c>
      <c r="L8" s="94" t="s">
        <v>554</v>
      </c>
      <c r="M8" s="95" t="s">
        <v>555</v>
      </c>
      <c r="O8" s="4" t="s">
        <v>556</v>
      </c>
      <c r="T8" s="93" t="s">
        <v>552</v>
      </c>
      <c r="U8" s="94" t="s">
        <v>553</v>
      </c>
      <c r="V8" s="94" t="s">
        <v>554</v>
      </c>
      <c r="W8" s="95" t="s">
        <v>555</v>
      </c>
      <c r="Y8" s="4" t="s">
        <v>556</v>
      </c>
    </row>
    <row r="9" spans="1:26" x14ac:dyDescent="0.2">
      <c r="A9" s="74" t="s">
        <v>204</v>
      </c>
      <c r="B9" s="75">
        <v>202.45047247365005</v>
      </c>
      <c r="C9" s="75">
        <v>47.57586103130776</v>
      </c>
      <c r="D9" s="75">
        <v>4.3767609350271224</v>
      </c>
      <c r="E9" s="75">
        <v>2.3023695054945055</v>
      </c>
      <c r="F9" s="75">
        <v>0</v>
      </c>
      <c r="G9" s="75">
        <v>8.4932720292502957</v>
      </c>
      <c r="H9" s="75">
        <v>262.89636646923526</v>
      </c>
      <c r="I9" s="75"/>
      <c r="J9" s="96"/>
      <c r="K9" s="97"/>
      <c r="L9" s="97"/>
      <c r="M9" s="98"/>
      <c r="O9" s="99" t="s">
        <v>542</v>
      </c>
      <c r="P9" s="100">
        <f>COUNT(J9:J132)</f>
        <v>19</v>
      </c>
      <c r="R9" s="75">
        <f>SUM(B9:G9)</f>
        <v>265.19873597472974</v>
      </c>
      <c r="T9" s="96"/>
      <c r="U9" s="97"/>
      <c r="V9" s="97"/>
      <c r="W9" s="98"/>
      <c r="Y9" s="99" t="s">
        <v>542</v>
      </c>
      <c r="Z9" s="100">
        <f>COUNT(T9:T480)</f>
        <v>19</v>
      </c>
    </row>
    <row r="10" spans="1:26" x14ac:dyDescent="0.2">
      <c r="A10" s="74" t="s">
        <v>206</v>
      </c>
      <c r="B10" s="75">
        <v>210.6971777065323</v>
      </c>
      <c r="C10" s="75">
        <v>49.513836761035087</v>
      </c>
      <c r="D10" s="75">
        <v>2.6260565610162736</v>
      </c>
      <c r="E10" s="75"/>
      <c r="F10" s="75">
        <v>4.5007573341836729</v>
      </c>
      <c r="G10" s="75">
        <v>12.475210805490704</v>
      </c>
      <c r="H10" s="75">
        <v>279.81303916825806</v>
      </c>
      <c r="I10" s="75"/>
      <c r="J10" s="96"/>
      <c r="K10" s="97"/>
      <c r="L10" s="97"/>
      <c r="M10" s="98"/>
      <c r="O10" s="99" t="s">
        <v>562</v>
      </c>
      <c r="P10" s="99">
        <v>4</v>
      </c>
      <c r="R10" s="75">
        <f t="shared" ref="R10:R73" si="1">SUM(B10:G10)</f>
        <v>279.81303916825806</v>
      </c>
      <c r="T10" s="96"/>
      <c r="U10" s="97"/>
      <c r="V10" s="97"/>
      <c r="W10" s="98"/>
      <c r="Y10" s="99" t="s">
        <v>562</v>
      </c>
      <c r="Z10" s="99">
        <v>4</v>
      </c>
    </row>
    <row r="11" spans="1:26" ht="16" x14ac:dyDescent="0.2">
      <c r="A11" s="74" t="s">
        <v>207</v>
      </c>
      <c r="B11" s="75">
        <v>163.22072352658719</v>
      </c>
      <c r="C11" s="75">
        <v>38.356870028747991</v>
      </c>
      <c r="D11" s="75">
        <v>0</v>
      </c>
      <c r="E11" s="75"/>
      <c r="F11" s="75">
        <v>6.6812349212384419</v>
      </c>
      <c r="G11" s="75">
        <v>18.648660695377597</v>
      </c>
      <c r="H11" s="75">
        <v>226.90748917195123</v>
      </c>
      <c r="I11" s="75"/>
      <c r="J11" s="96"/>
      <c r="K11" s="97"/>
      <c r="L11" s="97"/>
      <c r="M11" s="98"/>
      <c r="O11" s="101" t="s">
        <v>563</v>
      </c>
      <c r="P11" s="16">
        <f>AVERAGE(J9:J132)</f>
        <v>929.35568523360416</v>
      </c>
      <c r="R11" s="75">
        <f t="shared" si="1"/>
        <v>226.90748917195123</v>
      </c>
      <c r="T11" s="96"/>
      <c r="U11" s="97"/>
      <c r="V11" s="97"/>
      <c r="W11" s="98"/>
      <c r="Y11" s="101" t="s">
        <v>563</v>
      </c>
      <c r="Z11" s="16">
        <f>AVERAGE(T9:T480)</f>
        <v>932.53476165535085</v>
      </c>
    </row>
    <row r="12" spans="1:26" ht="16" x14ac:dyDescent="0.2">
      <c r="A12" s="74" t="s">
        <v>208</v>
      </c>
      <c r="B12" s="75">
        <v>204.51412343758426</v>
      </c>
      <c r="C12" s="75">
        <v>48.060819007832301</v>
      </c>
      <c r="D12" s="75">
        <v>6.127465309037972</v>
      </c>
      <c r="E12" s="75"/>
      <c r="F12" s="75">
        <v>2.8411989795918369</v>
      </c>
      <c r="G12" s="75">
        <v>4.4458990095312183</v>
      </c>
      <c r="H12" s="75">
        <v>265.98950574357752</v>
      </c>
      <c r="I12" s="75">
        <v>28.765287517531561</v>
      </c>
      <c r="J12" s="102">
        <f>SUM(H9:H12)</f>
        <v>1035.606400553022</v>
      </c>
      <c r="K12" s="103">
        <f>AVERAGE(H9:H12)</f>
        <v>258.9016001382555</v>
      </c>
      <c r="L12" s="104">
        <f>(K12-P$12)^2</f>
        <v>705.57590661799838</v>
      </c>
      <c r="M12" s="105">
        <f>(H10-K12)^2+(H11-K12)^2+(H12-K12)^2+(H9-K12)^2</f>
        <v>1527.1079827387907</v>
      </c>
      <c r="O12" s="101" t="s">
        <v>564</v>
      </c>
      <c r="P12" s="16">
        <f>P11/P10</f>
        <v>232.33892130840104</v>
      </c>
      <c r="R12" s="75">
        <f t="shared" si="1"/>
        <v>265.98950574357752</v>
      </c>
      <c r="T12" s="102">
        <f>SUM(R9:R12)</f>
        <v>1037.9087700585164</v>
      </c>
      <c r="U12" s="103">
        <f>AVERAGE(R9:R12)</f>
        <v>259.47719251462911</v>
      </c>
      <c r="V12" s="104">
        <f>(U12-Z$12)^2</f>
        <v>693.98010293440075</v>
      </c>
      <c r="W12" s="105">
        <f>(R10-U12)^2+(R11-U12)^2+(R12-U12)^2+(R9-U12)^2</f>
        <v>1549.4785181077116</v>
      </c>
      <c r="Y12" s="99" t="s">
        <v>564</v>
      </c>
      <c r="Z12" s="16">
        <f>Z11/Z10</f>
        <v>233.13369041383771</v>
      </c>
    </row>
    <row r="13" spans="1:26" ht="18" x14ac:dyDescent="0.25">
      <c r="A13" s="74" t="s">
        <v>213</v>
      </c>
      <c r="B13" s="75">
        <v>162.56348964274761</v>
      </c>
      <c r="C13" s="75">
        <v>38.20242006604569</v>
      </c>
      <c r="D13" s="75">
        <v>5.2521131220325472</v>
      </c>
      <c r="E13" s="75">
        <v>4.2304798850574716</v>
      </c>
      <c r="F13" s="75">
        <v>0</v>
      </c>
      <c r="G13" s="75">
        <v>12.222776550574316</v>
      </c>
      <c r="H13" s="75">
        <v>218.24079938140014</v>
      </c>
      <c r="I13" s="75"/>
      <c r="J13" s="96"/>
      <c r="K13" s="97"/>
      <c r="L13" s="97"/>
      <c r="M13" s="98"/>
      <c r="O13" s="99" t="s">
        <v>565</v>
      </c>
      <c r="P13" s="106">
        <f>SUM(L9:L132)/(P9-1)</f>
        <v>3073.7525362967949</v>
      </c>
      <c r="R13" s="75">
        <f t="shared" si="1"/>
        <v>222.4712792664576</v>
      </c>
      <c r="T13" s="96"/>
      <c r="U13" s="97"/>
      <c r="V13" s="97"/>
      <c r="W13" s="98"/>
      <c r="Y13" s="99" t="s">
        <v>565</v>
      </c>
      <c r="Z13" s="106">
        <f>SUM(V9:V480)/(Z9-1)</f>
        <v>3068.39066229932</v>
      </c>
    </row>
    <row r="14" spans="1:26" ht="18" x14ac:dyDescent="0.25">
      <c r="A14" s="74" t="s">
        <v>214</v>
      </c>
      <c r="B14" s="75">
        <v>143.37492719610731</v>
      </c>
      <c r="C14" s="75">
        <v>33.693107891085212</v>
      </c>
      <c r="D14" s="75">
        <v>3.063732654518986</v>
      </c>
      <c r="E14" s="75"/>
      <c r="F14" s="75">
        <v>0.17095833333333335</v>
      </c>
      <c r="G14" s="75">
        <v>6.9585830884963054</v>
      </c>
      <c r="H14" s="75">
        <v>187.26130916354117</v>
      </c>
      <c r="I14" s="75"/>
      <c r="J14" s="96"/>
      <c r="K14" s="97"/>
      <c r="L14" s="97"/>
      <c r="M14" s="98"/>
      <c r="O14" s="99" t="s">
        <v>567</v>
      </c>
      <c r="P14" s="106">
        <f>SUM(M9:M132)/(P9*(P10-1))</f>
        <v>6030.8095865565601</v>
      </c>
      <c r="R14" s="75">
        <f t="shared" si="1"/>
        <v>187.26130916354117</v>
      </c>
      <c r="T14" s="96"/>
      <c r="U14" s="97"/>
      <c r="V14" s="97"/>
      <c r="W14" s="98"/>
      <c r="Y14" s="99" t="s">
        <v>567</v>
      </c>
      <c r="Z14" s="106">
        <f>SUM(W9:W480)/(Z9*(Z10-1))</f>
        <v>6084.9111617015687</v>
      </c>
    </row>
    <row r="15" spans="1:26" ht="17" x14ac:dyDescent="0.2">
      <c r="A15" s="74" t="s">
        <v>215</v>
      </c>
      <c r="B15" s="75">
        <v>161.94061357550726</v>
      </c>
      <c r="C15" s="75">
        <v>38.056044190244201</v>
      </c>
      <c r="D15" s="75">
        <v>3.93908484152441</v>
      </c>
      <c r="E15" s="75"/>
      <c r="F15" s="75">
        <v>7.3409722222222223E-2</v>
      </c>
      <c r="G15" s="75">
        <v>18.413683303245637</v>
      </c>
      <c r="H15" s="75">
        <v>222.42283563274373</v>
      </c>
      <c r="I15" s="75"/>
      <c r="J15" s="96"/>
      <c r="K15" s="97"/>
      <c r="L15" s="97"/>
      <c r="M15" s="98"/>
      <c r="O15" s="107" t="s">
        <v>569</v>
      </c>
      <c r="P15" s="108">
        <f>((P9-1)*P13+P9*(P10-1)*P14)/(P9*P10-1)</f>
        <v>5321.1158944942163</v>
      </c>
      <c r="R15" s="75">
        <f t="shared" si="1"/>
        <v>222.42283563274373</v>
      </c>
      <c r="T15" s="96"/>
      <c r="U15" s="97"/>
      <c r="V15" s="97"/>
      <c r="W15" s="98"/>
      <c r="Y15" s="107" t="s">
        <v>569</v>
      </c>
      <c r="Z15" s="108">
        <f>((Z9-1)*Z13+Z9*(Z10-1)*Z14)/(Z9*Z10-1)</f>
        <v>5360.9462418450294</v>
      </c>
    </row>
    <row r="16" spans="1:26" x14ac:dyDescent="0.2">
      <c r="A16" s="74" t="s">
        <v>216</v>
      </c>
      <c r="B16" s="75">
        <v>161.12306705749808</v>
      </c>
      <c r="C16" s="75">
        <v>37.863920758512045</v>
      </c>
      <c r="D16" s="75">
        <v>3.063732654518986</v>
      </c>
      <c r="E16" s="75"/>
      <c r="F16" s="75">
        <v>0.25410930049706104</v>
      </c>
      <c r="G16" s="75">
        <v>8.6655404224188342</v>
      </c>
      <c r="H16" s="75">
        <v>210.97037019344501</v>
      </c>
      <c r="I16" s="75">
        <v>65.665497896213182</v>
      </c>
      <c r="J16" s="102">
        <f>SUM(H13:H16)</f>
        <v>838.89531437112998</v>
      </c>
      <c r="K16" s="103">
        <f>AVERAGE(H13:H16)</f>
        <v>209.7238285927825</v>
      </c>
      <c r="L16" s="104">
        <f t="shared" ref="L16" si="2">(K16-P$12)^2</f>
        <v>511.44241853602296</v>
      </c>
      <c r="M16" s="105">
        <f>(H14-K16)^2+(H15-K16)^2+(H16-K16)^2+(H13-K16)^2</f>
        <v>739.92221628637742</v>
      </c>
      <c r="R16" s="75">
        <f t="shared" si="1"/>
        <v>210.97037019344501</v>
      </c>
      <c r="T16" s="102">
        <f>SUM(R13:R16)</f>
        <v>843.12579425618742</v>
      </c>
      <c r="U16" s="103">
        <f>AVERAGE(R13:R16)</f>
        <v>210.78144856404685</v>
      </c>
      <c r="V16" s="104">
        <f t="shared" ref="V16" si="3">(U16-Z$12)^2</f>
        <v>499.62271571154179</v>
      </c>
      <c r="W16" s="105">
        <f>(R14-U16)^2+(R15-U16)^2+(R16-U16)^2+(R13-U16)^2</f>
        <v>825.40668353552201</v>
      </c>
    </row>
    <row r="17" spans="1:23" x14ac:dyDescent="0.2">
      <c r="A17" s="74" t="s">
        <v>221</v>
      </c>
      <c r="B17" s="75">
        <v>113.00023068554708</v>
      </c>
      <c r="C17" s="75">
        <v>26.555054211103563</v>
      </c>
      <c r="D17" s="75">
        <v>1.750704374010849</v>
      </c>
      <c r="E17" s="75">
        <v>2.252546218487395</v>
      </c>
      <c r="F17" s="75">
        <v>2.7647175925925924</v>
      </c>
      <c r="G17" s="75">
        <v>7.4614209272235547E-3</v>
      </c>
      <c r="H17" s="75">
        <v>144.07816828418132</v>
      </c>
      <c r="I17" s="75"/>
      <c r="J17" s="96"/>
      <c r="K17" s="97"/>
      <c r="L17" s="97"/>
      <c r="M17" s="98"/>
      <c r="R17" s="75">
        <f t="shared" si="1"/>
        <v>146.33071450266871</v>
      </c>
      <c r="T17" s="96"/>
      <c r="U17" s="97"/>
      <c r="V17" s="97"/>
      <c r="W17" s="98"/>
    </row>
    <row r="18" spans="1:23" x14ac:dyDescent="0.2">
      <c r="A18" s="74" t="s">
        <v>222</v>
      </c>
      <c r="B18" s="75">
        <v>334.67904901086445</v>
      </c>
      <c r="C18" s="75">
        <v>78.649576517553143</v>
      </c>
      <c r="D18" s="75">
        <v>2.6260565610162736</v>
      </c>
      <c r="E18" s="75"/>
      <c r="F18" s="75">
        <v>0.97777777777777775</v>
      </c>
      <c r="G18" s="75">
        <v>3.0534088615870205</v>
      </c>
      <c r="H18" s="75">
        <v>419.98586872879866</v>
      </c>
      <c r="I18" s="75"/>
      <c r="J18" s="96"/>
      <c r="K18" s="97"/>
      <c r="L18" s="97"/>
      <c r="M18" s="98"/>
      <c r="R18" s="75">
        <f t="shared" si="1"/>
        <v>419.98586872879866</v>
      </c>
      <c r="T18" s="96"/>
      <c r="U18" s="97"/>
      <c r="V18" s="97"/>
      <c r="W18" s="98"/>
    </row>
    <row r="19" spans="1:23" x14ac:dyDescent="0.2">
      <c r="A19" s="74" t="s">
        <v>223</v>
      </c>
      <c r="B19" s="75">
        <v>102.43857737423377</v>
      </c>
      <c r="C19" s="75">
        <v>24.073065682944936</v>
      </c>
      <c r="D19" s="75">
        <v>5.6897892155352592</v>
      </c>
      <c r="E19" s="75"/>
      <c r="F19" s="75">
        <v>13.129028486394557</v>
      </c>
      <c r="G19" s="75">
        <v>0.94433608610173103</v>
      </c>
      <c r="H19" s="75">
        <v>146.27479684521026</v>
      </c>
      <c r="I19" s="75"/>
      <c r="J19" s="96"/>
      <c r="K19" s="97"/>
      <c r="L19" s="97"/>
      <c r="M19" s="98"/>
      <c r="R19" s="75">
        <f t="shared" si="1"/>
        <v>146.27479684521026</v>
      </c>
      <c r="T19" s="96"/>
      <c r="U19" s="97"/>
      <c r="V19" s="97"/>
      <c r="W19" s="98"/>
    </row>
    <row r="20" spans="1:23" x14ac:dyDescent="0.2">
      <c r="A20" s="74" t="s">
        <v>224</v>
      </c>
      <c r="B20" s="75">
        <v>170.60252917673225</v>
      </c>
      <c r="C20" s="75">
        <v>40.091594356532077</v>
      </c>
      <c r="D20" s="75">
        <v>1.750704374010849</v>
      </c>
      <c r="E20" s="75"/>
      <c r="F20" s="75">
        <v>0</v>
      </c>
      <c r="G20" s="75">
        <v>1.0992271901713273</v>
      </c>
      <c r="H20" s="75">
        <v>213.54405509744649</v>
      </c>
      <c r="I20" s="75">
        <v>36.407082748948113</v>
      </c>
      <c r="J20" s="102">
        <f>SUM(H17:H20)</f>
        <v>923.88288895563676</v>
      </c>
      <c r="K20" s="103">
        <f>AVERAGE(H17:H20)</f>
        <v>230.97072223890919</v>
      </c>
      <c r="L20" s="104">
        <f t="shared" ref="L20" si="4">(K20-P$12)^2</f>
        <v>1.8719686937583673</v>
      </c>
      <c r="M20" s="105">
        <f>(H18-K20)^2+(H19-K20)^2+(H20-K20)^2+(H17-K20)^2</f>
        <v>50754.130041324024</v>
      </c>
      <c r="R20" s="75">
        <f t="shared" si="1"/>
        <v>213.54405509744649</v>
      </c>
      <c r="T20" s="102">
        <f>SUM(R17:R20)</f>
        <v>926.13543517412415</v>
      </c>
      <c r="U20" s="103">
        <f>AVERAGE(R17:R20)</f>
        <v>231.53385879353104</v>
      </c>
      <c r="V20" s="104">
        <f t="shared" ref="V20" si="5">(U20-Z$12)^2</f>
        <v>2.5594612133330767</v>
      </c>
      <c r="W20" s="105">
        <f>(R18-U20)^2+(R19-U20)^2+(R20-U20)^2+(R17-U20)^2</f>
        <v>50366.476527022969</v>
      </c>
    </row>
    <row r="21" spans="1:23" x14ac:dyDescent="0.2">
      <c r="A21" s="74" t="s">
        <v>225</v>
      </c>
      <c r="B21" s="75">
        <v>201.14205689520205</v>
      </c>
      <c r="C21" s="75">
        <v>47.268383370372476</v>
      </c>
      <c r="D21" s="75">
        <v>5.2521131220325472</v>
      </c>
      <c r="E21" s="75">
        <v>2.9024931818181816</v>
      </c>
      <c r="F21" s="75">
        <v>0</v>
      </c>
      <c r="G21" s="75">
        <v>0.94313692916699887</v>
      </c>
      <c r="H21" s="75">
        <v>254.60569031677406</v>
      </c>
      <c r="I21" s="75"/>
      <c r="J21" s="96"/>
      <c r="K21" s="97"/>
      <c r="L21" s="97"/>
      <c r="M21" s="98"/>
      <c r="R21" s="75">
        <f t="shared" si="1"/>
        <v>257.50818349859225</v>
      </c>
      <c r="T21" s="96"/>
      <c r="U21" s="97"/>
      <c r="V21" s="97"/>
      <c r="W21" s="98"/>
    </row>
    <row r="22" spans="1:23" x14ac:dyDescent="0.2">
      <c r="A22" s="74" t="s">
        <v>226</v>
      </c>
      <c r="B22" s="75">
        <v>195.43246565415953</v>
      </c>
      <c r="C22" s="75">
        <v>45.926629428727487</v>
      </c>
      <c r="D22" s="75">
        <v>3.501408748021698</v>
      </c>
      <c r="E22" s="75"/>
      <c r="F22" s="75">
        <v>0</v>
      </c>
      <c r="G22" s="75">
        <v>8.4850142546179583</v>
      </c>
      <c r="H22" s="75">
        <v>253.34551808552669</v>
      </c>
      <c r="I22" s="75"/>
      <c r="J22" s="96"/>
      <c r="K22" s="97"/>
      <c r="L22" s="97"/>
      <c r="M22" s="98"/>
      <c r="R22" s="75">
        <f t="shared" si="1"/>
        <v>253.34551808552669</v>
      </c>
      <c r="T22" s="96"/>
      <c r="U22" s="97"/>
      <c r="V22" s="97"/>
      <c r="W22" s="98"/>
    </row>
    <row r="23" spans="1:23" x14ac:dyDescent="0.2">
      <c r="A23" s="74" t="s">
        <v>227</v>
      </c>
      <c r="B23" s="75">
        <v>223.28214705785254</v>
      </c>
      <c r="C23" s="75">
        <v>52.471304558595342</v>
      </c>
      <c r="D23" s="75">
        <v>4.3767609350271224</v>
      </c>
      <c r="E23" s="75"/>
      <c r="F23" s="75">
        <v>0</v>
      </c>
      <c r="G23" s="75">
        <v>13.487662583216826</v>
      </c>
      <c r="H23" s="75">
        <v>293.61787513469181</v>
      </c>
      <c r="I23" s="75"/>
      <c r="J23" s="96"/>
      <c r="K23" s="97"/>
      <c r="L23" s="97"/>
      <c r="M23" s="98"/>
      <c r="R23" s="75">
        <f t="shared" si="1"/>
        <v>293.61787513469181</v>
      </c>
      <c r="T23" s="96"/>
      <c r="U23" s="97"/>
      <c r="V23" s="97"/>
      <c r="W23" s="98"/>
    </row>
    <row r="24" spans="1:23" x14ac:dyDescent="0.2">
      <c r="A24" s="74" t="s">
        <v>228</v>
      </c>
      <c r="B24" s="75">
        <v>134.9668796414868</v>
      </c>
      <c r="C24" s="75">
        <v>31.717216715749394</v>
      </c>
      <c r="D24" s="75">
        <v>2.6260565610162736</v>
      </c>
      <c r="E24" s="75"/>
      <c r="F24" s="75">
        <v>0.25462962962962965</v>
      </c>
      <c r="G24" s="75">
        <v>0.2056554143065992</v>
      </c>
      <c r="H24" s="75">
        <v>169.77043796218868</v>
      </c>
      <c r="I24" s="75">
        <v>16.081767180925667</v>
      </c>
      <c r="J24" s="102">
        <f>SUM(H21:H24)</f>
        <v>971.33952149918127</v>
      </c>
      <c r="K24" s="103">
        <f>AVERAGE(H21:H24)</f>
        <v>242.83488037479532</v>
      </c>
      <c r="L24" s="104">
        <f t="shared" ref="L24" si="6">(K24-P$12)^2</f>
        <v>110.16515672342423</v>
      </c>
      <c r="M24" s="105">
        <f>(H22-K24)^2+(H23-K24)^2+(H24-K24)^2+(H21-K24)^2</f>
        <v>8166.3507736252213</v>
      </c>
      <c r="R24" s="75">
        <f t="shared" si="1"/>
        <v>169.77043796218868</v>
      </c>
      <c r="T24" s="102">
        <f>SUM(R21:R24)</f>
        <v>974.24201468099943</v>
      </c>
      <c r="U24" s="103">
        <f>AVERAGE(R21:R24)</f>
        <v>243.56050367024986</v>
      </c>
      <c r="V24" s="104">
        <f t="shared" ref="V24" si="7">(U24-Z$12)^2</f>
        <v>108.71843468409206</v>
      </c>
      <c r="W24" s="105">
        <f>(R22-U24)^2+(R23-U24)^2+(R24-U24)^2+(R21-U24)^2</f>
        <v>8240.9985148302385</v>
      </c>
    </row>
    <row r="25" spans="1:23" x14ac:dyDescent="0.2">
      <c r="A25" s="74" t="s">
        <v>229</v>
      </c>
      <c r="B25" s="75">
        <v>168.87656852512191</v>
      </c>
      <c r="C25" s="75">
        <v>39.685993603403645</v>
      </c>
      <c r="D25" s="75">
        <v>1.3130282805081368</v>
      </c>
      <c r="E25" s="75">
        <v>1.6353729338842975</v>
      </c>
      <c r="F25" s="75">
        <v>0</v>
      </c>
      <c r="G25" s="75">
        <v>0</v>
      </c>
      <c r="H25" s="75">
        <v>209.87559040903369</v>
      </c>
      <c r="I25" s="75"/>
      <c r="J25" s="96"/>
      <c r="K25" s="97"/>
      <c r="L25" s="97"/>
      <c r="M25" s="98"/>
      <c r="R25" s="75">
        <f t="shared" si="1"/>
        <v>211.51096334291799</v>
      </c>
      <c r="T25" s="96"/>
      <c r="U25" s="97"/>
      <c r="V25" s="97"/>
      <c r="W25" s="98"/>
    </row>
    <row r="26" spans="1:23" x14ac:dyDescent="0.2">
      <c r="A26" s="74" t="s">
        <v>230</v>
      </c>
      <c r="B26" s="75">
        <v>263.41348139000291</v>
      </c>
      <c r="C26" s="75">
        <v>61.902168126650679</v>
      </c>
      <c r="D26" s="75">
        <v>2.6260565610162736</v>
      </c>
      <c r="E26" s="75"/>
      <c r="F26" s="75">
        <v>0</v>
      </c>
      <c r="G26" s="75">
        <v>1.546899491948964</v>
      </c>
      <c r="H26" s="75">
        <v>329.48860556961887</v>
      </c>
      <c r="I26" s="75"/>
      <c r="J26" s="96"/>
      <c r="K26" s="97"/>
      <c r="L26" s="97"/>
      <c r="M26" s="98"/>
      <c r="R26" s="75">
        <f t="shared" si="1"/>
        <v>329.48860556961887</v>
      </c>
      <c r="T26" s="96"/>
      <c r="U26" s="97"/>
      <c r="V26" s="97"/>
      <c r="W26" s="98"/>
    </row>
    <row r="27" spans="1:23" x14ac:dyDescent="0.2">
      <c r="A27" s="74" t="s">
        <v>231</v>
      </c>
      <c r="B27" s="75">
        <v>192.44881268290374</v>
      </c>
      <c r="C27" s="75">
        <v>45.225470980482378</v>
      </c>
      <c r="D27" s="75">
        <v>1.3130282805081368</v>
      </c>
      <c r="E27" s="75"/>
      <c r="F27" s="75">
        <v>3.22265625</v>
      </c>
      <c r="G27" s="75">
        <v>0.82335632590400287</v>
      </c>
      <c r="H27" s="75">
        <v>243.03332451979827</v>
      </c>
      <c r="I27" s="75"/>
      <c r="J27" s="96"/>
      <c r="K27" s="97"/>
      <c r="L27" s="97"/>
      <c r="M27" s="98"/>
      <c r="R27" s="75">
        <f t="shared" si="1"/>
        <v>243.03332451979827</v>
      </c>
      <c r="T27" s="96"/>
      <c r="U27" s="97"/>
      <c r="V27" s="97"/>
      <c r="W27" s="98"/>
    </row>
    <row r="28" spans="1:23" x14ac:dyDescent="0.2">
      <c r="A28" s="74" t="s">
        <v>232</v>
      </c>
      <c r="B28" s="75">
        <v>283.20229804044538</v>
      </c>
      <c r="C28" s="75">
        <v>66.552540039504663</v>
      </c>
      <c r="D28" s="75">
        <v>0.43767609350271225</v>
      </c>
      <c r="E28" s="75"/>
      <c r="F28" s="75">
        <v>0</v>
      </c>
      <c r="G28" s="75">
        <v>3.1486813865712855</v>
      </c>
      <c r="H28" s="75">
        <v>353.34119556002406</v>
      </c>
      <c r="I28" s="75">
        <v>41.243057503506321</v>
      </c>
      <c r="J28" s="102">
        <f>SUM(H25:H28)</f>
        <v>1135.7387160584749</v>
      </c>
      <c r="K28" s="103">
        <f>AVERAGE(H25:H28)</f>
        <v>283.93467901461872</v>
      </c>
      <c r="L28" s="104">
        <f t="shared" ref="L28" si="8">(K28-P$12)^2</f>
        <v>2662.1222132787216</v>
      </c>
      <c r="M28" s="105">
        <f>(H26-K28)^2+(H27-K28)^2+(H28-K28)^2+(H25-K28)^2</f>
        <v>14050.094168146838</v>
      </c>
      <c r="R28" s="75">
        <f t="shared" si="1"/>
        <v>353.34119556002406</v>
      </c>
      <c r="T28" s="102">
        <f>SUM(R25:R28)</f>
        <v>1137.3740889923592</v>
      </c>
      <c r="U28" s="103">
        <f>AVERAGE(R25:R28)</f>
        <v>284.34352224808981</v>
      </c>
      <c r="V28" s="104">
        <f t="shared" ref="V28" si="9">(U28-Z$12)^2</f>
        <v>2622.4468764923799</v>
      </c>
      <c r="W28" s="105">
        <f>(R26-U28)^2+(R27-U28)^2+(R28-U28)^2+(R25-U28)^2</f>
        <v>13809.871543594072</v>
      </c>
    </row>
    <row r="29" spans="1:23" x14ac:dyDescent="0.2">
      <c r="A29" s="74" t="s">
        <v>233</v>
      </c>
      <c r="B29" s="75">
        <v>326.94129623190435</v>
      </c>
      <c r="C29" s="75">
        <v>76.831204614497523</v>
      </c>
      <c r="D29" s="75">
        <v>3.063732654518986</v>
      </c>
      <c r="E29" s="75">
        <v>3.8828064516129039</v>
      </c>
      <c r="F29" s="75">
        <v>0</v>
      </c>
      <c r="G29" s="75">
        <v>7.1560670872090775</v>
      </c>
      <c r="H29" s="75">
        <v>413.99230058812986</v>
      </c>
      <c r="I29" s="75"/>
      <c r="J29" s="96"/>
      <c r="K29" s="97"/>
      <c r="L29" s="97"/>
      <c r="M29" s="98"/>
      <c r="R29" s="75">
        <f t="shared" si="1"/>
        <v>417.87510703974277</v>
      </c>
      <c r="T29" s="96"/>
      <c r="U29" s="97"/>
      <c r="V29" s="97"/>
      <c r="W29" s="98"/>
    </row>
    <row r="30" spans="1:23" x14ac:dyDescent="0.2">
      <c r="A30" s="74" t="s">
        <v>234</v>
      </c>
      <c r="B30" s="75">
        <v>262.38186653152195</v>
      </c>
      <c r="C30" s="75">
        <v>61.659738634907654</v>
      </c>
      <c r="D30" s="75">
        <v>1.750704374010849</v>
      </c>
      <c r="E30" s="75"/>
      <c r="F30" s="75">
        <v>10.293726147594626</v>
      </c>
      <c r="G30" s="75">
        <v>2.8966986660562486</v>
      </c>
      <c r="H30" s="75">
        <v>338.98273435409129</v>
      </c>
      <c r="I30" s="75"/>
      <c r="J30" s="96"/>
      <c r="K30" s="97"/>
      <c r="L30" s="97"/>
      <c r="M30" s="98"/>
      <c r="R30" s="75">
        <f t="shared" si="1"/>
        <v>338.98273435409129</v>
      </c>
      <c r="T30" s="96"/>
      <c r="U30" s="97"/>
      <c r="V30" s="97"/>
      <c r="W30" s="98"/>
    </row>
    <row r="31" spans="1:23" x14ac:dyDescent="0.2">
      <c r="A31" s="74" t="s">
        <v>235</v>
      </c>
      <c r="B31" s="75">
        <v>234.23783528551408</v>
      </c>
      <c r="C31" s="75">
        <v>55.045891292095803</v>
      </c>
      <c r="D31" s="75">
        <v>1.750704374010849</v>
      </c>
      <c r="E31" s="75"/>
      <c r="F31" s="75">
        <v>13.683937234896748</v>
      </c>
      <c r="G31" s="75">
        <v>0</v>
      </c>
      <c r="H31" s="75">
        <v>304.71836818651747</v>
      </c>
      <c r="I31" s="75"/>
      <c r="J31" s="96"/>
      <c r="K31" s="97"/>
      <c r="L31" s="97"/>
      <c r="M31" s="98"/>
      <c r="R31" s="75">
        <f t="shared" si="1"/>
        <v>304.71836818651747</v>
      </c>
      <c r="T31" s="96"/>
      <c r="U31" s="97"/>
      <c r="V31" s="97"/>
      <c r="W31" s="98"/>
    </row>
    <row r="32" spans="1:23" x14ac:dyDescent="0.2">
      <c r="A32" s="74" t="s">
        <v>236</v>
      </c>
      <c r="B32" s="75">
        <v>124.8301871197377</v>
      </c>
      <c r="C32" s="75">
        <v>29.33509397313836</v>
      </c>
      <c r="D32" s="75">
        <v>2.6260565610162736</v>
      </c>
      <c r="E32" s="75"/>
      <c r="F32" s="75">
        <v>0</v>
      </c>
      <c r="G32" s="75">
        <v>11.334389401271535</v>
      </c>
      <c r="H32" s="75">
        <v>168.12572705516385</v>
      </c>
      <c r="I32" s="75"/>
      <c r="J32" s="102">
        <f>SUM(H29:H32)</f>
        <v>1225.8191301839024</v>
      </c>
      <c r="K32" s="103">
        <f>AVERAGE(H29:H32)</f>
        <v>306.4547825459756</v>
      </c>
      <c r="L32" s="104">
        <f t="shared" ref="L32" si="10">(K32-P$12)^2</f>
        <v>5493.160886987408</v>
      </c>
      <c r="M32" s="105">
        <f>(H30-K32)^2+(H31-K32)^2+(H32-K32)^2+(H29-K32)^2</f>
        <v>31760.328163305559</v>
      </c>
      <c r="R32" s="75">
        <f t="shared" si="1"/>
        <v>168.12572705516385</v>
      </c>
      <c r="T32" s="102">
        <f>SUM(R29:R32)</f>
        <v>1229.7019366355155</v>
      </c>
      <c r="U32" s="103">
        <f>AVERAGE(R29:R32)</f>
        <v>307.42548415887887</v>
      </c>
      <c r="V32" s="104">
        <f t="shared" ref="V32" si="11">(U32-Z$12)^2</f>
        <v>5519.2706178557373</v>
      </c>
      <c r="W32" s="105">
        <f>(R30-U32)^2+(R31-U32)^2+(R32-U32)^2+(R29-U32)^2</f>
        <v>32606.730040450107</v>
      </c>
    </row>
    <row r="33" spans="1:23" x14ac:dyDescent="0.2">
      <c r="A33" s="74" t="s">
        <v>237</v>
      </c>
      <c r="B33" s="75">
        <v>148.79882662026952</v>
      </c>
      <c r="C33" s="75">
        <v>34.967724255763336</v>
      </c>
      <c r="D33" s="75">
        <v>5.2521131220325472</v>
      </c>
      <c r="E33" s="75">
        <v>2.7692150735294119</v>
      </c>
      <c r="F33" s="75">
        <v>0</v>
      </c>
      <c r="G33" s="75">
        <v>33.726249927780209</v>
      </c>
      <c r="H33" s="75">
        <v>222.74491392584559</v>
      </c>
      <c r="I33" s="75"/>
      <c r="J33" s="96"/>
      <c r="K33" s="97"/>
      <c r="L33" s="97"/>
      <c r="M33" s="98"/>
      <c r="R33" s="75">
        <f t="shared" si="1"/>
        <v>225.514128999375</v>
      </c>
      <c r="T33" s="96"/>
      <c r="U33" s="97"/>
      <c r="V33" s="97"/>
      <c r="W33" s="98"/>
    </row>
    <row r="34" spans="1:23" x14ac:dyDescent="0.2">
      <c r="A34" s="74" t="s">
        <v>238</v>
      </c>
      <c r="B34" s="75">
        <v>269.64867083032465</v>
      </c>
      <c r="C34" s="75">
        <v>63.367437645126287</v>
      </c>
      <c r="D34" s="75">
        <v>0.43767609350271225</v>
      </c>
      <c r="E34" s="75"/>
      <c r="F34" s="75">
        <v>3.5514987244897958</v>
      </c>
      <c r="G34" s="75">
        <v>4.6527504965211728</v>
      </c>
      <c r="H34" s="75">
        <v>341.65803378996463</v>
      </c>
      <c r="I34" s="75"/>
      <c r="J34" s="96"/>
      <c r="K34" s="97"/>
      <c r="L34" s="97"/>
      <c r="M34" s="98"/>
      <c r="R34" s="75">
        <f t="shared" si="1"/>
        <v>341.65803378996463</v>
      </c>
      <c r="T34" s="96"/>
      <c r="U34" s="97"/>
      <c r="V34" s="97"/>
      <c r="W34" s="98"/>
    </row>
    <row r="35" spans="1:23" x14ac:dyDescent="0.2">
      <c r="A35" s="74" t="s">
        <v>239</v>
      </c>
      <c r="B35" s="75">
        <v>171.75042652656867</v>
      </c>
      <c r="C35" s="75">
        <v>40.361350233743636</v>
      </c>
      <c r="D35" s="75">
        <v>3.063732654518986</v>
      </c>
      <c r="E35" s="75"/>
      <c r="F35" s="75">
        <v>34.407506444119704</v>
      </c>
      <c r="G35" s="75">
        <v>2.3118931459276753</v>
      </c>
      <c r="H35" s="75">
        <v>251.89490900487868</v>
      </c>
      <c r="I35" s="75"/>
      <c r="J35" s="96"/>
      <c r="K35" s="97"/>
      <c r="L35" s="97"/>
      <c r="M35" s="98"/>
      <c r="R35" s="75">
        <f t="shared" si="1"/>
        <v>251.89490900487868</v>
      </c>
      <c r="T35" s="96"/>
      <c r="U35" s="97"/>
      <c r="V35" s="97"/>
      <c r="W35" s="98"/>
    </row>
    <row r="36" spans="1:23" x14ac:dyDescent="0.2">
      <c r="A36" s="74" t="s">
        <v>240</v>
      </c>
      <c r="B36" s="75">
        <v>254.45813543061476</v>
      </c>
      <c r="C36" s="75">
        <v>59.797661826194464</v>
      </c>
      <c r="D36" s="75">
        <v>2.6260565610162736</v>
      </c>
      <c r="E36" s="75"/>
      <c r="F36" s="75">
        <v>11.458333333333334</v>
      </c>
      <c r="G36" s="75">
        <v>36.78685311412535</v>
      </c>
      <c r="H36" s="75">
        <v>365.12704026528417</v>
      </c>
      <c r="I36" s="75">
        <v>57.870967741935488</v>
      </c>
      <c r="J36" s="102">
        <f>SUM(H33:H36)</f>
        <v>1181.4248969859732</v>
      </c>
      <c r="K36" s="103">
        <f>AVERAGE(H33:H36)</f>
        <v>295.3562242464933</v>
      </c>
      <c r="L36" s="104">
        <f t="shared" ref="L36" si="12">(K36-P$12)^2</f>
        <v>3971.1804695912911</v>
      </c>
      <c r="M36" s="105">
        <f>(H34-K36)^2+(H35-K36)^2+(H36-K36)^2+(H33-K36)^2</f>
        <v>14173.112643940261</v>
      </c>
      <c r="R36" s="75">
        <f t="shared" si="1"/>
        <v>365.12704026528417</v>
      </c>
      <c r="T36" s="102">
        <f>SUM(R33:R36)</f>
        <v>1184.1941120595025</v>
      </c>
      <c r="U36" s="103">
        <f>AVERAGE(R33:R36)</f>
        <v>296.04852801487561</v>
      </c>
      <c r="V36" s="104">
        <f t="shared" ref="V36" si="13">(U36-Z$12)^2</f>
        <v>3958.2767903649728</v>
      </c>
      <c r="W36" s="105">
        <f>(R34-U36)^2+(R35-U36)^2+(R36-U36)^2+(R33-U36)^2</f>
        <v>13776.71138793554</v>
      </c>
    </row>
    <row r="37" spans="1:23" x14ac:dyDescent="0.2">
      <c r="A37" s="74" t="s">
        <v>241</v>
      </c>
      <c r="B37" s="75">
        <v>117.02309727520328</v>
      </c>
      <c r="C37" s="75">
        <v>27.500427859672769</v>
      </c>
      <c r="D37" s="75">
        <v>1.3130282805081368</v>
      </c>
      <c r="E37" s="75">
        <v>1.9374519230769234</v>
      </c>
      <c r="F37" s="75">
        <v>0</v>
      </c>
      <c r="G37" s="75">
        <v>11.755266960800764</v>
      </c>
      <c r="H37" s="75">
        <v>157.59182037618496</v>
      </c>
      <c r="I37" s="75"/>
      <c r="J37" s="96"/>
      <c r="K37" s="97"/>
      <c r="L37" s="97"/>
      <c r="M37" s="98"/>
      <c r="R37" s="75">
        <f t="shared" si="1"/>
        <v>159.52927229926189</v>
      </c>
      <c r="T37" s="96"/>
      <c r="U37" s="97"/>
      <c r="V37" s="97"/>
      <c r="W37" s="98"/>
    </row>
    <row r="38" spans="1:23" x14ac:dyDescent="0.2">
      <c r="A38" s="74" t="s">
        <v>242</v>
      </c>
      <c r="B38" s="75">
        <v>149.4269521842136</v>
      </c>
      <c r="C38" s="75">
        <v>35.115333763290195</v>
      </c>
      <c r="D38" s="75">
        <v>2.1883804675135612</v>
      </c>
      <c r="E38" s="75"/>
      <c r="F38" s="75">
        <v>0</v>
      </c>
      <c r="G38" s="75">
        <v>25.148689626393789</v>
      </c>
      <c r="H38" s="75">
        <v>211.87935604141114</v>
      </c>
      <c r="I38" s="75"/>
      <c r="J38" s="96"/>
      <c r="K38" s="97"/>
      <c r="L38" s="97"/>
      <c r="M38" s="98"/>
      <c r="R38" s="75">
        <f t="shared" si="1"/>
        <v>211.87935604141114</v>
      </c>
      <c r="T38" s="96"/>
      <c r="U38" s="97"/>
      <c r="V38" s="97"/>
      <c r="W38" s="98"/>
    </row>
    <row r="39" spans="1:23" x14ac:dyDescent="0.2">
      <c r="A39" s="74" t="s">
        <v>243</v>
      </c>
      <c r="B39" s="75">
        <v>175.31402167157324</v>
      </c>
      <c r="C39" s="75">
        <v>41.198795092819708</v>
      </c>
      <c r="D39" s="75">
        <v>2.1883804675135612</v>
      </c>
      <c r="E39" s="75"/>
      <c r="F39" s="75">
        <v>2.1045918367346941</v>
      </c>
      <c r="G39" s="75">
        <v>1.503572545478457</v>
      </c>
      <c r="H39" s="75">
        <v>222.30936161411964</v>
      </c>
      <c r="I39" s="75"/>
      <c r="J39" s="96"/>
      <c r="K39" s="97"/>
      <c r="L39" s="97"/>
      <c r="M39" s="98"/>
      <c r="R39" s="75">
        <f t="shared" si="1"/>
        <v>222.30936161411964</v>
      </c>
      <c r="T39" s="96"/>
      <c r="U39" s="97"/>
      <c r="V39" s="97"/>
      <c r="W39" s="98"/>
    </row>
    <row r="40" spans="1:23" x14ac:dyDescent="0.2">
      <c r="A40" s="74" t="s">
        <v>244</v>
      </c>
      <c r="B40" s="75">
        <v>122.21780011593941</v>
      </c>
      <c r="C40" s="75">
        <v>28.721183027245761</v>
      </c>
      <c r="D40" s="75">
        <v>2.1883804675135612</v>
      </c>
      <c r="E40" s="75"/>
      <c r="F40" s="75">
        <v>13.153698979591837</v>
      </c>
      <c r="G40" s="75">
        <v>6.5252889497802293</v>
      </c>
      <c r="H40" s="75">
        <v>172.80635154007078</v>
      </c>
      <c r="I40" s="75">
        <v>42.971528751753155</v>
      </c>
      <c r="J40" s="102">
        <f>SUM(H37:H40)</f>
        <v>764.58688957178651</v>
      </c>
      <c r="K40" s="103">
        <f>AVERAGE(H37:H40)</f>
        <v>191.14672239294663</v>
      </c>
      <c r="L40" s="104">
        <f t="shared" ref="L40" si="14">(K40-P$12)^2</f>
        <v>1696.7972514903636</v>
      </c>
      <c r="M40" s="105">
        <f>(H38-K40)^2+(H39-K40)^2+(H40-K40)^2+(H37-K40)^2</f>
        <v>2863.2528336059281</v>
      </c>
      <c r="R40" s="75">
        <f t="shared" si="1"/>
        <v>172.80635154007078</v>
      </c>
      <c r="T40" s="102">
        <f>SUM(R37:R40)</f>
        <v>766.52434149486339</v>
      </c>
      <c r="U40" s="103">
        <f>AVERAGE(R37:R40)</f>
        <v>191.63108537371585</v>
      </c>
      <c r="V40" s="104">
        <f t="shared" ref="V40" si="15">(U40-Z$12)^2</f>
        <v>1722.4662251163488</v>
      </c>
      <c r="W40" s="105">
        <f>(R38-U40)^2+(R39-U40)^2+(R40-U40)^2+(R37-U40)^2</f>
        <v>2736.046104689538</v>
      </c>
    </row>
    <row r="41" spans="1:23" x14ac:dyDescent="0.2">
      <c r="A41" s="74" t="s">
        <v>245</v>
      </c>
      <c r="B41" s="75">
        <v>198.2771798230248</v>
      </c>
      <c r="C41" s="75">
        <v>46.595137258410823</v>
      </c>
      <c r="D41" s="75">
        <v>3.93908484152441</v>
      </c>
      <c r="E41" s="75">
        <v>1.7008273437499999</v>
      </c>
      <c r="F41" s="75">
        <v>1.312154549319728</v>
      </c>
      <c r="G41" s="75">
        <v>20.254772262080621</v>
      </c>
      <c r="H41" s="75">
        <v>270.37832873436037</v>
      </c>
      <c r="I41" s="75"/>
      <c r="J41" s="96"/>
      <c r="K41" s="97"/>
      <c r="L41" s="97"/>
      <c r="M41" s="98"/>
      <c r="R41" s="75">
        <f t="shared" si="1"/>
        <v>272.07915607811037</v>
      </c>
      <c r="T41" s="96"/>
      <c r="U41" s="97"/>
      <c r="V41" s="97"/>
      <c r="W41" s="98"/>
    </row>
    <row r="42" spans="1:23" x14ac:dyDescent="0.2">
      <c r="A42" s="74" t="s">
        <v>246</v>
      </c>
      <c r="B42" s="75">
        <v>69.029060637684609</v>
      </c>
      <c r="C42" s="75">
        <v>16.221829249855883</v>
      </c>
      <c r="D42" s="75">
        <v>4.8144370285298344</v>
      </c>
      <c r="E42" s="75"/>
      <c r="F42" s="75">
        <v>1.3037037037037036</v>
      </c>
      <c r="G42" s="75">
        <v>0</v>
      </c>
      <c r="H42" s="75">
        <v>91.369030619774037</v>
      </c>
      <c r="I42" s="75"/>
      <c r="J42" s="96"/>
      <c r="K42" s="97"/>
      <c r="L42" s="97"/>
      <c r="M42" s="98"/>
      <c r="R42" s="75">
        <f t="shared" si="1"/>
        <v>91.369030619774037</v>
      </c>
      <c r="T42" s="96"/>
      <c r="U42" s="97"/>
      <c r="V42" s="97"/>
      <c r="W42" s="98"/>
    </row>
    <row r="43" spans="1:23" x14ac:dyDescent="0.2">
      <c r="A43" s="74" t="s">
        <v>247</v>
      </c>
      <c r="B43" s="75">
        <v>120.42776410478545</v>
      </c>
      <c r="C43" s="75">
        <v>28.300524564624581</v>
      </c>
      <c r="D43" s="75">
        <v>3.063732654518986</v>
      </c>
      <c r="E43" s="75"/>
      <c r="F43" s="75">
        <v>0.79200000000000004</v>
      </c>
      <c r="G43" s="75">
        <v>18.202523733934608</v>
      </c>
      <c r="H43" s="75">
        <v>170.78654505786363</v>
      </c>
      <c r="I43" s="75"/>
      <c r="J43" s="96"/>
      <c r="K43" s="97"/>
      <c r="L43" s="97"/>
      <c r="M43" s="98"/>
      <c r="R43" s="75">
        <f t="shared" si="1"/>
        <v>170.78654505786363</v>
      </c>
      <c r="T43" s="96"/>
      <c r="U43" s="97"/>
      <c r="V43" s="97"/>
      <c r="W43" s="98"/>
    </row>
    <row r="44" spans="1:23" x14ac:dyDescent="0.2">
      <c r="A44" s="74" t="s">
        <v>248</v>
      </c>
      <c r="B44" s="75">
        <v>94.913075062103488</v>
      </c>
      <c r="C44" s="75">
        <v>22.304572639594319</v>
      </c>
      <c r="D44" s="75">
        <v>3.93908484152441</v>
      </c>
      <c r="E44" s="75"/>
      <c r="F44" s="75">
        <v>0</v>
      </c>
      <c r="G44" s="75">
        <v>7.8606186669852418</v>
      </c>
      <c r="H44" s="75">
        <v>129.01735121020747</v>
      </c>
      <c r="I44" s="75">
        <v>36.34165497896214</v>
      </c>
      <c r="J44" s="102">
        <f>SUM(H41:H44)</f>
        <v>661.55125562220553</v>
      </c>
      <c r="K44" s="103">
        <f>AVERAGE(H41:H44)</f>
        <v>165.38781390555138</v>
      </c>
      <c r="L44" s="104">
        <f t="shared" ref="L44" si="16">(K44-P$12)^2</f>
        <v>4482.4507824679104</v>
      </c>
      <c r="M44" s="105">
        <f>(H42-K44)^2+(H43-K44)^2+(H44-K44)^2+(H41-K44)^2</f>
        <v>17853.745337853579</v>
      </c>
      <c r="R44" s="75">
        <f t="shared" si="1"/>
        <v>129.01735121020747</v>
      </c>
      <c r="T44" s="102">
        <f>SUM(R41:R44)</f>
        <v>663.25208296595554</v>
      </c>
      <c r="U44" s="103">
        <f>AVERAGE(R41:R44)</f>
        <v>165.81302074148888</v>
      </c>
      <c r="V44" s="104">
        <f t="shared" ref="V44" si="17">(U44-Z$12)^2</f>
        <v>4532.0725651335069</v>
      </c>
      <c r="W44" s="105">
        <f>(R42-U44)^2+(R43-U44)^2+(R44-U44)^2+(R41-U44)^2</f>
        <v>18213.056425003975</v>
      </c>
    </row>
    <row r="45" spans="1:23" x14ac:dyDescent="0.2">
      <c r="A45" s="74" t="s">
        <v>268</v>
      </c>
      <c r="B45" s="75">
        <v>114.562525805384</v>
      </c>
      <c r="C45" s="75">
        <v>26.922193564265239</v>
      </c>
      <c r="D45" s="75">
        <v>2.6260565610162736</v>
      </c>
      <c r="E45" s="75">
        <v>3.1610710084033617</v>
      </c>
      <c r="F45" s="75">
        <v>2.0461309523809521</v>
      </c>
      <c r="G45" s="75">
        <v>2.7308547685025437</v>
      </c>
      <c r="H45" s="75">
        <v>148.88776165154903</v>
      </c>
      <c r="I45" s="75"/>
      <c r="J45" s="96"/>
      <c r="K45" s="97"/>
      <c r="L45" s="97"/>
      <c r="M45" s="98"/>
      <c r="R45" s="75">
        <f t="shared" si="1"/>
        <v>152.04883265995238</v>
      </c>
      <c r="T45" s="96"/>
      <c r="U45" s="97"/>
      <c r="V45" s="97"/>
      <c r="W45" s="98"/>
    </row>
    <row r="46" spans="1:23" x14ac:dyDescent="0.2">
      <c r="A46" s="74" t="s">
        <v>269</v>
      </c>
      <c r="B46" s="75">
        <v>126.95657774434193</v>
      </c>
      <c r="C46" s="75">
        <v>29.834795769920351</v>
      </c>
      <c r="D46" s="75">
        <v>2.6260565610162736</v>
      </c>
      <c r="E46" s="75"/>
      <c r="F46" s="75">
        <v>0.27499999999999997</v>
      </c>
      <c r="G46" s="75">
        <v>16.141344447506153</v>
      </c>
      <c r="H46" s="75">
        <v>175.83377452278472</v>
      </c>
      <c r="I46" s="75"/>
      <c r="J46" s="96"/>
      <c r="K46" s="97"/>
      <c r="L46" s="97"/>
      <c r="M46" s="98"/>
      <c r="R46" s="75">
        <f t="shared" si="1"/>
        <v>175.83377452278472</v>
      </c>
      <c r="T46" s="96"/>
      <c r="U46" s="97"/>
      <c r="V46" s="97"/>
      <c r="W46" s="98"/>
    </row>
    <row r="47" spans="1:23" x14ac:dyDescent="0.2">
      <c r="A47" s="74" t="s">
        <v>270</v>
      </c>
      <c r="B47" s="75">
        <v>68.45191400610527</v>
      </c>
      <c r="C47" s="75">
        <v>16.086199791434737</v>
      </c>
      <c r="D47" s="75">
        <v>2.6260565610162736</v>
      </c>
      <c r="E47" s="75"/>
      <c r="F47" s="75">
        <v>0.92562962962962958</v>
      </c>
      <c r="G47" s="75">
        <v>0.44334571394830924</v>
      </c>
      <c r="H47" s="75">
        <v>88.533145702134206</v>
      </c>
      <c r="I47" s="75"/>
      <c r="J47" s="96"/>
      <c r="K47" s="97"/>
      <c r="L47" s="97"/>
      <c r="M47" s="98"/>
      <c r="R47" s="75">
        <f t="shared" si="1"/>
        <v>88.533145702134206</v>
      </c>
      <c r="T47" s="96"/>
      <c r="U47" s="97"/>
      <c r="V47" s="97"/>
      <c r="W47" s="98"/>
    </row>
    <row r="48" spans="1:23" x14ac:dyDescent="0.2">
      <c r="A48" s="74" t="s">
        <v>271</v>
      </c>
      <c r="B48" s="75">
        <v>97.874440111401782</v>
      </c>
      <c r="C48" s="75">
        <v>23.000493426179418</v>
      </c>
      <c r="D48" s="75">
        <v>8.7535218700542448</v>
      </c>
      <c r="E48" s="75"/>
      <c r="F48" s="75">
        <v>0.67534013605442189</v>
      </c>
      <c r="G48" s="75">
        <v>5.4282824205991469</v>
      </c>
      <c r="H48" s="75">
        <v>135.732077964289</v>
      </c>
      <c r="I48" s="75">
        <v>34.018232819074335</v>
      </c>
      <c r="J48" s="102">
        <f t="shared" ref="J48" si="18">SUM(H45:H48)</f>
        <v>548.98675984075703</v>
      </c>
      <c r="K48" s="103">
        <f t="shared" ref="K48" si="19">AVERAGE(H45:H48)</f>
        <v>137.24668996018926</v>
      </c>
      <c r="L48" s="104">
        <f t="shared" ref="L48" si="20">(K48-P$12)^2</f>
        <v>9042.5324627818318</v>
      </c>
      <c r="M48" s="105">
        <f t="shared" ref="M48" si="21">(H46-K48)^2+(H47-K48)^2+(H48-K48)^2+(H45-K48)^2</f>
        <v>3999.7810888438844</v>
      </c>
      <c r="R48" s="75">
        <f t="shared" si="1"/>
        <v>135.732077964289</v>
      </c>
      <c r="T48" s="102">
        <f>SUM(R45:R48)</f>
        <v>552.1478308491603</v>
      </c>
      <c r="U48" s="103">
        <f>AVERAGE(R45:R48)</f>
        <v>138.03695771229008</v>
      </c>
      <c r="V48" s="104">
        <f t="shared" ref="V48" si="22">(U48-Z$12)^2</f>
        <v>9043.3885705096</v>
      </c>
      <c r="W48" s="105">
        <f>(R46-U48)^2+(R47-U48)^2+(R48-U48)^2+(R45-U48)^2</f>
        <v>4080.8718747446151</v>
      </c>
    </row>
    <row r="49" spans="1:23" x14ac:dyDescent="0.2">
      <c r="A49" s="74" t="s">
        <v>276</v>
      </c>
      <c r="B49" s="75">
        <v>167.99290062691961</v>
      </c>
      <c r="C49" s="75">
        <v>39.478331647326108</v>
      </c>
      <c r="D49" s="75">
        <v>3.063732654518986</v>
      </c>
      <c r="E49" s="75">
        <v>3.3392461928934014</v>
      </c>
      <c r="F49" s="75">
        <v>0.84262696793546898</v>
      </c>
      <c r="G49" s="75">
        <v>3.6518066775267184</v>
      </c>
      <c r="H49" s="75">
        <v>215.02939857422689</v>
      </c>
      <c r="I49" s="75"/>
      <c r="J49" s="96"/>
      <c r="K49" s="97"/>
      <c r="L49" s="97"/>
      <c r="M49" s="98"/>
      <c r="R49" s="75">
        <f t="shared" si="1"/>
        <v>218.36864476712029</v>
      </c>
      <c r="T49" s="96"/>
      <c r="U49" s="97"/>
      <c r="V49" s="97"/>
      <c r="W49" s="98"/>
    </row>
    <row r="50" spans="1:23" x14ac:dyDescent="0.2">
      <c r="A50" s="74" t="s">
        <v>277</v>
      </c>
      <c r="B50" s="75">
        <v>132.33986906123101</v>
      </c>
      <c r="C50" s="75">
        <v>31.099869229389288</v>
      </c>
      <c r="D50" s="75">
        <v>2.6260565610162736</v>
      </c>
      <c r="E50" s="75"/>
      <c r="F50" s="75">
        <v>0</v>
      </c>
      <c r="G50" s="75">
        <v>7.3354909435684066</v>
      </c>
      <c r="H50" s="75">
        <v>173.40128579520498</v>
      </c>
      <c r="I50" s="75"/>
      <c r="J50" s="96"/>
      <c r="K50" s="97"/>
      <c r="L50" s="97"/>
      <c r="M50" s="98"/>
      <c r="R50" s="75">
        <f t="shared" si="1"/>
        <v>173.40128579520498</v>
      </c>
      <c r="T50" s="96"/>
      <c r="U50" s="97"/>
      <c r="V50" s="97"/>
      <c r="W50" s="98"/>
    </row>
    <row r="51" spans="1:23" x14ac:dyDescent="0.2">
      <c r="A51" s="74" t="s">
        <v>278</v>
      </c>
      <c r="B51" s="75">
        <v>319.88840688618774</v>
      </c>
      <c r="C51" s="75">
        <v>75.173775618254112</v>
      </c>
      <c r="D51" s="75">
        <v>0.8753521870054245</v>
      </c>
      <c r="E51" s="75"/>
      <c r="F51" s="75">
        <v>0</v>
      </c>
      <c r="G51" s="75">
        <v>8.5508050375556213</v>
      </c>
      <c r="H51" s="75">
        <v>404.48833972900292</v>
      </c>
      <c r="I51" s="75"/>
      <c r="J51" s="96"/>
      <c r="K51" s="97"/>
      <c r="L51" s="97"/>
      <c r="M51" s="98"/>
      <c r="R51" s="75">
        <f t="shared" si="1"/>
        <v>404.48833972900292</v>
      </c>
      <c r="T51" s="96"/>
      <c r="U51" s="97"/>
      <c r="V51" s="97"/>
      <c r="W51" s="98"/>
    </row>
    <row r="52" spans="1:23" x14ac:dyDescent="0.2">
      <c r="A52" s="74" t="s">
        <v>279</v>
      </c>
      <c r="B52" s="75">
        <v>153.57292388111807</v>
      </c>
      <c r="C52" s="75">
        <v>36.089637112062746</v>
      </c>
      <c r="D52" s="75">
        <v>5.2521131220325472</v>
      </c>
      <c r="E52" s="75"/>
      <c r="F52" s="75">
        <v>0.51221088435374162</v>
      </c>
      <c r="G52" s="75">
        <v>10.395873297515072</v>
      </c>
      <c r="H52" s="75">
        <v>205.82275829708217</v>
      </c>
      <c r="I52" s="75">
        <v>28.186535764375876</v>
      </c>
      <c r="J52" s="102">
        <f t="shared" ref="J52" si="23">SUM(H49:H52)</f>
        <v>998.74178239551702</v>
      </c>
      <c r="K52" s="103">
        <f t="shared" ref="K52" si="24">AVERAGE(H49:H52)</f>
        <v>249.68544559887926</v>
      </c>
      <c r="L52" s="104">
        <f t="shared" ref="L52" si="25">(K52-P$12)^2</f>
        <v>300.90190496015072</v>
      </c>
      <c r="M52" s="105">
        <f t="shared" ref="M52" si="26">(H50-K52)^2+(H51-K52)^2+(H52-K52)^2+(H49-K52)^2</f>
        <v>32908.186000724934</v>
      </c>
      <c r="R52" s="75">
        <f t="shared" si="1"/>
        <v>205.82275829708217</v>
      </c>
      <c r="T52" s="102">
        <f>SUM(R49:R52)</f>
        <v>1002.0810285884104</v>
      </c>
      <c r="U52" s="103">
        <f>AVERAGE(R49:R52)</f>
        <v>250.5202571471026</v>
      </c>
      <c r="V52" s="104">
        <f t="shared" ref="V52" si="27">(U52-Z$12)^2</f>
        <v>302.29270277027319</v>
      </c>
      <c r="W52" s="105">
        <f>(R50-U52)^2+(R51-U52)^2+(R52-U52)^2+(R49-U52)^2</f>
        <v>32685.098778401891</v>
      </c>
    </row>
    <row r="53" spans="1:23" x14ac:dyDescent="0.2">
      <c r="A53" s="74" t="s">
        <v>337</v>
      </c>
      <c r="B53" s="75">
        <v>114.04367046585665</v>
      </c>
      <c r="C53" s="75">
        <v>26.800262559476312</v>
      </c>
      <c r="D53" s="75">
        <v>2.1883804675135612</v>
      </c>
      <c r="E53" s="75">
        <v>6.6807127962085309</v>
      </c>
      <c r="F53" s="75">
        <v>3.7187767113095243</v>
      </c>
      <c r="G53" s="75">
        <v>11.992744447097575</v>
      </c>
      <c r="H53" s="75">
        <v>158.74383465125362</v>
      </c>
      <c r="I53" s="75"/>
      <c r="J53" s="96"/>
      <c r="K53" s="97"/>
      <c r="L53" s="97"/>
      <c r="M53" s="98"/>
      <c r="R53" s="75">
        <f t="shared" si="1"/>
        <v>165.42454744746215</v>
      </c>
      <c r="T53" s="96"/>
      <c r="U53" s="97"/>
      <c r="V53" s="97"/>
      <c r="W53" s="98"/>
    </row>
    <row r="54" spans="1:23" x14ac:dyDescent="0.2">
      <c r="A54" s="74" t="s">
        <v>338</v>
      </c>
      <c r="B54" s="75">
        <v>118.26546702625559</v>
      </c>
      <c r="C54" s="75">
        <v>27.792384751170061</v>
      </c>
      <c r="D54" s="75">
        <v>3.063732654518986</v>
      </c>
      <c r="E54" s="75"/>
      <c r="F54" s="75">
        <v>2.5186304687500005</v>
      </c>
      <c r="G54" s="75">
        <v>15.096672729362396</v>
      </c>
      <c r="H54" s="75">
        <v>166.73688763005703</v>
      </c>
      <c r="I54" s="75"/>
      <c r="J54" s="96"/>
      <c r="K54" s="97"/>
      <c r="L54" s="97"/>
      <c r="M54" s="98"/>
      <c r="R54" s="75">
        <f t="shared" si="1"/>
        <v>166.73688763005703</v>
      </c>
      <c r="T54" s="96"/>
      <c r="U54" s="97"/>
      <c r="V54" s="97"/>
      <c r="W54" s="98"/>
    </row>
    <row r="55" spans="1:23" x14ac:dyDescent="0.2">
      <c r="A55" s="74" t="s">
        <v>339</v>
      </c>
      <c r="B55" s="75">
        <v>125.04012993158393</v>
      </c>
      <c r="C55" s="75">
        <v>29.384430533922224</v>
      </c>
      <c r="D55" s="75">
        <v>2.1883804675135612</v>
      </c>
      <c r="E55" s="75"/>
      <c r="F55" s="75">
        <v>1.1087958170068029</v>
      </c>
      <c r="G55" s="75">
        <v>6.0270867408701161</v>
      </c>
      <c r="H55" s="75">
        <v>163.74882349089663</v>
      </c>
      <c r="I55" s="75"/>
      <c r="J55" s="96"/>
      <c r="K55" s="97"/>
      <c r="L55" s="97"/>
      <c r="M55" s="98"/>
      <c r="R55" s="75">
        <f t="shared" si="1"/>
        <v>163.74882349089663</v>
      </c>
      <c r="T55" s="96"/>
      <c r="U55" s="97"/>
      <c r="V55" s="97"/>
      <c r="W55" s="98"/>
    </row>
    <row r="56" spans="1:23" x14ac:dyDescent="0.2">
      <c r="A56" s="74" t="s">
        <v>340</v>
      </c>
      <c r="B56" s="75">
        <v>124.8492373921967</v>
      </c>
      <c r="C56" s="75">
        <v>29.339570787166224</v>
      </c>
      <c r="D56" s="75">
        <v>2.1883804675135612</v>
      </c>
      <c r="E56" s="75"/>
      <c r="F56" s="75">
        <v>10.835046422619049</v>
      </c>
      <c r="G56" s="75">
        <v>1.5868473326126482</v>
      </c>
      <c r="H56" s="75">
        <v>168.79908240210818</v>
      </c>
      <c r="I56" s="75"/>
      <c r="J56" s="102">
        <f t="shared" ref="J56" si="28">SUM(H53:H56)</f>
        <v>658.02862817431549</v>
      </c>
      <c r="K56" s="103">
        <f t="shared" ref="K56" si="29">AVERAGE(H53:H56)</f>
        <v>164.50715704357887</v>
      </c>
      <c r="L56" s="104">
        <f t="shared" ref="L56" si="30">(K56-P$12)^2</f>
        <v>4601.148243278406</v>
      </c>
      <c r="M56" s="105">
        <f t="shared" ref="M56" si="31">(H54-K56)^2+(H55-K56)^2+(H56-K56)^2+(H53-K56)^2</f>
        <v>57.183276546464498</v>
      </c>
      <c r="R56" s="75">
        <f t="shared" si="1"/>
        <v>168.79908240210818</v>
      </c>
      <c r="T56" s="102">
        <f>SUM(R53:R56)</f>
        <v>664.70934097052395</v>
      </c>
      <c r="U56" s="103">
        <f>AVERAGE(R53:R56)</f>
        <v>166.17733524263099</v>
      </c>
      <c r="V56" s="104">
        <f t="shared" ref="V56" si="32">(U56-Z$12)^2</f>
        <v>4483.1534978127811</v>
      </c>
      <c r="W56" s="105">
        <f>(R54-U56)^2+(R55-U56)^2+(R56-U56)^2+(R53-U56)^2</f>
        <v>13.651015835367986</v>
      </c>
    </row>
    <row r="57" spans="1:23" x14ac:dyDescent="0.2">
      <c r="A57" s="74" t="s">
        <v>341</v>
      </c>
      <c r="B57" s="75">
        <v>195.16028608656734</v>
      </c>
      <c r="C57" s="75">
        <v>45.86266723034332</v>
      </c>
      <c r="D57" s="75">
        <v>3.501408748021698</v>
      </c>
      <c r="E57" s="75">
        <v>3.1238023255813956</v>
      </c>
      <c r="F57" s="75">
        <v>0</v>
      </c>
      <c r="G57" s="75">
        <v>0</v>
      </c>
      <c r="H57" s="75">
        <v>244.52436206493238</v>
      </c>
      <c r="I57" s="75"/>
      <c r="J57" s="96"/>
      <c r="K57" s="97"/>
      <c r="L57" s="97"/>
      <c r="M57" s="98"/>
      <c r="R57" s="75">
        <f t="shared" si="1"/>
        <v>247.64816439051378</v>
      </c>
      <c r="T57" s="96"/>
      <c r="U57" s="97"/>
      <c r="V57" s="97"/>
      <c r="W57" s="98"/>
    </row>
    <row r="58" spans="1:23" x14ac:dyDescent="0.2">
      <c r="A58" s="74" t="s">
        <v>342</v>
      </c>
      <c r="B58" s="75">
        <v>102.43490141137484</v>
      </c>
      <c r="C58" s="75">
        <v>24.072201831673084</v>
      </c>
      <c r="D58" s="75">
        <v>2.1883804675135612</v>
      </c>
      <c r="E58" s="75"/>
      <c r="F58" s="75">
        <v>5.0257432633996162</v>
      </c>
      <c r="G58" s="75">
        <v>10.311700993230657</v>
      </c>
      <c r="H58" s="75">
        <v>144.03292796719177</v>
      </c>
      <c r="I58" s="75"/>
      <c r="J58" s="96"/>
      <c r="K58" s="97"/>
      <c r="L58" s="97"/>
      <c r="M58" s="98"/>
      <c r="R58" s="75">
        <f t="shared" si="1"/>
        <v>144.03292796719177</v>
      </c>
      <c r="T58" s="96"/>
      <c r="U58" s="97"/>
      <c r="V58" s="97"/>
      <c r="W58" s="98"/>
    </row>
    <row r="59" spans="1:23" x14ac:dyDescent="0.2">
      <c r="A59" s="74" t="s">
        <v>343</v>
      </c>
      <c r="B59" s="75">
        <v>172.56167663665903</v>
      </c>
      <c r="C59" s="75">
        <v>40.551994009614873</v>
      </c>
      <c r="D59" s="75">
        <v>1.750704374010849</v>
      </c>
      <c r="E59" s="75"/>
      <c r="F59" s="75">
        <v>0</v>
      </c>
      <c r="G59" s="75">
        <v>5.766498342167603</v>
      </c>
      <c r="H59" s="75">
        <v>220.63087336245235</v>
      </c>
      <c r="I59" s="75"/>
      <c r="J59" s="96"/>
      <c r="K59" s="97"/>
      <c r="L59" s="97"/>
      <c r="M59" s="98"/>
      <c r="R59" s="75">
        <f t="shared" si="1"/>
        <v>220.63087336245235</v>
      </c>
      <c r="T59" s="96"/>
      <c r="U59" s="97"/>
      <c r="V59" s="97"/>
      <c r="W59" s="98"/>
    </row>
    <row r="60" spans="1:23" x14ac:dyDescent="0.2">
      <c r="A60" s="74" t="s">
        <v>344</v>
      </c>
      <c r="B60" s="75">
        <v>50.446133113194662</v>
      </c>
      <c r="C60" s="75">
        <v>10.341457288204905</v>
      </c>
      <c r="D60" s="75">
        <v>6.127465309037972</v>
      </c>
      <c r="E60" s="75"/>
      <c r="F60" s="75">
        <v>0</v>
      </c>
      <c r="G60" s="75">
        <v>1.3726867867134103</v>
      </c>
      <c r="H60" s="75">
        <v>68.287742497150958</v>
      </c>
      <c r="I60" s="75">
        <v>31.991023842917254</v>
      </c>
      <c r="J60" s="102">
        <f t="shared" ref="J60" si="33">SUM(H57:H60)</f>
        <v>677.47590589172739</v>
      </c>
      <c r="K60" s="103">
        <f t="shared" ref="K60" si="34">AVERAGE(H57:H60)</f>
        <v>169.36897647293185</v>
      </c>
      <c r="L60" s="104">
        <f t="shared" ref="L60" si="35">(K60-P$12)^2</f>
        <v>3965.213952582033</v>
      </c>
      <c r="M60" s="105">
        <f t="shared" ref="M60" si="36">(H58-K60)^2+(H59-K60)^2+(H60-K60)^2+(H57-K60)^2</f>
        <v>19135.445272145887</v>
      </c>
      <c r="R60" s="75">
        <f t="shared" si="1"/>
        <v>68.287742497150958</v>
      </c>
      <c r="T60" s="102">
        <f>SUM(R57:R60)</f>
        <v>680.59970821730883</v>
      </c>
      <c r="U60" s="103">
        <f>AVERAGE(R57:R60)</f>
        <v>170.14992705432721</v>
      </c>
      <c r="V60" s="104">
        <f t="shared" ref="V60" si="37">(U60-Z$12)^2</f>
        <v>3966.954446926818</v>
      </c>
      <c r="W60" s="105">
        <f>(R58-U60)^2+(R59-U60)^2+(R60-U60)^2+(R57-U60)^2</f>
        <v>19612.305014457386</v>
      </c>
    </row>
    <row r="61" spans="1:23" x14ac:dyDescent="0.2">
      <c r="A61" s="74" t="s">
        <v>400</v>
      </c>
      <c r="B61" s="75">
        <v>222.01844514313694</v>
      </c>
      <c r="C61" s="75">
        <v>52.174334608637182</v>
      </c>
      <c r="D61" s="75">
        <v>9.6288740570596687</v>
      </c>
      <c r="E61" s="75">
        <v>3.4223104113110541</v>
      </c>
      <c r="F61" s="75">
        <v>1.861979166666667</v>
      </c>
      <c r="G61" s="75">
        <v>5.5200173092558975</v>
      </c>
      <c r="H61" s="75">
        <v>291.20365028475635</v>
      </c>
      <c r="I61" s="75"/>
      <c r="J61" s="96"/>
      <c r="K61" s="97"/>
      <c r="L61" s="97"/>
      <c r="M61" s="98"/>
      <c r="R61" s="75">
        <f t="shared" si="1"/>
        <v>294.62596069606741</v>
      </c>
      <c r="T61" s="96"/>
      <c r="U61" s="97"/>
      <c r="V61" s="97"/>
      <c r="W61" s="98"/>
    </row>
    <row r="62" spans="1:23" x14ac:dyDescent="0.2">
      <c r="A62" s="74" t="s">
        <v>401</v>
      </c>
      <c r="B62" s="75">
        <v>132.98675825381002</v>
      </c>
      <c r="C62" s="75">
        <v>31.251888189645353</v>
      </c>
      <c r="D62" s="75">
        <v>2.1883804675135612</v>
      </c>
      <c r="E62" s="75"/>
      <c r="F62" s="75">
        <v>15.516671571219334</v>
      </c>
      <c r="G62" s="75">
        <v>28.633684568285219</v>
      </c>
      <c r="H62" s="75">
        <v>210.57738305047349</v>
      </c>
      <c r="I62" s="75"/>
      <c r="J62" s="96"/>
      <c r="K62" s="97"/>
      <c r="L62" s="97"/>
      <c r="M62" s="98"/>
      <c r="R62" s="75">
        <f t="shared" si="1"/>
        <v>210.57738305047349</v>
      </c>
      <c r="T62" s="96"/>
      <c r="U62" s="97"/>
      <c r="V62" s="97"/>
      <c r="W62" s="98"/>
    </row>
    <row r="63" spans="1:23" x14ac:dyDescent="0.2">
      <c r="A63" s="74" t="s">
        <v>402</v>
      </c>
      <c r="B63" s="75">
        <v>165.40975524331415</v>
      </c>
      <c r="C63" s="75">
        <v>38.871292482178823</v>
      </c>
      <c r="D63" s="75">
        <v>2.6260565610162736</v>
      </c>
      <c r="E63" s="75"/>
      <c r="F63" s="75">
        <v>0</v>
      </c>
      <c r="G63" s="75">
        <v>0</v>
      </c>
      <c r="H63" s="75">
        <v>206.90710428650925</v>
      </c>
      <c r="I63" s="75"/>
      <c r="J63" s="96"/>
      <c r="K63" s="97"/>
      <c r="L63" s="97"/>
      <c r="M63" s="98"/>
      <c r="R63" s="75">
        <f t="shared" si="1"/>
        <v>206.90710428650925</v>
      </c>
      <c r="T63" s="96"/>
      <c r="U63" s="97"/>
      <c r="V63" s="97"/>
      <c r="W63" s="98"/>
    </row>
    <row r="64" spans="1:23" x14ac:dyDescent="0.2">
      <c r="A64" s="74" t="s">
        <v>492</v>
      </c>
      <c r="B64" s="75">
        <v>209.46107855020986</v>
      </c>
      <c r="C64" s="75">
        <v>49.223353459299318</v>
      </c>
      <c r="D64" s="75">
        <v>4.3767609350271224</v>
      </c>
      <c r="E64" s="75">
        <v>3.5666005434782604</v>
      </c>
      <c r="F64" s="75">
        <v>3.234</v>
      </c>
      <c r="G64" s="75">
        <v>3.4786302807532787</v>
      </c>
      <c r="H64" s="75">
        <v>269.77382322528956</v>
      </c>
      <c r="I64" s="75"/>
      <c r="J64" s="102">
        <f t="shared" ref="J64" si="38">SUM(H61:H64)</f>
        <v>978.46196084702865</v>
      </c>
      <c r="K64" s="103">
        <f t="shared" ref="K64" si="39">AVERAGE(H61:H64)</f>
        <v>244.61549021175716</v>
      </c>
      <c r="L64" s="104">
        <f t="shared" ref="L64" si="40">(K64-P$12)^2</f>
        <v>150.71414403885052</v>
      </c>
      <c r="M64" s="105">
        <f t="shared" ref="M64" si="41">(H62-K64)^2+(H63-K64)^2+(H64-K64)^2+(H61-K64)^2</f>
        <v>5383.9134872176555</v>
      </c>
      <c r="R64" s="75">
        <f t="shared" si="1"/>
        <v>273.34042376876783</v>
      </c>
      <c r="T64" s="102">
        <f>SUM(R61:R64)</f>
        <v>985.45087180181804</v>
      </c>
      <c r="U64" s="103">
        <f>AVERAGE(R61:R64)</f>
        <v>246.36271795045451</v>
      </c>
      <c r="V64" s="104">
        <f t="shared" ref="V64" si="42">(U64-Z$12)^2</f>
        <v>175.00716956456549</v>
      </c>
      <c r="W64" s="105">
        <f>(R62-U64)^2+(R63-U64)^2+(R64-U64)^2+(R61-U64)^2</f>
        <v>5894.4728550437158</v>
      </c>
    </row>
    <row r="65" spans="1:23" x14ac:dyDescent="0.2">
      <c r="A65" s="74" t="s">
        <v>493</v>
      </c>
      <c r="B65" s="75">
        <v>94.151602175324399</v>
      </c>
      <c r="C65" s="75">
        <v>22.125626511201233</v>
      </c>
      <c r="D65" s="75">
        <v>0</v>
      </c>
      <c r="E65" s="75"/>
      <c r="F65" s="75">
        <v>0</v>
      </c>
      <c r="G65" s="75">
        <v>3.1143413317582458</v>
      </c>
      <c r="H65" s="75">
        <v>119.39157001828387</v>
      </c>
      <c r="I65" s="75"/>
      <c r="J65" s="96"/>
      <c r="K65" s="97"/>
      <c r="L65" s="97"/>
      <c r="M65" s="98"/>
      <c r="R65" s="75">
        <f t="shared" si="1"/>
        <v>119.39157001828387</v>
      </c>
      <c r="T65" s="96"/>
      <c r="U65" s="97"/>
      <c r="V65" s="97"/>
      <c r="W65" s="98"/>
    </row>
    <row r="66" spans="1:23" x14ac:dyDescent="0.2">
      <c r="A66" s="74" t="s">
        <v>494</v>
      </c>
      <c r="B66" s="75">
        <v>139.19560019266797</v>
      </c>
      <c r="C66" s="75">
        <v>32.710966045276969</v>
      </c>
      <c r="D66" s="75">
        <v>3.93908484152441</v>
      </c>
      <c r="E66" s="75"/>
      <c r="F66" s="75">
        <v>0</v>
      </c>
      <c r="G66" s="75">
        <v>2.2152820558465116</v>
      </c>
      <c r="H66" s="75">
        <v>178.06093313531585</v>
      </c>
      <c r="I66" s="75"/>
      <c r="J66" s="96"/>
      <c r="K66" s="97"/>
      <c r="L66" s="97"/>
      <c r="M66" s="98"/>
      <c r="R66" s="75">
        <f t="shared" si="1"/>
        <v>178.06093313531585</v>
      </c>
      <c r="T66" s="96"/>
      <c r="U66" s="97"/>
      <c r="V66" s="97"/>
      <c r="W66" s="98"/>
    </row>
    <row r="67" spans="1:23" x14ac:dyDescent="0.2">
      <c r="A67" s="74" t="s">
        <v>495</v>
      </c>
      <c r="B67" s="75">
        <v>193.2197571331624</v>
      </c>
      <c r="C67" s="75">
        <v>45.406642926293159</v>
      </c>
      <c r="D67" s="75">
        <v>3.063732654518986</v>
      </c>
      <c r="E67" s="75"/>
      <c r="F67" s="75">
        <v>4.2060425000000006</v>
      </c>
      <c r="G67" s="75">
        <v>2.2152820558465116</v>
      </c>
      <c r="H67" s="75">
        <v>248.11145726982105</v>
      </c>
      <c r="I67" s="75"/>
      <c r="J67" s="96"/>
      <c r="K67" s="97"/>
      <c r="L67" s="97"/>
      <c r="M67" s="98"/>
      <c r="R67" s="75">
        <f t="shared" si="1"/>
        <v>248.11145726982105</v>
      </c>
      <c r="T67" s="96"/>
      <c r="U67" s="97"/>
      <c r="V67" s="97"/>
      <c r="W67" s="98"/>
    </row>
    <row r="68" spans="1:23" x14ac:dyDescent="0.2">
      <c r="A68" s="74" t="s">
        <v>496</v>
      </c>
      <c r="B68" s="75">
        <v>80.979986992332456</v>
      </c>
      <c r="C68" s="75">
        <v>19.030296943198127</v>
      </c>
      <c r="D68" s="75">
        <v>0.8753521870054245</v>
      </c>
      <c r="E68" s="75">
        <v>3.4849448529411768</v>
      </c>
      <c r="F68" s="75">
        <v>2.2448979591836733</v>
      </c>
      <c r="G68" s="75">
        <v>2.653242666893477</v>
      </c>
      <c r="H68" s="75">
        <v>105.78377674861315</v>
      </c>
      <c r="I68" s="75"/>
      <c r="J68" s="102">
        <f t="shared" ref="J68" si="43">SUM(H65:H68)</f>
        <v>651.34773717203393</v>
      </c>
      <c r="K68" s="103">
        <f t="shared" ref="K68" si="44">AVERAGE(H65:H68)</f>
        <v>162.83693429300848</v>
      </c>
      <c r="L68" s="104">
        <f t="shared" ref="L68" si="45">(K68-P$12)^2</f>
        <v>4830.5261990877962</v>
      </c>
      <c r="M68" s="105">
        <f t="shared" ref="M68" si="46">(H66-K68)^2+(H67-K68)^2+(H68-K68)^2+(H65-K68)^2</f>
        <v>12646.076872422622</v>
      </c>
      <c r="R68" s="75">
        <f t="shared" si="1"/>
        <v>109.26872160155433</v>
      </c>
      <c r="T68" s="102">
        <f>SUM(R65:R68)</f>
        <v>654.83268202497516</v>
      </c>
      <c r="U68" s="103">
        <f>AVERAGE(R65:R68)</f>
        <v>163.70817050624379</v>
      </c>
      <c r="V68" s="104">
        <f t="shared" ref="V68" si="47">(U68-Z$12)^2</f>
        <v>4819.9028144397198</v>
      </c>
      <c r="W68" s="105">
        <f>(R66-U68)^2+(R67-U68)^2+(R68-U68)^2+(R65-U68)^2</f>
        <v>12257.531287436886</v>
      </c>
    </row>
    <row r="69" spans="1:23" x14ac:dyDescent="0.2">
      <c r="A69" s="74" t="s">
        <v>497</v>
      </c>
      <c r="B69" s="75">
        <v>204.54499273936153</v>
      </c>
      <c r="C69" s="75">
        <v>48.068073293749954</v>
      </c>
      <c r="D69" s="75">
        <v>1.750704374010849</v>
      </c>
      <c r="E69" s="75"/>
      <c r="F69" s="75">
        <v>1.7345625000000002</v>
      </c>
      <c r="G69" s="75">
        <v>0</v>
      </c>
      <c r="H69" s="75">
        <v>256.09833290712231</v>
      </c>
      <c r="I69" s="75"/>
      <c r="J69" s="96"/>
      <c r="K69" s="97"/>
      <c r="L69" s="97"/>
      <c r="M69" s="98"/>
      <c r="R69" s="75">
        <f t="shared" si="1"/>
        <v>256.09833290712231</v>
      </c>
      <c r="T69" s="96"/>
      <c r="U69" s="97"/>
      <c r="V69" s="97"/>
      <c r="W69" s="98"/>
    </row>
    <row r="70" spans="1:23" x14ac:dyDescent="0.2">
      <c r="A70" s="74" t="s">
        <v>498</v>
      </c>
      <c r="B70" s="75">
        <v>156.25089987592591</v>
      </c>
      <c r="C70" s="75">
        <v>36.718961470842586</v>
      </c>
      <c r="D70" s="75">
        <v>1.750704374010849</v>
      </c>
      <c r="E70" s="75"/>
      <c r="F70" s="75">
        <v>14.614286047195842</v>
      </c>
      <c r="G70" s="75">
        <v>1.3664343923253199</v>
      </c>
      <c r="H70" s="75">
        <v>210.70128616030047</v>
      </c>
      <c r="I70" s="75"/>
      <c r="J70" s="96"/>
      <c r="K70" s="97"/>
      <c r="L70" s="97"/>
      <c r="M70" s="98"/>
      <c r="R70" s="75">
        <f t="shared" si="1"/>
        <v>210.70128616030047</v>
      </c>
      <c r="T70" s="96"/>
      <c r="U70" s="97"/>
      <c r="V70" s="97"/>
      <c r="W70" s="98"/>
    </row>
    <row r="71" spans="1:23" x14ac:dyDescent="0.2">
      <c r="A71" s="74" t="s">
        <v>499</v>
      </c>
      <c r="B71" s="75">
        <v>46.625624222562315</v>
      </c>
      <c r="C71" s="75">
        <v>9.5582529656252735</v>
      </c>
      <c r="D71" s="75">
        <v>2.1883804675135612</v>
      </c>
      <c r="E71" s="75"/>
      <c r="F71" s="75">
        <v>10.279323043016987</v>
      </c>
      <c r="G71" s="75">
        <v>0</v>
      </c>
      <c r="H71" s="75">
        <v>68.651580698718135</v>
      </c>
      <c r="I71" s="75"/>
      <c r="J71" s="96"/>
      <c r="K71" s="97"/>
      <c r="L71" s="97"/>
      <c r="M71" s="98"/>
      <c r="R71" s="75">
        <f t="shared" si="1"/>
        <v>68.651580698718135</v>
      </c>
      <c r="T71" s="96"/>
      <c r="U71" s="97"/>
      <c r="V71" s="97"/>
      <c r="W71" s="98"/>
    </row>
    <row r="72" spans="1:23" x14ac:dyDescent="0.2">
      <c r="A72" s="74" t="s">
        <v>500</v>
      </c>
      <c r="B72" s="75">
        <v>250.35504241594609</v>
      </c>
      <c r="C72" s="75">
        <v>58.83343496774733</v>
      </c>
      <c r="D72" s="75">
        <v>10.066550150562382</v>
      </c>
      <c r="E72" s="75">
        <v>2.5664303571428571</v>
      </c>
      <c r="F72" s="75">
        <v>10.440579294195468</v>
      </c>
      <c r="G72" s="75">
        <v>1.6397459448013869</v>
      </c>
      <c r="H72" s="75">
        <v>331.33535277325262</v>
      </c>
      <c r="I72" s="75"/>
      <c r="J72" s="102">
        <f t="shared" ref="J72" si="48">SUM(H69:H72)</f>
        <v>866.7865525393936</v>
      </c>
      <c r="K72" s="103">
        <f t="shared" ref="K72" si="49">AVERAGE(H69:H72)</f>
        <v>216.6966381348484</v>
      </c>
      <c r="L72" s="104">
        <f t="shared" ref="L72" si="50">(K72-P$12)^2</f>
        <v>244.6810228816081</v>
      </c>
      <c r="M72" s="105">
        <f t="shared" ref="M72" si="51">(H70-K72)^2+(H71-K72)^2+(H72-K72)^2+(H69-K72)^2</f>
        <v>36647.811721438731</v>
      </c>
      <c r="R72" s="75">
        <f t="shared" si="1"/>
        <v>333.90178313039547</v>
      </c>
      <c r="T72" s="102">
        <f>SUM(R69:R72)</f>
        <v>869.35298289653633</v>
      </c>
      <c r="U72" s="103">
        <f>AVERAGE(R69:R72)</f>
        <v>217.33824572413408</v>
      </c>
      <c r="V72" s="104">
        <f t="shared" ref="V72" si="52">(U72-Z$12)^2</f>
        <v>249.49607294548659</v>
      </c>
      <c r="W72" s="105">
        <f>(R70-U72)^2+(R71-U72)^2+(R72-U72)^2+(R69-U72)^2</f>
        <v>37241.17619972596</v>
      </c>
    </row>
    <row r="73" spans="1:23" x14ac:dyDescent="0.2">
      <c r="A73" s="74" t="s">
        <v>501</v>
      </c>
      <c r="B73" s="75">
        <v>152.73061334576474</v>
      </c>
      <c r="C73" s="75">
        <v>35.891694136254713</v>
      </c>
      <c r="D73" s="75">
        <v>3.501408748021698</v>
      </c>
      <c r="E73" s="75"/>
      <c r="F73" s="75">
        <v>9.1984953703703701E-2</v>
      </c>
      <c r="G73" s="75">
        <v>1.3033306091858556</v>
      </c>
      <c r="H73" s="75">
        <v>193.51903179293069</v>
      </c>
      <c r="I73" s="75"/>
      <c r="J73" s="96"/>
      <c r="K73" s="97"/>
      <c r="L73" s="97"/>
      <c r="M73" s="98"/>
      <c r="R73" s="75">
        <f t="shared" si="1"/>
        <v>193.51903179293069</v>
      </c>
      <c r="T73" s="96"/>
      <c r="U73" s="97"/>
      <c r="V73" s="97"/>
      <c r="W73" s="98"/>
    </row>
    <row r="74" spans="1:23" x14ac:dyDescent="0.2">
      <c r="A74" s="74" t="s">
        <v>502</v>
      </c>
      <c r="B74" s="75">
        <v>182.18255398661566</v>
      </c>
      <c r="C74" s="75">
        <v>42.812900186854677</v>
      </c>
      <c r="D74" s="75">
        <v>3.063732654518986</v>
      </c>
      <c r="E74" s="75"/>
      <c r="F74" s="75">
        <v>0</v>
      </c>
      <c r="G74" s="75">
        <v>1.8260742062895534</v>
      </c>
      <c r="H74" s="75">
        <v>229.88526103427887</v>
      </c>
      <c r="I74" s="75"/>
      <c r="J74" s="96"/>
      <c r="K74" s="97"/>
      <c r="L74" s="97"/>
      <c r="M74" s="98"/>
      <c r="R74" s="75">
        <f t="shared" ref="R74:R84" si="53">SUM(B74:G74)</f>
        <v>229.88526103427887</v>
      </c>
      <c r="T74" s="96"/>
      <c r="U74" s="97"/>
      <c r="V74" s="97"/>
      <c r="W74" s="98"/>
    </row>
    <row r="75" spans="1:23" x14ac:dyDescent="0.2">
      <c r="A75" s="74" t="s">
        <v>503</v>
      </c>
      <c r="B75" s="75">
        <v>180.3648869100399</v>
      </c>
      <c r="C75" s="75">
        <v>42.385748423859376</v>
      </c>
      <c r="D75" s="75">
        <v>6.127465309037972</v>
      </c>
      <c r="E75" s="75"/>
      <c r="F75" s="75">
        <v>1.8794531250000002</v>
      </c>
      <c r="G75" s="75">
        <v>8.3448337959081869</v>
      </c>
      <c r="H75" s="75">
        <v>239.10238756384544</v>
      </c>
      <c r="I75" s="75">
        <v>140.44670406732121</v>
      </c>
      <c r="J75" s="96"/>
      <c r="K75" s="97"/>
      <c r="L75" s="97"/>
      <c r="M75" s="98"/>
      <c r="R75" s="75">
        <f t="shared" si="53"/>
        <v>239.10238756384544</v>
      </c>
      <c r="T75" s="96"/>
      <c r="U75" s="97"/>
      <c r="V75" s="97"/>
      <c r="W75" s="98"/>
    </row>
    <row r="76" spans="1:23" x14ac:dyDescent="0.2">
      <c r="A76" s="74" t="s">
        <v>508</v>
      </c>
      <c r="B76" s="75">
        <v>416.86655173934849</v>
      </c>
      <c r="C76" s="75">
        <v>97.963639658746885</v>
      </c>
      <c r="D76" s="75">
        <v>2.1883804675135612</v>
      </c>
      <c r="E76" s="75">
        <v>3.7414313858695656</v>
      </c>
      <c r="F76" s="75">
        <v>0</v>
      </c>
      <c r="G76" s="75">
        <v>9.5656686998572606</v>
      </c>
      <c r="H76" s="75">
        <v>526.58424056546619</v>
      </c>
      <c r="I76" s="75"/>
      <c r="J76" s="102">
        <f t="shared" ref="J76" si="54">SUM(H73:H76)</f>
        <v>1189.0909209565211</v>
      </c>
      <c r="K76" s="103">
        <f t="shared" ref="K76" si="55">AVERAGE(H73:H76)</f>
        <v>297.27273023913028</v>
      </c>
      <c r="L76" s="104">
        <f t="shared" ref="L76" si="56">(K76-P$12)^2</f>
        <v>4216.3995422524531</v>
      </c>
      <c r="M76" s="105">
        <f t="shared" ref="M76" si="57">(H74-K76)^2+(H75-K76)^2+(H76-K76)^2+(H73-K76)^2</f>
        <v>71273.458482205038</v>
      </c>
      <c r="R76" s="75">
        <f t="shared" si="53"/>
        <v>530.32567195133572</v>
      </c>
      <c r="T76" s="102">
        <f>SUM(R73:R76)</f>
        <v>1192.8323523423908</v>
      </c>
      <c r="U76" s="103">
        <f>AVERAGE(R73:R76)</f>
        <v>298.20808808559769</v>
      </c>
      <c r="V76" s="104">
        <f t="shared" ref="V76" si="58">(U76-Z$12)^2</f>
        <v>4234.6772323423611</v>
      </c>
      <c r="W76" s="105">
        <f>(R74-U76)^2+(R75-U76)^2+(R76-U76)^2+(R73-U76)^2</f>
        <v>72999.863777568622</v>
      </c>
    </row>
    <row r="77" spans="1:23" x14ac:dyDescent="0.2">
      <c r="A77" s="74" t="s">
        <v>509</v>
      </c>
      <c r="B77" s="75">
        <v>281.1685455354903</v>
      </c>
      <c r="C77" s="75">
        <v>66.074608200840217</v>
      </c>
      <c r="D77" s="75">
        <v>3.93908484152441</v>
      </c>
      <c r="E77" s="75"/>
      <c r="F77" s="75">
        <v>0</v>
      </c>
      <c r="G77" s="75">
        <v>11.787348726756779</v>
      </c>
      <c r="H77" s="75">
        <v>362.96958730461165</v>
      </c>
      <c r="I77" s="75"/>
      <c r="J77" s="96"/>
      <c r="K77" s="97"/>
      <c r="L77" s="97"/>
      <c r="M77" s="98"/>
      <c r="R77" s="75">
        <f t="shared" si="53"/>
        <v>362.96958730461165</v>
      </c>
      <c r="T77" s="96"/>
      <c r="U77" s="97"/>
      <c r="V77" s="97"/>
      <c r="W77" s="98"/>
    </row>
    <row r="78" spans="1:23" x14ac:dyDescent="0.2">
      <c r="A78" s="74" t="s">
        <v>510</v>
      </c>
      <c r="B78" s="75">
        <v>157.34296921184759</v>
      </c>
      <c r="C78" s="75">
        <v>36.975597764784183</v>
      </c>
      <c r="D78" s="75">
        <v>3.501408748021698</v>
      </c>
      <c r="E78" s="75"/>
      <c r="F78" s="75">
        <v>2.3527154195011337</v>
      </c>
      <c r="G78" s="75">
        <v>0</v>
      </c>
      <c r="H78" s="75">
        <v>200.17269114415458</v>
      </c>
      <c r="I78" s="75"/>
      <c r="J78" s="96"/>
      <c r="K78" s="97"/>
      <c r="L78" s="97"/>
      <c r="M78" s="98"/>
      <c r="R78" s="75">
        <f t="shared" si="53"/>
        <v>200.17269114415458</v>
      </c>
      <c r="T78" s="96"/>
      <c r="U78" s="97"/>
      <c r="V78" s="97"/>
      <c r="W78" s="98"/>
    </row>
    <row r="79" spans="1:23" x14ac:dyDescent="0.2">
      <c r="A79" s="74" t="s">
        <v>511</v>
      </c>
      <c r="B79" s="75">
        <v>290.87040004490387</v>
      </c>
      <c r="C79" s="75">
        <v>68.354544010552402</v>
      </c>
      <c r="D79" s="75">
        <v>4.8144370285298344</v>
      </c>
      <c r="E79" s="75"/>
      <c r="F79" s="75">
        <v>0</v>
      </c>
      <c r="G79" s="75">
        <v>0</v>
      </c>
      <c r="H79" s="75">
        <v>364.03938108398609</v>
      </c>
      <c r="I79" s="75"/>
      <c r="J79" s="96"/>
      <c r="K79" s="97"/>
      <c r="L79" s="97"/>
      <c r="M79" s="98"/>
      <c r="R79" s="75">
        <f t="shared" si="53"/>
        <v>364.03938108398609</v>
      </c>
      <c r="T79" s="96"/>
      <c r="U79" s="97"/>
      <c r="V79" s="97"/>
      <c r="W79" s="98"/>
    </row>
    <row r="80" spans="1:23" x14ac:dyDescent="0.2">
      <c r="A80" s="74" t="s">
        <v>516</v>
      </c>
      <c r="B80" s="75">
        <v>258.80706967835499</v>
      </c>
      <c r="C80" s="75">
        <v>60.819661374413421</v>
      </c>
      <c r="D80" s="75">
        <v>0.8753521870054245</v>
      </c>
      <c r="E80" s="75">
        <v>3.7023396226415093</v>
      </c>
      <c r="F80" s="75">
        <v>3.63</v>
      </c>
      <c r="G80" s="75">
        <v>3.5947042307133907</v>
      </c>
      <c r="H80" s="75">
        <v>327.72678747048724</v>
      </c>
      <c r="I80" s="75"/>
      <c r="J80" s="102">
        <f t="shared" ref="J80" si="59">SUM(H77:H80)</f>
        <v>1254.9084470032394</v>
      </c>
      <c r="K80" s="103">
        <f t="shared" ref="K80" si="60">AVERAGE(H77:H80)</f>
        <v>313.72711175080985</v>
      </c>
      <c r="L80" s="104">
        <f t="shared" ref="L80" si="61">(K80-P$12)^2</f>
        <v>6624.0375434898051</v>
      </c>
      <c r="M80" s="105">
        <f t="shared" ref="M80" si="62">(H78-K80)^2+(H79-K80)^2+(H80-K80)^2+(H77-K80)^2</f>
        <v>18046.743203690134</v>
      </c>
      <c r="R80" s="75">
        <f t="shared" si="53"/>
        <v>331.42912709312873</v>
      </c>
      <c r="T80" s="102">
        <f>SUM(R77:R80)</f>
        <v>1258.610786625881</v>
      </c>
      <c r="U80" s="103">
        <f>AVERAGE(R77:R80)</f>
        <v>314.65269665647025</v>
      </c>
      <c r="V80" s="104">
        <f t="shared" ref="V80" si="63">(U80-Z$12)^2</f>
        <v>6645.3483787863634</v>
      </c>
      <c r="W80" s="105">
        <f>(R78-U80)^2+(R79-U80)^2+(R80-U80)^2+(R77-U80)^2</f>
        <v>18160.686800943357</v>
      </c>
    </row>
    <row r="81" spans="1:23" x14ac:dyDescent="0.2">
      <c r="A81" s="74" t="s">
        <v>517</v>
      </c>
      <c r="B81" s="75">
        <v>201.21674571182723</v>
      </c>
      <c r="C81" s="75">
        <v>47.285935242279393</v>
      </c>
      <c r="D81" s="75">
        <v>2.6260565610162736</v>
      </c>
      <c r="E81" s="75"/>
      <c r="F81" s="75">
        <v>10.217471832482993</v>
      </c>
      <c r="G81" s="75">
        <v>0</v>
      </c>
      <c r="H81" s="75">
        <v>261.34620934760585</v>
      </c>
      <c r="I81" s="75"/>
      <c r="J81" s="96"/>
      <c r="K81" s="97"/>
      <c r="L81" s="97"/>
      <c r="M81" s="98"/>
      <c r="R81" s="75">
        <f t="shared" si="53"/>
        <v>261.34620934760585</v>
      </c>
      <c r="T81" s="96"/>
      <c r="U81" s="97"/>
      <c r="V81" s="97"/>
      <c r="W81" s="98"/>
    </row>
    <row r="82" spans="1:23" x14ac:dyDescent="0.2">
      <c r="A82" s="74" t="s">
        <v>518</v>
      </c>
      <c r="B82" s="75">
        <v>195.69511791419325</v>
      </c>
      <c r="C82" s="75">
        <v>45.988352709835411</v>
      </c>
      <c r="D82" s="75">
        <v>4.3767609350271224</v>
      </c>
      <c r="E82" s="75"/>
      <c r="F82" s="75">
        <v>0.86475340136054424</v>
      </c>
      <c r="G82" s="75">
        <v>0</v>
      </c>
      <c r="H82" s="75">
        <v>246.92498496041631</v>
      </c>
      <c r="I82" s="75"/>
      <c r="J82" s="96"/>
      <c r="K82" s="97"/>
      <c r="L82" s="97"/>
      <c r="M82" s="98"/>
      <c r="R82" s="75">
        <f t="shared" si="53"/>
        <v>246.92498496041631</v>
      </c>
      <c r="T82" s="96"/>
      <c r="U82" s="97"/>
      <c r="V82" s="97"/>
      <c r="W82" s="98"/>
    </row>
    <row r="83" spans="1:23" x14ac:dyDescent="0.2">
      <c r="A83" s="74" t="s">
        <v>519</v>
      </c>
      <c r="B83" s="75">
        <v>239.93291614334103</v>
      </c>
      <c r="C83" s="75">
        <v>56.384235293685137</v>
      </c>
      <c r="D83" s="75">
        <v>3.063732654518986</v>
      </c>
      <c r="E83" s="75"/>
      <c r="F83" s="75">
        <v>0.60507638888888893</v>
      </c>
      <c r="G83" s="75">
        <v>1.2726238024929659</v>
      </c>
      <c r="H83" s="75">
        <v>301.25858428292696</v>
      </c>
      <c r="I83" s="75"/>
      <c r="J83" s="96"/>
      <c r="K83" s="97"/>
      <c r="L83" s="97"/>
      <c r="M83" s="98"/>
      <c r="R83" s="75">
        <f t="shared" si="53"/>
        <v>301.25858428292696</v>
      </c>
      <c r="T83" s="96"/>
      <c r="U83" s="97"/>
      <c r="V83" s="97"/>
      <c r="W83" s="98"/>
    </row>
    <row r="84" spans="1:23" x14ac:dyDescent="0.2">
      <c r="A84" s="74" t="s">
        <v>403</v>
      </c>
      <c r="B84" s="75">
        <v>217.48485184297689</v>
      </c>
      <c r="C84" s="75">
        <v>51.10894018309957</v>
      </c>
      <c r="D84" s="75">
        <v>4.8144370285298344</v>
      </c>
      <c r="E84" s="75"/>
      <c r="F84" s="75">
        <v>0.91666666666666674</v>
      </c>
      <c r="G84" s="75">
        <v>11.229636504409747</v>
      </c>
      <c r="H84" s="75">
        <v>285.55453222568275</v>
      </c>
      <c r="I84" s="75"/>
      <c r="J84" s="102">
        <f t="shared" ref="J84" si="64">SUM(H81:H84)</f>
        <v>1095.0843108166318</v>
      </c>
      <c r="K84" s="103">
        <f t="shared" ref="K84" si="65">AVERAGE(H81:H84)</f>
        <v>273.77107770415796</v>
      </c>
      <c r="L84" s="104">
        <f t="shared" ref="L84" si="66">(K84-P$12)^2</f>
        <v>1716.6235836024609</v>
      </c>
      <c r="M84" s="105">
        <f t="shared" ref="M84" si="67">(H82-K84)^2+(H83-K84)^2+(H84-K84)^2+(H81-K84)^2</f>
        <v>1769.5028676619402</v>
      </c>
      <c r="R84" s="75">
        <f t="shared" si="53"/>
        <v>285.55453222568275</v>
      </c>
      <c r="T84" s="102">
        <f>SUM(R81:R84)</f>
        <v>1095.0843108166318</v>
      </c>
      <c r="U84" s="103">
        <f>AVERAGE(R81:R84)</f>
        <v>273.77107770415796</v>
      </c>
      <c r="V84" s="104">
        <f t="shared" ref="V84" si="68">(U84-Z$12)^2</f>
        <v>1651.3972457834816</v>
      </c>
      <c r="W84" s="105">
        <f>(R82-U84)^2+(R83-U84)^2+(R84-U84)^2+(R81-U84)^2</f>
        <v>1769.5028676619402</v>
      </c>
    </row>
    <row r="85" spans="1:23" x14ac:dyDescent="0.2">
      <c r="A85" s="74" t="s">
        <v>571</v>
      </c>
      <c r="B85" s="75">
        <v>13487.349711390585</v>
      </c>
      <c r="C85" s="75">
        <v>3166.6150294567142</v>
      </c>
      <c r="D85" s="75">
        <v>242.91023189400528</v>
      </c>
      <c r="E85" s="75">
        <v>60.402452013182199</v>
      </c>
      <c r="F85" s="75">
        <v>240.10602440376638</v>
      </c>
      <c r="G85" s="75">
        <v>520.77702229340571</v>
      </c>
      <c r="H85" s="75">
        <v>17657.758019438479</v>
      </c>
      <c r="I85" s="75">
        <v>559.98934081346431</v>
      </c>
      <c r="R85" s="75"/>
      <c r="T85" s="96"/>
      <c r="U85" s="97"/>
      <c r="V85" s="97"/>
      <c r="W85" s="98"/>
    </row>
    <row r="86" spans="1:23" x14ac:dyDescent="0.2">
      <c r="R86" s="75"/>
      <c r="T86" s="96"/>
      <c r="U86" s="97"/>
      <c r="V86" s="97"/>
      <c r="W86" s="98"/>
    </row>
    <row r="87" spans="1:23" x14ac:dyDescent="0.2">
      <c r="R87" s="75"/>
      <c r="T87" s="96"/>
      <c r="U87" s="97"/>
      <c r="V87" s="97"/>
      <c r="W87" s="98"/>
    </row>
    <row r="88" spans="1:23" x14ac:dyDescent="0.2">
      <c r="R88" s="75"/>
      <c r="T88" s="102"/>
      <c r="U88" s="103"/>
      <c r="V88" s="104"/>
      <c r="W88" s="105"/>
    </row>
    <row r="89" spans="1:23" x14ac:dyDescent="0.2">
      <c r="R89" s="75"/>
      <c r="T89" s="96"/>
      <c r="U89" s="97"/>
      <c r="V89" s="97"/>
      <c r="W89" s="98"/>
    </row>
    <row r="90" spans="1:23" x14ac:dyDescent="0.2">
      <c r="R90" s="75"/>
      <c r="T90" s="96"/>
      <c r="U90" s="97"/>
      <c r="V90" s="97"/>
      <c r="W90" s="98"/>
    </row>
    <row r="91" spans="1:23" x14ac:dyDescent="0.2">
      <c r="R91" s="75"/>
      <c r="T91" s="96"/>
      <c r="U91" s="97"/>
      <c r="V91" s="97"/>
      <c r="W91" s="98"/>
    </row>
    <row r="92" spans="1:23" x14ac:dyDescent="0.2">
      <c r="R92" s="75"/>
      <c r="T92" s="102"/>
      <c r="U92" s="103"/>
      <c r="V92" s="104"/>
      <c r="W92" s="105"/>
    </row>
    <row r="93" spans="1:23" x14ac:dyDescent="0.2">
      <c r="R93" s="75"/>
      <c r="T93" s="96"/>
      <c r="U93" s="97"/>
      <c r="V93" s="97"/>
      <c r="W93" s="98"/>
    </row>
    <row r="94" spans="1:23" x14ac:dyDescent="0.2">
      <c r="R94" s="75"/>
      <c r="T94" s="96"/>
      <c r="U94" s="97"/>
      <c r="V94" s="97"/>
      <c r="W94" s="98"/>
    </row>
    <row r="95" spans="1:23" x14ac:dyDescent="0.2">
      <c r="R95" s="75"/>
      <c r="T95" s="96"/>
      <c r="U95" s="97"/>
      <c r="V95" s="97"/>
      <c r="W95" s="98"/>
    </row>
    <row r="96" spans="1:23" x14ac:dyDescent="0.2">
      <c r="R96" s="75"/>
      <c r="T96" s="102"/>
      <c r="U96" s="103"/>
      <c r="V96" s="104"/>
      <c r="W96" s="105"/>
    </row>
    <row r="97" spans="18:23" x14ac:dyDescent="0.2">
      <c r="R97" s="75"/>
      <c r="T97" s="96"/>
      <c r="U97" s="97"/>
      <c r="V97" s="97"/>
      <c r="W97" s="98"/>
    </row>
    <row r="98" spans="18:23" x14ac:dyDescent="0.2">
      <c r="R98" s="75"/>
      <c r="T98" s="96"/>
      <c r="U98" s="97"/>
      <c r="V98" s="97"/>
      <c r="W98" s="98"/>
    </row>
    <row r="99" spans="18:23" x14ac:dyDescent="0.2">
      <c r="R99" s="75"/>
      <c r="T99" s="96"/>
      <c r="U99" s="97"/>
      <c r="V99" s="97"/>
      <c r="W99" s="98"/>
    </row>
    <row r="100" spans="18:23" x14ac:dyDescent="0.2">
      <c r="R100" s="75"/>
      <c r="T100" s="102"/>
      <c r="U100" s="103"/>
      <c r="V100" s="104"/>
      <c r="W100" s="105"/>
    </row>
    <row r="101" spans="18:23" x14ac:dyDescent="0.2">
      <c r="R101" s="75"/>
      <c r="T101" s="96"/>
      <c r="U101" s="97"/>
      <c r="V101" s="97"/>
      <c r="W101" s="98"/>
    </row>
    <row r="102" spans="18:23" x14ac:dyDescent="0.2">
      <c r="R102" s="75"/>
      <c r="T102" s="96"/>
      <c r="U102" s="97"/>
      <c r="V102" s="97"/>
      <c r="W102" s="98"/>
    </row>
    <row r="103" spans="18:23" x14ac:dyDescent="0.2">
      <c r="R103" s="75"/>
      <c r="T103" s="96"/>
      <c r="U103" s="97"/>
      <c r="V103" s="97"/>
      <c r="W103" s="98"/>
    </row>
    <row r="104" spans="18:23" x14ac:dyDescent="0.2">
      <c r="R104" s="75"/>
      <c r="T104" s="102"/>
      <c r="U104" s="103"/>
      <c r="V104" s="104"/>
      <c r="W104" s="105"/>
    </row>
    <row r="105" spans="18:23" x14ac:dyDescent="0.2">
      <c r="R105" s="75"/>
      <c r="T105" s="96"/>
      <c r="U105" s="97"/>
      <c r="V105" s="97"/>
      <c r="W105" s="98"/>
    </row>
    <row r="106" spans="18:23" x14ac:dyDescent="0.2">
      <c r="R106" s="75"/>
      <c r="T106" s="96"/>
      <c r="U106" s="97"/>
      <c r="V106" s="97"/>
      <c r="W106" s="98"/>
    </row>
    <row r="107" spans="18:23" x14ac:dyDescent="0.2">
      <c r="R107" s="75"/>
      <c r="T107" s="96"/>
      <c r="U107" s="97"/>
      <c r="V107" s="97"/>
      <c r="W107" s="98"/>
    </row>
    <row r="108" spans="18:23" x14ac:dyDescent="0.2">
      <c r="R108" s="75"/>
      <c r="T108" s="102"/>
      <c r="U108" s="103"/>
      <c r="V108" s="104"/>
      <c r="W108" s="105"/>
    </row>
    <row r="109" spans="18:23" x14ac:dyDescent="0.2">
      <c r="R109" s="75"/>
      <c r="T109" s="96"/>
      <c r="U109" s="97"/>
      <c r="V109" s="97"/>
      <c r="W109" s="98"/>
    </row>
    <row r="110" spans="18:23" x14ac:dyDescent="0.2">
      <c r="R110" s="75"/>
      <c r="T110" s="96"/>
      <c r="U110" s="97"/>
      <c r="V110" s="97"/>
      <c r="W110" s="98"/>
    </row>
    <row r="111" spans="18:23" x14ac:dyDescent="0.2">
      <c r="R111" s="75"/>
      <c r="T111" s="96"/>
      <c r="U111" s="97"/>
      <c r="V111" s="97"/>
      <c r="W111" s="98"/>
    </row>
    <row r="112" spans="18:23" x14ac:dyDescent="0.2">
      <c r="R112" s="75"/>
      <c r="T112" s="102"/>
      <c r="U112" s="103"/>
      <c r="V112" s="104"/>
      <c r="W112" s="105"/>
    </row>
    <row r="113" spans="18:23" x14ac:dyDescent="0.2">
      <c r="R113" s="75"/>
      <c r="T113" s="96"/>
      <c r="U113" s="97"/>
      <c r="V113" s="97"/>
      <c r="W113" s="98"/>
    </row>
    <row r="114" spans="18:23" x14ac:dyDescent="0.2">
      <c r="R114" s="75"/>
      <c r="T114" s="96"/>
      <c r="U114" s="97"/>
      <c r="V114" s="97"/>
      <c r="W114" s="98"/>
    </row>
    <row r="115" spans="18:23" x14ac:dyDescent="0.2">
      <c r="R115" s="75"/>
      <c r="T115" s="96"/>
      <c r="U115" s="97"/>
      <c r="V115" s="97"/>
      <c r="W115" s="98"/>
    </row>
    <row r="116" spans="18:23" x14ac:dyDescent="0.2">
      <c r="R116" s="75"/>
      <c r="T116" s="102"/>
      <c r="U116" s="103"/>
      <c r="V116" s="104"/>
      <c r="W116" s="105"/>
    </row>
    <row r="117" spans="18:23" x14ac:dyDescent="0.2">
      <c r="R117" s="75"/>
      <c r="T117" s="96"/>
      <c r="U117" s="97"/>
      <c r="V117" s="97"/>
      <c r="W117" s="98"/>
    </row>
    <row r="118" spans="18:23" x14ac:dyDescent="0.2">
      <c r="R118" s="75"/>
      <c r="T118" s="96"/>
      <c r="U118" s="97"/>
      <c r="V118" s="97"/>
      <c r="W118" s="98"/>
    </row>
    <row r="119" spans="18:23" x14ac:dyDescent="0.2">
      <c r="R119" s="75"/>
      <c r="T119" s="96"/>
      <c r="U119" s="97"/>
      <c r="V119" s="97"/>
      <c r="W119" s="98"/>
    </row>
    <row r="120" spans="18:23" x14ac:dyDescent="0.2">
      <c r="R120" s="75"/>
      <c r="T120" s="102"/>
      <c r="U120" s="103"/>
      <c r="V120" s="104"/>
      <c r="W120" s="105"/>
    </row>
    <row r="121" spans="18:23" x14ac:dyDescent="0.2">
      <c r="R121" s="75"/>
      <c r="T121" s="96"/>
      <c r="U121" s="97"/>
      <c r="V121" s="97"/>
      <c r="W121" s="98"/>
    </row>
    <row r="122" spans="18:23" x14ac:dyDescent="0.2">
      <c r="R122" s="75"/>
      <c r="T122" s="96"/>
      <c r="U122" s="97"/>
      <c r="V122" s="97"/>
      <c r="W122" s="98"/>
    </row>
    <row r="123" spans="18:23" x14ac:dyDescent="0.2">
      <c r="R123" s="75"/>
      <c r="T123" s="96"/>
      <c r="U123" s="97"/>
      <c r="V123" s="97"/>
      <c r="W123" s="98"/>
    </row>
    <row r="124" spans="18:23" x14ac:dyDescent="0.2">
      <c r="R124" s="75"/>
      <c r="T124" s="102"/>
      <c r="U124" s="103"/>
      <c r="V124" s="104"/>
      <c r="W124" s="105"/>
    </row>
    <row r="125" spans="18:23" x14ac:dyDescent="0.2">
      <c r="R125" s="75"/>
      <c r="T125" s="96"/>
      <c r="U125" s="97"/>
      <c r="V125" s="97"/>
      <c r="W125" s="98"/>
    </row>
    <row r="126" spans="18:23" x14ac:dyDescent="0.2">
      <c r="R126" s="75"/>
      <c r="T126" s="96"/>
      <c r="U126" s="97"/>
      <c r="V126" s="97"/>
      <c r="W126" s="98"/>
    </row>
    <row r="127" spans="18:23" x14ac:dyDescent="0.2">
      <c r="R127" s="75"/>
      <c r="T127" s="96"/>
      <c r="U127" s="97"/>
      <c r="V127" s="97"/>
      <c r="W127" s="98"/>
    </row>
    <row r="128" spans="18:23" x14ac:dyDescent="0.2">
      <c r="R128" s="75"/>
      <c r="T128" s="102"/>
      <c r="U128" s="103"/>
      <c r="V128" s="104"/>
      <c r="W128" s="105"/>
    </row>
    <row r="129" spans="18:23" x14ac:dyDescent="0.2">
      <c r="R129" s="75"/>
      <c r="T129" s="96"/>
      <c r="U129" s="97"/>
      <c r="V129" s="97"/>
      <c r="W129" s="98"/>
    </row>
    <row r="130" spans="18:23" x14ac:dyDescent="0.2">
      <c r="R130" s="75"/>
      <c r="T130" s="96"/>
      <c r="U130" s="97"/>
      <c r="V130" s="97"/>
      <c r="W130" s="98"/>
    </row>
    <row r="131" spans="18:23" x14ac:dyDescent="0.2">
      <c r="R131" s="75"/>
      <c r="T131" s="96"/>
      <c r="U131" s="97"/>
      <c r="V131" s="97"/>
      <c r="W131" s="98"/>
    </row>
    <row r="132" spans="18:23" x14ac:dyDescent="0.2">
      <c r="R132" s="75"/>
      <c r="T132" s="102"/>
      <c r="U132" s="103"/>
      <c r="V132" s="104"/>
      <c r="W132" s="105"/>
    </row>
    <row r="133" spans="18:23" x14ac:dyDescent="0.2">
      <c r="R133" s="75"/>
      <c r="T133" s="96"/>
      <c r="U133" s="97"/>
      <c r="V133" s="97"/>
      <c r="W133" s="98"/>
    </row>
    <row r="134" spans="18:23" x14ac:dyDescent="0.2">
      <c r="R134" s="75"/>
      <c r="T134" s="96"/>
      <c r="U134" s="97"/>
      <c r="V134" s="97"/>
      <c r="W134" s="98"/>
    </row>
    <row r="135" spans="18:23" x14ac:dyDescent="0.2">
      <c r="R135" s="75"/>
      <c r="T135" s="96"/>
      <c r="U135" s="97"/>
      <c r="V135" s="97"/>
      <c r="W135" s="98"/>
    </row>
    <row r="136" spans="18:23" x14ac:dyDescent="0.2">
      <c r="R136" s="75"/>
      <c r="T136" s="102"/>
      <c r="U136" s="103"/>
      <c r="V136" s="104"/>
      <c r="W136" s="105"/>
    </row>
    <row r="137" spans="18:23" x14ac:dyDescent="0.2">
      <c r="R137" s="75"/>
      <c r="T137" s="96"/>
      <c r="U137" s="97"/>
      <c r="V137" s="97"/>
      <c r="W137" s="98"/>
    </row>
    <row r="138" spans="18:23" x14ac:dyDescent="0.2">
      <c r="R138" s="75"/>
      <c r="T138" s="96"/>
      <c r="U138" s="97"/>
      <c r="V138" s="97"/>
      <c r="W138" s="98"/>
    </row>
    <row r="139" spans="18:23" x14ac:dyDescent="0.2">
      <c r="R139" s="75"/>
      <c r="T139" s="96"/>
      <c r="U139" s="97"/>
      <c r="V139" s="97"/>
      <c r="W139" s="98"/>
    </row>
    <row r="140" spans="18:23" x14ac:dyDescent="0.2">
      <c r="R140" s="75"/>
      <c r="T140" s="102"/>
      <c r="U140" s="103"/>
      <c r="V140" s="104"/>
      <c r="W140" s="105"/>
    </row>
    <row r="141" spans="18:23" x14ac:dyDescent="0.2">
      <c r="R141" s="75"/>
      <c r="T141" s="96"/>
      <c r="U141" s="97"/>
      <c r="V141" s="97"/>
      <c r="W141" s="98"/>
    </row>
    <row r="142" spans="18:23" x14ac:dyDescent="0.2">
      <c r="R142" s="75"/>
      <c r="T142" s="96"/>
      <c r="U142" s="97"/>
      <c r="V142" s="97"/>
      <c r="W142" s="98"/>
    </row>
    <row r="143" spans="18:23" x14ac:dyDescent="0.2">
      <c r="R143" s="75"/>
      <c r="T143" s="96"/>
      <c r="U143" s="97"/>
      <c r="V143" s="97"/>
      <c r="W143" s="98"/>
    </row>
    <row r="144" spans="18:23" x14ac:dyDescent="0.2">
      <c r="R144" s="75"/>
      <c r="T144" s="102"/>
      <c r="U144" s="103"/>
      <c r="V144" s="104"/>
      <c r="W144" s="105"/>
    </row>
    <row r="145" spans="18:23" x14ac:dyDescent="0.2">
      <c r="R145" s="75"/>
      <c r="T145" s="96"/>
      <c r="U145" s="97"/>
      <c r="V145" s="97"/>
      <c r="W145" s="98"/>
    </row>
    <row r="146" spans="18:23" x14ac:dyDescent="0.2">
      <c r="R146" s="75"/>
      <c r="T146" s="96"/>
      <c r="U146" s="97"/>
      <c r="V146" s="97"/>
      <c r="W146" s="98"/>
    </row>
    <row r="147" spans="18:23" x14ac:dyDescent="0.2">
      <c r="R147" s="75"/>
      <c r="T147" s="96"/>
      <c r="U147" s="97"/>
      <c r="V147" s="97"/>
      <c r="W147" s="98"/>
    </row>
    <row r="148" spans="18:23" x14ac:dyDescent="0.2">
      <c r="R148" s="75"/>
      <c r="T148" s="102"/>
      <c r="U148" s="103"/>
      <c r="V148" s="104"/>
      <c r="W148" s="105"/>
    </row>
    <row r="149" spans="18:23" x14ac:dyDescent="0.2">
      <c r="R149" s="75"/>
      <c r="T149" s="96"/>
      <c r="U149" s="97"/>
      <c r="V149" s="97"/>
      <c r="W149" s="98"/>
    </row>
    <row r="150" spans="18:23" x14ac:dyDescent="0.2">
      <c r="R150" s="75"/>
      <c r="T150" s="96"/>
      <c r="U150" s="97"/>
      <c r="V150" s="97"/>
      <c r="W150" s="98"/>
    </row>
    <row r="151" spans="18:23" x14ac:dyDescent="0.2">
      <c r="R151" s="75"/>
      <c r="T151" s="96"/>
      <c r="U151" s="97"/>
      <c r="V151" s="97"/>
      <c r="W151" s="98"/>
    </row>
    <row r="152" spans="18:23" x14ac:dyDescent="0.2">
      <c r="R152" s="75"/>
      <c r="T152" s="102"/>
      <c r="U152" s="103"/>
      <c r="V152" s="104"/>
      <c r="W152" s="105"/>
    </row>
    <row r="153" spans="18:23" x14ac:dyDescent="0.2">
      <c r="R153" s="75"/>
      <c r="T153" s="96"/>
      <c r="U153" s="97"/>
      <c r="V153" s="97"/>
      <c r="W153" s="98"/>
    </row>
    <row r="154" spans="18:23" x14ac:dyDescent="0.2">
      <c r="R154" s="75"/>
      <c r="T154" s="96"/>
      <c r="U154" s="97"/>
      <c r="V154" s="97"/>
      <c r="W154" s="98"/>
    </row>
    <row r="155" spans="18:23" x14ac:dyDescent="0.2">
      <c r="R155" s="75"/>
      <c r="T155" s="96"/>
      <c r="U155" s="97"/>
      <c r="V155" s="97"/>
      <c r="W155" s="98"/>
    </row>
    <row r="156" spans="18:23" x14ac:dyDescent="0.2">
      <c r="R156" s="75"/>
      <c r="T156" s="102"/>
      <c r="U156" s="103"/>
      <c r="V156" s="104"/>
      <c r="W156" s="105"/>
    </row>
    <row r="157" spans="18:23" x14ac:dyDescent="0.2">
      <c r="R157" s="75"/>
      <c r="T157" s="96"/>
      <c r="U157" s="97"/>
      <c r="V157" s="97"/>
      <c r="W157" s="98"/>
    </row>
    <row r="158" spans="18:23" x14ac:dyDescent="0.2">
      <c r="R158" s="75"/>
      <c r="T158" s="96"/>
      <c r="U158" s="97"/>
      <c r="V158" s="97"/>
      <c r="W158" s="98"/>
    </row>
    <row r="159" spans="18:23" x14ac:dyDescent="0.2">
      <c r="R159" s="75"/>
      <c r="T159" s="96"/>
      <c r="U159" s="97"/>
      <c r="V159" s="97"/>
      <c r="W159" s="98"/>
    </row>
    <row r="160" spans="18:23" x14ac:dyDescent="0.2">
      <c r="R160" s="75"/>
      <c r="T160" s="102"/>
      <c r="U160" s="103"/>
      <c r="V160" s="104"/>
      <c r="W160" s="105"/>
    </row>
    <row r="161" spans="18:23" x14ac:dyDescent="0.2">
      <c r="R161" s="75"/>
      <c r="T161" s="96"/>
      <c r="U161" s="97"/>
      <c r="V161" s="97"/>
      <c r="W161" s="98"/>
    </row>
    <row r="162" spans="18:23" x14ac:dyDescent="0.2">
      <c r="R162" s="75"/>
      <c r="T162" s="96"/>
      <c r="U162" s="97"/>
      <c r="V162" s="97"/>
      <c r="W162" s="98"/>
    </row>
    <row r="163" spans="18:23" x14ac:dyDescent="0.2">
      <c r="R163" s="75"/>
      <c r="T163" s="96"/>
      <c r="U163" s="97"/>
      <c r="V163" s="97"/>
      <c r="W163" s="98"/>
    </row>
    <row r="164" spans="18:23" x14ac:dyDescent="0.2">
      <c r="R164" s="75"/>
      <c r="T164" s="102"/>
      <c r="U164" s="103"/>
      <c r="V164" s="104"/>
      <c r="W164" s="105"/>
    </row>
    <row r="165" spans="18:23" x14ac:dyDescent="0.2">
      <c r="R165" s="75"/>
      <c r="T165" s="96"/>
      <c r="U165" s="97"/>
      <c r="V165" s="97"/>
      <c r="W165" s="98"/>
    </row>
    <row r="166" spans="18:23" x14ac:dyDescent="0.2">
      <c r="R166" s="75"/>
      <c r="T166" s="96"/>
      <c r="U166" s="97"/>
      <c r="V166" s="97"/>
      <c r="W166" s="98"/>
    </row>
    <row r="167" spans="18:23" x14ac:dyDescent="0.2">
      <c r="R167" s="75"/>
      <c r="T167" s="96"/>
      <c r="U167" s="97"/>
      <c r="V167" s="97"/>
      <c r="W167" s="98"/>
    </row>
    <row r="168" spans="18:23" x14ac:dyDescent="0.2">
      <c r="R168" s="75"/>
      <c r="T168" s="102"/>
      <c r="U168" s="103"/>
      <c r="V168" s="104"/>
      <c r="W168" s="105"/>
    </row>
    <row r="169" spans="18:23" x14ac:dyDescent="0.2">
      <c r="R169" s="75"/>
      <c r="T169" s="96"/>
      <c r="U169" s="97"/>
      <c r="V169" s="97"/>
      <c r="W169" s="98"/>
    </row>
    <row r="170" spans="18:23" x14ac:dyDescent="0.2">
      <c r="R170" s="75"/>
      <c r="T170" s="96"/>
      <c r="U170" s="97"/>
      <c r="V170" s="97"/>
      <c r="W170" s="98"/>
    </row>
    <row r="171" spans="18:23" x14ac:dyDescent="0.2">
      <c r="R171" s="75"/>
      <c r="T171" s="96"/>
      <c r="U171" s="97"/>
      <c r="V171" s="97"/>
      <c r="W171" s="98"/>
    </row>
    <row r="172" spans="18:23" x14ac:dyDescent="0.2">
      <c r="R172" s="75"/>
      <c r="T172" s="102"/>
      <c r="U172" s="103"/>
      <c r="V172" s="104"/>
      <c r="W172" s="105"/>
    </row>
    <row r="173" spans="18:23" x14ac:dyDescent="0.2">
      <c r="R173" s="75"/>
      <c r="T173" s="96"/>
      <c r="U173" s="97"/>
      <c r="V173" s="97"/>
      <c r="W173" s="98"/>
    </row>
    <row r="174" spans="18:23" x14ac:dyDescent="0.2">
      <c r="R174" s="75"/>
      <c r="T174" s="96"/>
      <c r="U174" s="97"/>
      <c r="V174" s="97"/>
      <c r="W174" s="98"/>
    </row>
    <row r="175" spans="18:23" x14ac:dyDescent="0.2">
      <c r="R175" s="75"/>
      <c r="T175" s="96"/>
      <c r="U175" s="97"/>
      <c r="V175" s="97"/>
      <c r="W175" s="98"/>
    </row>
    <row r="176" spans="18:23" x14ac:dyDescent="0.2">
      <c r="R176" s="75"/>
      <c r="T176" s="102"/>
      <c r="U176" s="103"/>
      <c r="V176" s="104"/>
      <c r="W176" s="105"/>
    </row>
    <row r="177" spans="18:23" x14ac:dyDescent="0.2">
      <c r="R177" s="75"/>
      <c r="T177" s="96"/>
      <c r="U177" s="97"/>
      <c r="V177" s="97"/>
      <c r="W177" s="98"/>
    </row>
    <row r="178" spans="18:23" x14ac:dyDescent="0.2">
      <c r="R178" s="75"/>
      <c r="T178" s="96"/>
      <c r="U178" s="97"/>
      <c r="V178" s="97"/>
      <c r="W178" s="98"/>
    </row>
    <row r="179" spans="18:23" x14ac:dyDescent="0.2">
      <c r="R179" s="75"/>
      <c r="T179" s="96"/>
      <c r="U179" s="97"/>
      <c r="V179" s="97"/>
      <c r="W179" s="98"/>
    </row>
    <row r="180" spans="18:23" x14ac:dyDescent="0.2">
      <c r="R180" s="75"/>
      <c r="T180" s="102"/>
      <c r="U180" s="103"/>
      <c r="V180" s="104"/>
      <c r="W180" s="105"/>
    </row>
    <row r="181" spans="18:23" x14ac:dyDescent="0.2">
      <c r="R181" s="75"/>
      <c r="T181" s="96"/>
      <c r="U181" s="97"/>
      <c r="V181" s="97"/>
      <c r="W181" s="98"/>
    </row>
    <row r="182" spans="18:23" x14ac:dyDescent="0.2">
      <c r="R182" s="75"/>
      <c r="T182" s="96"/>
      <c r="U182" s="97"/>
      <c r="V182" s="97"/>
      <c r="W182" s="98"/>
    </row>
    <row r="183" spans="18:23" x14ac:dyDescent="0.2">
      <c r="R183" s="75"/>
      <c r="T183" s="96"/>
      <c r="U183" s="97"/>
      <c r="V183" s="97"/>
      <c r="W183" s="98"/>
    </row>
    <row r="184" spans="18:23" x14ac:dyDescent="0.2">
      <c r="R184" s="75"/>
      <c r="T184" s="102"/>
      <c r="U184" s="103"/>
      <c r="V184" s="104"/>
      <c r="W184" s="105"/>
    </row>
    <row r="185" spans="18:23" x14ac:dyDescent="0.2">
      <c r="R185" s="75"/>
      <c r="T185" s="96"/>
      <c r="U185" s="97"/>
      <c r="V185" s="97"/>
      <c r="W185" s="98"/>
    </row>
    <row r="186" spans="18:23" x14ac:dyDescent="0.2">
      <c r="R186" s="75"/>
      <c r="T186" s="96"/>
      <c r="U186" s="97"/>
      <c r="V186" s="97"/>
      <c r="W186" s="98"/>
    </row>
    <row r="187" spans="18:23" x14ac:dyDescent="0.2">
      <c r="R187" s="75"/>
      <c r="T187" s="96"/>
      <c r="U187" s="97"/>
      <c r="V187" s="97"/>
      <c r="W187" s="98"/>
    </row>
    <row r="188" spans="18:23" x14ac:dyDescent="0.2">
      <c r="R188" s="75"/>
      <c r="T188" s="102"/>
      <c r="U188" s="103"/>
      <c r="V188" s="104"/>
      <c r="W188" s="105"/>
    </row>
    <row r="189" spans="18:23" x14ac:dyDescent="0.2">
      <c r="R189" s="75"/>
      <c r="T189" s="96"/>
      <c r="U189" s="97"/>
      <c r="V189" s="97"/>
      <c r="W189" s="98"/>
    </row>
    <row r="190" spans="18:23" x14ac:dyDescent="0.2">
      <c r="R190" s="75"/>
      <c r="T190" s="96"/>
      <c r="U190" s="97"/>
      <c r="V190" s="97"/>
      <c r="W190" s="98"/>
    </row>
    <row r="191" spans="18:23" x14ac:dyDescent="0.2">
      <c r="R191" s="75"/>
      <c r="T191" s="96"/>
      <c r="U191" s="97"/>
      <c r="V191" s="97"/>
      <c r="W191" s="98"/>
    </row>
    <row r="192" spans="18:23" x14ac:dyDescent="0.2">
      <c r="R192" s="75"/>
      <c r="T192" s="102"/>
      <c r="U192" s="103"/>
      <c r="V192" s="104"/>
      <c r="W192" s="105"/>
    </row>
    <row r="193" spans="18:23" x14ac:dyDescent="0.2">
      <c r="R193" s="75"/>
      <c r="T193" s="96"/>
      <c r="U193" s="97"/>
      <c r="V193" s="97"/>
      <c r="W193" s="98"/>
    </row>
    <row r="194" spans="18:23" x14ac:dyDescent="0.2">
      <c r="R194" s="75"/>
      <c r="T194" s="96"/>
      <c r="U194" s="97"/>
      <c r="V194" s="97"/>
      <c r="W194" s="98"/>
    </row>
    <row r="195" spans="18:23" x14ac:dyDescent="0.2">
      <c r="R195" s="75"/>
      <c r="T195" s="96"/>
      <c r="U195" s="97"/>
      <c r="V195" s="97"/>
      <c r="W195" s="98"/>
    </row>
    <row r="196" spans="18:23" x14ac:dyDescent="0.2">
      <c r="R196" s="75"/>
      <c r="T196" s="102"/>
      <c r="U196" s="103"/>
      <c r="V196" s="104"/>
      <c r="W196" s="105"/>
    </row>
    <row r="197" spans="18:23" x14ac:dyDescent="0.2">
      <c r="R197" s="75"/>
      <c r="T197" s="96"/>
      <c r="U197" s="97"/>
      <c r="V197" s="97"/>
      <c r="W197" s="98"/>
    </row>
    <row r="198" spans="18:23" x14ac:dyDescent="0.2">
      <c r="R198" s="75"/>
      <c r="T198" s="96"/>
      <c r="U198" s="97"/>
      <c r="V198" s="97"/>
      <c r="W198" s="98"/>
    </row>
    <row r="199" spans="18:23" x14ac:dyDescent="0.2">
      <c r="R199" s="75"/>
      <c r="T199" s="96"/>
      <c r="U199" s="97"/>
      <c r="V199" s="97"/>
      <c r="W199" s="98"/>
    </row>
    <row r="200" spans="18:23" x14ac:dyDescent="0.2">
      <c r="R200" s="75"/>
      <c r="T200" s="102"/>
      <c r="U200" s="103"/>
      <c r="V200" s="104"/>
      <c r="W200" s="105"/>
    </row>
    <row r="201" spans="18:23" x14ac:dyDescent="0.2">
      <c r="R201" s="75"/>
      <c r="T201" s="96"/>
      <c r="U201" s="97"/>
      <c r="V201" s="97"/>
      <c r="W201" s="98"/>
    </row>
    <row r="202" spans="18:23" x14ac:dyDescent="0.2">
      <c r="R202" s="75"/>
      <c r="T202" s="96"/>
      <c r="U202" s="97"/>
      <c r="V202" s="97"/>
      <c r="W202" s="98"/>
    </row>
    <row r="203" spans="18:23" x14ac:dyDescent="0.2">
      <c r="R203" s="75"/>
      <c r="T203" s="96"/>
      <c r="U203" s="97"/>
      <c r="V203" s="97"/>
      <c r="W203" s="98"/>
    </row>
    <row r="204" spans="18:23" x14ac:dyDescent="0.2">
      <c r="R204" s="75"/>
      <c r="T204" s="102"/>
      <c r="U204" s="103"/>
      <c r="V204" s="104"/>
      <c r="W204" s="105"/>
    </row>
    <row r="205" spans="18:23" x14ac:dyDescent="0.2">
      <c r="R205" s="75"/>
      <c r="T205" s="96"/>
      <c r="U205" s="97"/>
      <c r="V205" s="97"/>
      <c r="W205" s="98"/>
    </row>
    <row r="206" spans="18:23" x14ac:dyDescent="0.2">
      <c r="R206" s="75"/>
      <c r="T206" s="96"/>
      <c r="U206" s="97"/>
      <c r="V206" s="97"/>
      <c r="W206" s="98"/>
    </row>
    <row r="207" spans="18:23" x14ac:dyDescent="0.2">
      <c r="R207" s="75"/>
      <c r="T207" s="96"/>
      <c r="U207" s="97"/>
      <c r="V207" s="97"/>
      <c r="W207" s="98"/>
    </row>
    <row r="208" spans="18:23" x14ac:dyDescent="0.2">
      <c r="R208" s="75"/>
      <c r="T208" s="102"/>
      <c r="U208" s="103"/>
      <c r="V208" s="104"/>
      <c r="W208" s="105"/>
    </row>
    <row r="209" spans="18:23" x14ac:dyDescent="0.2">
      <c r="R209" s="75"/>
      <c r="T209" s="96"/>
      <c r="U209" s="97"/>
      <c r="V209" s="97"/>
      <c r="W209" s="98"/>
    </row>
    <row r="210" spans="18:23" x14ac:dyDescent="0.2">
      <c r="R210" s="75"/>
      <c r="T210" s="96"/>
      <c r="U210" s="97"/>
      <c r="V210" s="97"/>
      <c r="W210" s="98"/>
    </row>
    <row r="211" spans="18:23" x14ac:dyDescent="0.2">
      <c r="R211" s="75"/>
      <c r="T211" s="96"/>
      <c r="U211" s="97"/>
      <c r="V211" s="97"/>
      <c r="W211" s="98"/>
    </row>
    <row r="212" spans="18:23" x14ac:dyDescent="0.2">
      <c r="R212" s="75"/>
      <c r="T212" s="102"/>
      <c r="U212" s="103"/>
      <c r="V212" s="104"/>
      <c r="W212" s="105"/>
    </row>
    <row r="213" spans="18:23" x14ac:dyDescent="0.2">
      <c r="R213" s="75"/>
      <c r="T213" s="96"/>
      <c r="U213" s="97"/>
      <c r="V213" s="97"/>
      <c r="W213" s="98"/>
    </row>
    <row r="214" spans="18:23" x14ac:dyDescent="0.2">
      <c r="R214" s="75"/>
      <c r="T214" s="96"/>
      <c r="U214" s="97"/>
      <c r="V214" s="97"/>
      <c r="W214" s="98"/>
    </row>
    <row r="215" spans="18:23" x14ac:dyDescent="0.2">
      <c r="R215" s="75"/>
      <c r="T215" s="96"/>
      <c r="U215" s="97"/>
      <c r="V215" s="97"/>
      <c r="W215" s="98"/>
    </row>
    <row r="216" spans="18:23" x14ac:dyDescent="0.2">
      <c r="R216" s="75"/>
      <c r="T216" s="102"/>
      <c r="U216" s="103"/>
      <c r="V216" s="104"/>
      <c r="W216" s="105"/>
    </row>
    <row r="217" spans="18:23" x14ac:dyDescent="0.2">
      <c r="R217" s="75"/>
      <c r="T217" s="96"/>
      <c r="U217" s="97"/>
      <c r="V217" s="97"/>
      <c r="W217" s="98"/>
    </row>
    <row r="218" spans="18:23" x14ac:dyDescent="0.2">
      <c r="R218" s="75"/>
      <c r="T218" s="96"/>
      <c r="U218" s="97"/>
      <c r="V218" s="97"/>
      <c r="W218" s="98"/>
    </row>
    <row r="219" spans="18:23" x14ac:dyDescent="0.2">
      <c r="R219" s="75"/>
      <c r="T219" s="96"/>
      <c r="U219" s="97"/>
      <c r="V219" s="97"/>
      <c r="W219" s="98"/>
    </row>
    <row r="220" spans="18:23" x14ac:dyDescent="0.2">
      <c r="R220" s="75"/>
      <c r="T220" s="102"/>
      <c r="U220" s="103"/>
      <c r="V220" s="104"/>
      <c r="W220" s="105"/>
    </row>
    <row r="221" spans="18:23" x14ac:dyDescent="0.2">
      <c r="R221" s="75"/>
      <c r="T221" s="96"/>
      <c r="U221" s="97"/>
      <c r="V221" s="97"/>
      <c r="W221" s="98"/>
    </row>
    <row r="222" spans="18:23" x14ac:dyDescent="0.2">
      <c r="R222" s="75"/>
      <c r="T222" s="96"/>
      <c r="U222" s="97"/>
      <c r="V222" s="97"/>
      <c r="W222" s="98"/>
    </row>
    <row r="223" spans="18:23" x14ac:dyDescent="0.2">
      <c r="R223" s="75"/>
      <c r="T223" s="96"/>
      <c r="U223" s="97"/>
      <c r="V223" s="97"/>
      <c r="W223" s="98"/>
    </row>
    <row r="224" spans="18:23" x14ac:dyDescent="0.2">
      <c r="R224" s="75"/>
      <c r="T224" s="102"/>
      <c r="U224" s="103"/>
      <c r="V224" s="104"/>
      <c r="W224" s="105"/>
    </row>
    <row r="225" spans="18:23" x14ac:dyDescent="0.2">
      <c r="R225" s="75"/>
      <c r="T225" s="96"/>
      <c r="U225" s="97"/>
      <c r="V225" s="97"/>
      <c r="W225" s="98"/>
    </row>
    <row r="226" spans="18:23" x14ac:dyDescent="0.2">
      <c r="R226" s="75"/>
      <c r="T226" s="96"/>
      <c r="U226" s="97"/>
      <c r="V226" s="97"/>
      <c r="W226" s="98"/>
    </row>
    <row r="227" spans="18:23" x14ac:dyDescent="0.2">
      <c r="R227" s="75"/>
      <c r="T227" s="96"/>
      <c r="U227" s="97"/>
      <c r="V227" s="97"/>
      <c r="W227" s="98"/>
    </row>
    <row r="228" spans="18:23" x14ac:dyDescent="0.2">
      <c r="R228" s="75"/>
      <c r="T228" s="102"/>
      <c r="U228" s="103"/>
      <c r="V228" s="104"/>
      <c r="W228" s="105"/>
    </row>
    <row r="229" spans="18:23" x14ac:dyDescent="0.2">
      <c r="R229" s="75"/>
      <c r="T229" s="96"/>
      <c r="U229" s="97"/>
      <c r="V229" s="97"/>
      <c r="W229" s="98"/>
    </row>
    <row r="230" spans="18:23" x14ac:dyDescent="0.2">
      <c r="R230" s="75"/>
      <c r="T230" s="96"/>
      <c r="U230" s="97"/>
      <c r="V230" s="97"/>
      <c r="W230" s="98"/>
    </row>
    <row r="231" spans="18:23" x14ac:dyDescent="0.2">
      <c r="R231" s="75"/>
      <c r="T231" s="96"/>
      <c r="U231" s="97"/>
      <c r="V231" s="97"/>
      <c r="W231" s="98"/>
    </row>
    <row r="232" spans="18:23" x14ac:dyDescent="0.2">
      <c r="R232" s="75"/>
      <c r="T232" s="102"/>
      <c r="U232" s="103"/>
      <c r="V232" s="104"/>
      <c r="W232" s="105"/>
    </row>
    <row r="233" spans="18:23" x14ac:dyDescent="0.2">
      <c r="R233" s="75"/>
      <c r="T233" s="96"/>
      <c r="U233" s="97"/>
      <c r="V233" s="97"/>
      <c r="W233" s="98"/>
    </row>
    <row r="234" spans="18:23" x14ac:dyDescent="0.2">
      <c r="R234" s="75"/>
      <c r="T234" s="96"/>
      <c r="U234" s="97"/>
      <c r="V234" s="97"/>
      <c r="W234" s="98"/>
    </row>
    <row r="235" spans="18:23" x14ac:dyDescent="0.2">
      <c r="R235" s="75"/>
      <c r="T235" s="96"/>
      <c r="U235" s="97"/>
      <c r="V235" s="97"/>
      <c r="W235" s="98"/>
    </row>
    <row r="236" spans="18:23" x14ac:dyDescent="0.2">
      <c r="R236" s="75"/>
      <c r="T236" s="102"/>
      <c r="U236" s="103"/>
      <c r="V236" s="104"/>
      <c r="W236" s="105"/>
    </row>
    <row r="237" spans="18:23" x14ac:dyDescent="0.2">
      <c r="R237" s="75"/>
      <c r="T237" s="96"/>
      <c r="U237" s="97"/>
      <c r="V237" s="97"/>
      <c r="W237" s="98"/>
    </row>
    <row r="238" spans="18:23" x14ac:dyDescent="0.2">
      <c r="R238" s="75"/>
      <c r="T238" s="96"/>
      <c r="U238" s="97"/>
      <c r="V238" s="97"/>
      <c r="W238" s="98"/>
    </row>
    <row r="239" spans="18:23" x14ac:dyDescent="0.2">
      <c r="R239" s="75"/>
      <c r="T239" s="96"/>
      <c r="U239" s="97"/>
      <c r="V239" s="97"/>
      <c r="W239" s="98"/>
    </row>
    <row r="240" spans="18:23" x14ac:dyDescent="0.2">
      <c r="R240" s="75"/>
      <c r="T240" s="102"/>
      <c r="U240" s="103"/>
      <c r="V240" s="104"/>
      <c r="W240" s="105"/>
    </row>
    <row r="241" spans="18:23" x14ac:dyDescent="0.2">
      <c r="R241" s="75"/>
      <c r="T241" s="96"/>
      <c r="U241" s="97"/>
      <c r="V241" s="97"/>
      <c r="W241" s="98"/>
    </row>
    <row r="242" spans="18:23" x14ac:dyDescent="0.2">
      <c r="R242" s="75"/>
      <c r="T242" s="96"/>
      <c r="U242" s="97"/>
      <c r="V242" s="97"/>
      <c r="W242" s="98"/>
    </row>
    <row r="243" spans="18:23" x14ac:dyDescent="0.2">
      <c r="R243" s="75"/>
      <c r="T243" s="96"/>
      <c r="U243" s="97"/>
      <c r="V243" s="97"/>
      <c r="W243" s="98"/>
    </row>
    <row r="244" spans="18:23" x14ac:dyDescent="0.2">
      <c r="R244" s="75"/>
      <c r="T244" s="102"/>
      <c r="U244" s="103"/>
      <c r="V244" s="104"/>
      <c r="W244" s="105"/>
    </row>
    <row r="245" spans="18:23" x14ac:dyDescent="0.2">
      <c r="R245" s="75"/>
      <c r="T245" s="96"/>
      <c r="U245" s="97"/>
      <c r="V245" s="97"/>
      <c r="W245" s="98"/>
    </row>
    <row r="246" spans="18:23" x14ac:dyDescent="0.2">
      <c r="R246" s="75"/>
      <c r="T246" s="96"/>
      <c r="U246" s="97"/>
      <c r="V246" s="97"/>
      <c r="W246" s="98"/>
    </row>
    <row r="247" spans="18:23" x14ac:dyDescent="0.2">
      <c r="R247" s="75"/>
      <c r="T247" s="96"/>
      <c r="U247" s="97"/>
      <c r="V247" s="97"/>
      <c r="W247" s="98"/>
    </row>
    <row r="248" spans="18:23" x14ac:dyDescent="0.2">
      <c r="R248" s="75"/>
      <c r="T248" s="102"/>
      <c r="U248" s="103"/>
      <c r="V248" s="104"/>
      <c r="W248" s="105"/>
    </row>
    <row r="249" spans="18:23" x14ac:dyDescent="0.2">
      <c r="R249" s="75"/>
      <c r="T249" s="96"/>
      <c r="U249" s="97"/>
      <c r="V249" s="97"/>
      <c r="W249" s="98"/>
    </row>
    <row r="250" spans="18:23" x14ac:dyDescent="0.2">
      <c r="R250" s="75"/>
      <c r="T250" s="96"/>
      <c r="U250" s="97"/>
      <c r="V250" s="97"/>
      <c r="W250" s="98"/>
    </row>
    <row r="251" spans="18:23" x14ac:dyDescent="0.2">
      <c r="R251" s="75"/>
      <c r="T251" s="96"/>
      <c r="U251" s="97"/>
      <c r="V251" s="97"/>
      <c r="W251" s="98"/>
    </row>
    <row r="252" spans="18:23" x14ac:dyDescent="0.2">
      <c r="R252" s="75"/>
      <c r="T252" s="102"/>
      <c r="U252" s="103"/>
      <c r="V252" s="104"/>
      <c r="W252" s="105"/>
    </row>
    <row r="253" spans="18:23" x14ac:dyDescent="0.2">
      <c r="R253" s="75"/>
      <c r="T253" s="96"/>
      <c r="U253" s="97"/>
      <c r="V253" s="97"/>
      <c r="W253" s="98"/>
    </row>
    <row r="254" spans="18:23" x14ac:dyDescent="0.2">
      <c r="R254" s="75"/>
      <c r="T254" s="96"/>
      <c r="U254" s="97"/>
      <c r="V254" s="97"/>
      <c r="W254" s="98"/>
    </row>
    <row r="255" spans="18:23" x14ac:dyDescent="0.2">
      <c r="R255" s="75"/>
      <c r="T255" s="96"/>
      <c r="U255" s="97"/>
      <c r="V255" s="97"/>
      <c r="W255" s="98"/>
    </row>
    <row r="256" spans="18:23" x14ac:dyDescent="0.2">
      <c r="R256" s="75"/>
      <c r="T256" s="102"/>
      <c r="U256" s="103"/>
      <c r="V256" s="104"/>
      <c r="W256" s="105"/>
    </row>
    <row r="257" spans="18:23" x14ac:dyDescent="0.2">
      <c r="R257" s="75"/>
      <c r="T257" s="96"/>
      <c r="U257" s="97"/>
      <c r="V257" s="97"/>
      <c r="W257" s="98"/>
    </row>
    <row r="258" spans="18:23" x14ac:dyDescent="0.2">
      <c r="R258" s="75"/>
      <c r="T258" s="96"/>
      <c r="U258" s="97"/>
      <c r="V258" s="97"/>
      <c r="W258" s="98"/>
    </row>
    <row r="259" spans="18:23" x14ac:dyDescent="0.2">
      <c r="R259" s="75"/>
      <c r="T259" s="96"/>
      <c r="U259" s="97"/>
      <c r="V259" s="97"/>
      <c r="W259" s="98"/>
    </row>
    <row r="260" spans="18:23" x14ac:dyDescent="0.2">
      <c r="R260" s="75"/>
      <c r="T260" s="102"/>
      <c r="U260" s="103"/>
      <c r="V260" s="104"/>
      <c r="W260" s="105"/>
    </row>
    <row r="261" spans="18:23" x14ac:dyDescent="0.2">
      <c r="R261" s="75"/>
      <c r="T261" s="96"/>
      <c r="U261" s="97"/>
      <c r="V261" s="97"/>
      <c r="W261" s="98"/>
    </row>
    <row r="262" spans="18:23" x14ac:dyDescent="0.2">
      <c r="R262" s="75"/>
      <c r="T262" s="96"/>
      <c r="U262" s="97"/>
      <c r="V262" s="97"/>
      <c r="W262" s="98"/>
    </row>
    <row r="263" spans="18:23" x14ac:dyDescent="0.2">
      <c r="R263" s="75"/>
      <c r="T263" s="96"/>
      <c r="U263" s="97"/>
      <c r="V263" s="97"/>
      <c r="W263" s="98"/>
    </row>
    <row r="264" spans="18:23" x14ac:dyDescent="0.2">
      <c r="R264" s="75"/>
      <c r="T264" s="102"/>
      <c r="U264" s="103"/>
      <c r="V264" s="104"/>
      <c r="W264" s="105"/>
    </row>
    <row r="265" spans="18:23" x14ac:dyDescent="0.2">
      <c r="R265" s="75"/>
      <c r="T265" s="96"/>
      <c r="U265" s="97"/>
      <c r="V265" s="97"/>
      <c r="W265" s="98"/>
    </row>
    <row r="266" spans="18:23" x14ac:dyDescent="0.2">
      <c r="R266" s="75"/>
      <c r="T266" s="96"/>
      <c r="U266" s="97"/>
      <c r="V266" s="97"/>
      <c r="W266" s="98"/>
    </row>
    <row r="267" spans="18:23" x14ac:dyDescent="0.2">
      <c r="R267" s="75"/>
      <c r="T267" s="96"/>
      <c r="U267" s="97"/>
      <c r="V267" s="97"/>
      <c r="W267" s="98"/>
    </row>
    <row r="268" spans="18:23" x14ac:dyDescent="0.2">
      <c r="R268" s="75"/>
      <c r="T268" s="102"/>
      <c r="U268" s="103"/>
      <c r="V268" s="104"/>
      <c r="W268" s="105"/>
    </row>
    <row r="269" spans="18:23" x14ac:dyDescent="0.2">
      <c r="R269" s="75"/>
      <c r="T269" s="96"/>
      <c r="U269" s="97"/>
      <c r="V269" s="97"/>
      <c r="W269" s="98"/>
    </row>
    <row r="270" spans="18:23" x14ac:dyDescent="0.2">
      <c r="R270" s="75"/>
      <c r="T270" s="96"/>
      <c r="U270" s="97"/>
      <c r="V270" s="97"/>
      <c r="W270" s="98"/>
    </row>
    <row r="271" spans="18:23" x14ac:dyDescent="0.2">
      <c r="R271" s="75"/>
      <c r="T271" s="96"/>
      <c r="U271" s="97"/>
      <c r="V271" s="97"/>
      <c r="W271" s="98"/>
    </row>
    <row r="272" spans="18:23" x14ac:dyDescent="0.2">
      <c r="R272" s="75"/>
      <c r="T272" s="102"/>
      <c r="U272" s="103"/>
      <c r="V272" s="104"/>
      <c r="W272" s="105"/>
    </row>
    <row r="273" spans="18:23" x14ac:dyDescent="0.2">
      <c r="R273" s="75"/>
      <c r="T273" s="96"/>
      <c r="U273" s="97"/>
      <c r="V273" s="97"/>
      <c r="W273" s="98"/>
    </row>
    <row r="274" spans="18:23" x14ac:dyDescent="0.2">
      <c r="R274" s="75"/>
      <c r="T274" s="96"/>
      <c r="U274" s="97"/>
      <c r="V274" s="97"/>
      <c r="W274" s="98"/>
    </row>
    <row r="275" spans="18:23" x14ac:dyDescent="0.2">
      <c r="R275" s="75"/>
      <c r="T275" s="96"/>
      <c r="U275" s="97"/>
      <c r="V275" s="97"/>
      <c r="W275" s="98"/>
    </row>
    <row r="276" spans="18:23" x14ac:dyDescent="0.2">
      <c r="R276" s="75"/>
      <c r="T276" s="102"/>
      <c r="U276" s="103"/>
      <c r="V276" s="104"/>
      <c r="W276" s="105"/>
    </row>
    <row r="277" spans="18:23" x14ac:dyDescent="0.2">
      <c r="R277" s="75"/>
      <c r="T277" s="96"/>
      <c r="U277" s="97"/>
      <c r="V277" s="97"/>
      <c r="W277" s="98"/>
    </row>
    <row r="278" spans="18:23" x14ac:dyDescent="0.2">
      <c r="R278" s="75"/>
      <c r="T278" s="96"/>
      <c r="U278" s="97"/>
      <c r="V278" s="97"/>
      <c r="W278" s="98"/>
    </row>
    <row r="279" spans="18:23" x14ac:dyDescent="0.2">
      <c r="R279" s="75"/>
      <c r="T279" s="96"/>
      <c r="U279" s="97"/>
      <c r="V279" s="97"/>
      <c r="W279" s="98"/>
    </row>
    <row r="280" spans="18:23" x14ac:dyDescent="0.2">
      <c r="R280" s="75"/>
      <c r="T280" s="102"/>
      <c r="U280" s="103"/>
      <c r="V280" s="104"/>
      <c r="W280" s="105"/>
    </row>
    <row r="281" spans="18:23" x14ac:dyDescent="0.2">
      <c r="R281" s="75"/>
      <c r="T281" s="96"/>
      <c r="U281" s="97"/>
      <c r="V281" s="97"/>
      <c r="W281" s="98"/>
    </row>
    <row r="282" spans="18:23" x14ac:dyDescent="0.2">
      <c r="R282" s="75"/>
      <c r="T282" s="96"/>
      <c r="U282" s="97"/>
      <c r="V282" s="97"/>
      <c r="W282" s="98"/>
    </row>
    <row r="283" spans="18:23" x14ac:dyDescent="0.2">
      <c r="R283" s="75"/>
      <c r="T283" s="96"/>
      <c r="U283" s="97"/>
      <c r="V283" s="97"/>
      <c r="W283" s="98"/>
    </row>
    <row r="284" spans="18:23" x14ac:dyDescent="0.2">
      <c r="R284" s="75"/>
      <c r="T284" s="102"/>
      <c r="U284" s="103"/>
      <c r="V284" s="104"/>
      <c r="W284" s="105"/>
    </row>
    <row r="285" spans="18:23" x14ac:dyDescent="0.2">
      <c r="R285" s="75"/>
      <c r="T285" s="96"/>
      <c r="U285" s="97"/>
      <c r="V285" s="97"/>
      <c r="W285" s="98"/>
    </row>
    <row r="286" spans="18:23" x14ac:dyDescent="0.2">
      <c r="R286" s="75"/>
      <c r="T286" s="96"/>
      <c r="U286" s="97"/>
      <c r="V286" s="97"/>
      <c r="W286" s="98"/>
    </row>
    <row r="287" spans="18:23" x14ac:dyDescent="0.2">
      <c r="R287" s="75"/>
      <c r="T287" s="96"/>
      <c r="U287" s="97"/>
      <c r="V287" s="97"/>
      <c r="W287" s="98"/>
    </row>
    <row r="288" spans="18:23" x14ac:dyDescent="0.2">
      <c r="R288" s="75"/>
      <c r="T288" s="102"/>
      <c r="U288" s="103"/>
      <c r="V288" s="104"/>
      <c r="W288" s="105"/>
    </row>
    <row r="289" spans="18:23" x14ac:dyDescent="0.2">
      <c r="R289" s="75"/>
      <c r="T289" s="96"/>
      <c r="U289" s="97"/>
      <c r="V289" s="97"/>
      <c r="W289" s="98"/>
    </row>
    <row r="290" spans="18:23" x14ac:dyDescent="0.2">
      <c r="R290" s="75"/>
      <c r="T290" s="96"/>
      <c r="U290" s="97"/>
      <c r="V290" s="97"/>
      <c r="W290" s="98"/>
    </row>
    <row r="291" spans="18:23" x14ac:dyDescent="0.2">
      <c r="R291" s="75"/>
      <c r="T291" s="96"/>
      <c r="U291" s="97"/>
      <c r="V291" s="97"/>
      <c r="W291" s="98"/>
    </row>
    <row r="292" spans="18:23" x14ac:dyDescent="0.2">
      <c r="R292" s="75"/>
      <c r="T292" s="102"/>
      <c r="U292" s="103"/>
      <c r="V292" s="104"/>
      <c r="W292" s="105"/>
    </row>
    <row r="293" spans="18:23" x14ac:dyDescent="0.2">
      <c r="R293" s="75"/>
      <c r="T293" s="96"/>
      <c r="U293" s="97"/>
      <c r="V293" s="97"/>
      <c r="W293" s="98"/>
    </row>
    <row r="294" spans="18:23" x14ac:dyDescent="0.2">
      <c r="R294" s="75"/>
      <c r="T294" s="96"/>
      <c r="U294" s="97"/>
      <c r="V294" s="97"/>
      <c r="W294" s="98"/>
    </row>
    <row r="295" spans="18:23" x14ac:dyDescent="0.2">
      <c r="R295" s="75"/>
      <c r="T295" s="96"/>
      <c r="U295" s="97"/>
      <c r="V295" s="97"/>
      <c r="W295" s="98"/>
    </row>
    <row r="296" spans="18:23" x14ac:dyDescent="0.2">
      <c r="R296" s="75"/>
      <c r="T296" s="102"/>
      <c r="U296" s="103"/>
      <c r="V296" s="104"/>
      <c r="W296" s="105"/>
    </row>
    <row r="297" spans="18:23" x14ac:dyDescent="0.2">
      <c r="R297" s="75"/>
      <c r="T297" s="96"/>
      <c r="U297" s="97"/>
      <c r="V297" s="97"/>
      <c r="W297" s="98"/>
    </row>
    <row r="298" spans="18:23" x14ac:dyDescent="0.2">
      <c r="R298" s="75"/>
      <c r="T298" s="96"/>
      <c r="U298" s="97"/>
      <c r="V298" s="97"/>
      <c r="W298" s="98"/>
    </row>
    <row r="299" spans="18:23" x14ac:dyDescent="0.2">
      <c r="R299" s="75"/>
      <c r="T299" s="96"/>
      <c r="U299" s="97"/>
      <c r="V299" s="97"/>
      <c r="W299" s="98"/>
    </row>
    <row r="300" spans="18:23" x14ac:dyDescent="0.2">
      <c r="R300" s="75"/>
      <c r="T300" s="102"/>
      <c r="U300" s="103"/>
      <c r="V300" s="104"/>
      <c r="W300" s="105"/>
    </row>
    <row r="301" spans="18:23" x14ac:dyDescent="0.2">
      <c r="R301" s="75"/>
      <c r="T301" s="96"/>
      <c r="U301" s="97"/>
      <c r="V301" s="97"/>
      <c r="W301" s="98"/>
    </row>
    <row r="302" spans="18:23" x14ac:dyDescent="0.2">
      <c r="R302" s="75"/>
      <c r="T302" s="96"/>
      <c r="U302" s="97"/>
      <c r="V302" s="97"/>
      <c r="W302" s="98"/>
    </row>
    <row r="303" spans="18:23" x14ac:dyDescent="0.2">
      <c r="R303" s="75"/>
      <c r="T303" s="96"/>
      <c r="U303" s="97"/>
      <c r="V303" s="97"/>
      <c r="W303" s="98"/>
    </row>
    <row r="304" spans="18:23" x14ac:dyDescent="0.2">
      <c r="R304" s="75"/>
      <c r="T304" s="102"/>
      <c r="U304" s="103"/>
      <c r="V304" s="104"/>
      <c r="W304" s="105"/>
    </row>
    <row r="305" spans="18:23" x14ac:dyDescent="0.2">
      <c r="R305" s="75"/>
      <c r="T305" s="96"/>
      <c r="U305" s="97"/>
      <c r="V305" s="97"/>
      <c r="W305" s="98"/>
    </row>
    <row r="306" spans="18:23" x14ac:dyDescent="0.2">
      <c r="R306" s="75"/>
      <c r="T306" s="96"/>
      <c r="U306" s="97"/>
      <c r="V306" s="97"/>
      <c r="W306" s="98"/>
    </row>
    <row r="307" spans="18:23" x14ac:dyDescent="0.2">
      <c r="R307" s="75"/>
      <c r="T307" s="96"/>
      <c r="U307" s="97"/>
      <c r="V307" s="97"/>
      <c r="W307" s="98"/>
    </row>
    <row r="308" spans="18:23" x14ac:dyDescent="0.2">
      <c r="R308" s="75"/>
      <c r="T308" s="102"/>
      <c r="U308" s="103"/>
      <c r="V308" s="104"/>
      <c r="W308" s="105"/>
    </row>
    <row r="309" spans="18:23" x14ac:dyDescent="0.2">
      <c r="R309" s="75"/>
      <c r="T309" s="96"/>
      <c r="U309" s="97"/>
      <c r="V309" s="97"/>
      <c r="W309" s="98"/>
    </row>
    <row r="310" spans="18:23" x14ac:dyDescent="0.2">
      <c r="R310" s="75"/>
      <c r="T310" s="96"/>
      <c r="U310" s="97"/>
      <c r="V310" s="97"/>
      <c r="W310" s="98"/>
    </row>
    <row r="311" spans="18:23" x14ac:dyDescent="0.2">
      <c r="R311" s="75"/>
      <c r="T311" s="96"/>
      <c r="U311" s="97"/>
      <c r="V311" s="97"/>
      <c r="W311" s="98"/>
    </row>
    <row r="312" spans="18:23" x14ac:dyDescent="0.2">
      <c r="R312" s="75"/>
      <c r="T312" s="102"/>
      <c r="U312" s="103"/>
      <c r="V312" s="104"/>
      <c r="W312" s="105"/>
    </row>
    <row r="313" spans="18:23" x14ac:dyDescent="0.2">
      <c r="R313" s="75"/>
      <c r="T313" s="96"/>
      <c r="U313" s="97"/>
      <c r="V313" s="97"/>
      <c r="W313" s="98"/>
    </row>
    <row r="314" spans="18:23" x14ac:dyDescent="0.2">
      <c r="R314" s="75"/>
      <c r="T314" s="96"/>
      <c r="U314" s="97"/>
      <c r="V314" s="97"/>
      <c r="W314" s="98"/>
    </row>
    <row r="315" spans="18:23" x14ac:dyDescent="0.2">
      <c r="R315" s="75"/>
      <c r="T315" s="96"/>
      <c r="U315" s="97"/>
      <c r="V315" s="97"/>
      <c r="W315" s="98"/>
    </row>
    <row r="316" spans="18:23" x14ac:dyDescent="0.2">
      <c r="R316" s="75"/>
      <c r="T316" s="102"/>
      <c r="U316" s="103"/>
      <c r="V316" s="104"/>
      <c r="W316" s="105"/>
    </row>
    <row r="317" spans="18:23" x14ac:dyDescent="0.2">
      <c r="R317" s="75"/>
      <c r="T317" s="96"/>
      <c r="U317" s="97"/>
      <c r="V317" s="97"/>
      <c r="W317" s="98"/>
    </row>
    <row r="318" spans="18:23" x14ac:dyDescent="0.2">
      <c r="R318" s="75"/>
      <c r="T318" s="96"/>
      <c r="U318" s="97"/>
      <c r="V318" s="97"/>
      <c r="W318" s="98"/>
    </row>
    <row r="319" spans="18:23" x14ac:dyDescent="0.2">
      <c r="R319" s="75"/>
      <c r="T319" s="96"/>
      <c r="U319" s="97"/>
      <c r="V319" s="97"/>
      <c r="W319" s="98"/>
    </row>
    <row r="320" spans="18:23" x14ac:dyDescent="0.2">
      <c r="R320" s="75"/>
      <c r="T320" s="102"/>
      <c r="U320" s="103"/>
      <c r="V320" s="104"/>
      <c r="W320" s="105"/>
    </row>
    <row r="321" spans="18:23" x14ac:dyDescent="0.2">
      <c r="R321" s="75"/>
      <c r="T321" s="96"/>
      <c r="U321" s="97"/>
      <c r="V321" s="97"/>
      <c r="W321" s="98"/>
    </row>
    <row r="322" spans="18:23" x14ac:dyDescent="0.2">
      <c r="R322" s="75"/>
      <c r="T322" s="96"/>
      <c r="U322" s="97"/>
      <c r="V322" s="97"/>
      <c r="W322" s="98"/>
    </row>
    <row r="323" spans="18:23" x14ac:dyDescent="0.2">
      <c r="R323" s="75"/>
      <c r="T323" s="96"/>
      <c r="U323" s="97"/>
      <c r="V323" s="97"/>
      <c r="W323" s="98"/>
    </row>
    <row r="324" spans="18:23" x14ac:dyDescent="0.2">
      <c r="R324" s="75"/>
      <c r="T324" s="102"/>
      <c r="U324" s="103"/>
      <c r="V324" s="104"/>
      <c r="W324" s="105"/>
    </row>
    <row r="325" spans="18:23" x14ac:dyDescent="0.2">
      <c r="R325" s="75"/>
      <c r="T325" s="96"/>
      <c r="U325" s="97"/>
      <c r="V325" s="97"/>
      <c r="W325" s="98"/>
    </row>
    <row r="326" spans="18:23" x14ac:dyDescent="0.2">
      <c r="R326" s="75"/>
      <c r="T326" s="96"/>
      <c r="U326" s="97"/>
      <c r="V326" s="97"/>
      <c r="W326" s="98"/>
    </row>
    <row r="327" spans="18:23" x14ac:dyDescent="0.2">
      <c r="R327" s="75"/>
      <c r="T327" s="96"/>
      <c r="U327" s="97"/>
      <c r="V327" s="97"/>
      <c r="W327" s="98"/>
    </row>
    <row r="328" spans="18:23" x14ac:dyDescent="0.2">
      <c r="R328" s="75"/>
      <c r="T328" s="102"/>
      <c r="U328" s="103"/>
      <c r="V328" s="104"/>
      <c r="W328" s="105"/>
    </row>
    <row r="329" spans="18:23" x14ac:dyDescent="0.2">
      <c r="R329" s="75"/>
      <c r="T329" s="96"/>
      <c r="U329" s="97"/>
      <c r="V329" s="97"/>
      <c r="W329" s="98"/>
    </row>
    <row r="330" spans="18:23" x14ac:dyDescent="0.2">
      <c r="R330" s="75"/>
      <c r="T330" s="96"/>
      <c r="U330" s="97"/>
      <c r="V330" s="97"/>
      <c r="W330" s="98"/>
    </row>
    <row r="331" spans="18:23" x14ac:dyDescent="0.2">
      <c r="R331" s="75"/>
      <c r="T331" s="96"/>
      <c r="U331" s="97"/>
      <c r="V331" s="97"/>
      <c r="W331" s="98"/>
    </row>
    <row r="332" spans="18:23" x14ac:dyDescent="0.2">
      <c r="R332" s="75"/>
      <c r="T332" s="102"/>
      <c r="U332" s="103"/>
      <c r="V332" s="104"/>
      <c r="W332" s="105"/>
    </row>
    <row r="333" spans="18:23" x14ac:dyDescent="0.2">
      <c r="R333" s="75"/>
      <c r="T333" s="96"/>
      <c r="U333" s="97"/>
      <c r="V333" s="97"/>
      <c r="W333" s="98"/>
    </row>
    <row r="334" spans="18:23" x14ac:dyDescent="0.2">
      <c r="R334" s="75"/>
      <c r="T334" s="96"/>
      <c r="U334" s="97"/>
      <c r="V334" s="97"/>
      <c r="W334" s="98"/>
    </row>
    <row r="335" spans="18:23" x14ac:dyDescent="0.2">
      <c r="R335" s="75"/>
      <c r="T335" s="96"/>
      <c r="U335" s="97"/>
      <c r="V335" s="97"/>
      <c r="W335" s="98"/>
    </row>
    <row r="336" spans="18:23" x14ac:dyDescent="0.2">
      <c r="R336" s="75"/>
      <c r="T336" s="102"/>
      <c r="U336" s="103"/>
      <c r="V336" s="104"/>
      <c r="W336" s="105"/>
    </row>
    <row r="337" spans="18:23" x14ac:dyDescent="0.2">
      <c r="R337" s="75"/>
      <c r="T337" s="96"/>
      <c r="U337" s="97"/>
      <c r="V337" s="97"/>
      <c r="W337" s="98"/>
    </row>
    <row r="338" spans="18:23" x14ac:dyDescent="0.2">
      <c r="R338" s="75"/>
      <c r="T338" s="96"/>
      <c r="U338" s="97"/>
      <c r="V338" s="97"/>
      <c r="W338" s="98"/>
    </row>
    <row r="339" spans="18:23" x14ac:dyDescent="0.2">
      <c r="R339" s="75"/>
      <c r="T339" s="96"/>
      <c r="U339" s="97"/>
      <c r="V339" s="97"/>
      <c r="W339" s="98"/>
    </row>
    <row r="340" spans="18:23" x14ac:dyDescent="0.2">
      <c r="R340" s="75"/>
      <c r="T340" s="102"/>
      <c r="U340" s="103"/>
      <c r="V340" s="104"/>
      <c r="W340" s="105"/>
    </row>
    <row r="341" spans="18:23" x14ac:dyDescent="0.2">
      <c r="R341" s="75"/>
      <c r="T341" s="96"/>
      <c r="U341" s="97"/>
      <c r="V341" s="97"/>
      <c r="W341" s="98"/>
    </row>
    <row r="342" spans="18:23" x14ac:dyDescent="0.2">
      <c r="R342" s="75"/>
      <c r="T342" s="96"/>
      <c r="U342" s="97"/>
      <c r="V342" s="97"/>
      <c r="W342" s="98"/>
    </row>
    <row r="343" spans="18:23" x14ac:dyDescent="0.2">
      <c r="R343" s="75"/>
      <c r="T343" s="96"/>
      <c r="U343" s="97"/>
      <c r="V343" s="97"/>
      <c r="W343" s="98"/>
    </row>
    <row r="344" spans="18:23" x14ac:dyDescent="0.2">
      <c r="R344" s="75"/>
      <c r="T344" s="102"/>
      <c r="U344" s="103"/>
      <c r="V344" s="104"/>
      <c r="W344" s="105"/>
    </row>
    <row r="345" spans="18:23" x14ac:dyDescent="0.2">
      <c r="R345" s="75"/>
      <c r="T345" s="96"/>
      <c r="U345" s="97"/>
      <c r="V345" s="97"/>
      <c r="W345" s="98"/>
    </row>
    <row r="346" spans="18:23" x14ac:dyDescent="0.2">
      <c r="R346" s="75"/>
      <c r="T346" s="96"/>
      <c r="U346" s="97"/>
      <c r="V346" s="97"/>
      <c r="W346" s="98"/>
    </row>
    <row r="347" spans="18:23" x14ac:dyDescent="0.2">
      <c r="R347" s="75"/>
      <c r="T347" s="96"/>
      <c r="U347" s="97"/>
      <c r="V347" s="97"/>
      <c r="W347" s="98"/>
    </row>
    <row r="348" spans="18:23" x14ac:dyDescent="0.2">
      <c r="R348" s="75"/>
      <c r="T348" s="102"/>
      <c r="U348" s="103"/>
      <c r="V348" s="104"/>
      <c r="W348" s="105"/>
    </row>
    <row r="349" spans="18:23" x14ac:dyDescent="0.2">
      <c r="R349" s="75"/>
      <c r="T349" s="96"/>
      <c r="U349" s="97"/>
      <c r="V349" s="97"/>
      <c r="W349" s="98"/>
    </row>
    <row r="350" spans="18:23" x14ac:dyDescent="0.2">
      <c r="R350" s="75"/>
      <c r="T350" s="96"/>
      <c r="U350" s="97"/>
      <c r="V350" s="97"/>
      <c r="W350" s="98"/>
    </row>
    <row r="351" spans="18:23" x14ac:dyDescent="0.2">
      <c r="R351" s="75"/>
      <c r="T351" s="96"/>
      <c r="U351" s="97"/>
      <c r="V351" s="97"/>
      <c r="W351" s="98"/>
    </row>
    <row r="352" spans="18:23" x14ac:dyDescent="0.2">
      <c r="R352" s="75"/>
      <c r="T352" s="102"/>
      <c r="U352" s="103"/>
      <c r="V352" s="104"/>
      <c r="W352" s="105"/>
    </row>
    <row r="353" spans="18:23" x14ac:dyDescent="0.2">
      <c r="R353" s="75"/>
      <c r="T353" s="96"/>
      <c r="U353" s="97"/>
      <c r="V353" s="97"/>
      <c r="W353" s="98"/>
    </row>
    <row r="354" spans="18:23" x14ac:dyDescent="0.2">
      <c r="R354" s="75"/>
      <c r="T354" s="96"/>
      <c r="U354" s="97"/>
      <c r="V354" s="97"/>
      <c r="W354" s="98"/>
    </row>
    <row r="355" spans="18:23" x14ac:dyDescent="0.2">
      <c r="R355" s="75"/>
      <c r="T355" s="96"/>
      <c r="U355" s="97"/>
      <c r="V355" s="97"/>
      <c r="W355" s="98"/>
    </row>
    <row r="356" spans="18:23" x14ac:dyDescent="0.2">
      <c r="R356" s="75"/>
      <c r="T356" s="102"/>
      <c r="U356" s="103"/>
      <c r="V356" s="104"/>
      <c r="W356" s="105"/>
    </row>
    <row r="357" spans="18:23" x14ac:dyDescent="0.2">
      <c r="R357" s="75"/>
      <c r="T357" s="96"/>
      <c r="U357" s="97"/>
      <c r="V357" s="97"/>
      <c r="W357" s="98"/>
    </row>
    <row r="358" spans="18:23" x14ac:dyDescent="0.2">
      <c r="R358" s="75"/>
      <c r="T358" s="96"/>
      <c r="U358" s="97"/>
      <c r="V358" s="97"/>
      <c r="W358" s="98"/>
    </row>
    <row r="359" spans="18:23" x14ac:dyDescent="0.2">
      <c r="R359" s="75"/>
      <c r="T359" s="96"/>
      <c r="U359" s="97"/>
      <c r="V359" s="97"/>
      <c r="W359" s="98"/>
    </row>
    <row r="360" spans="18:23" x14ac:dyDescent="0.2">
      <c r="R360" s="75"/>
      <c r="T360" s="102"/>
      <c r="U360" s="103"/>
      <c r="V360" s="104"/>
      <c r="W360" s="105"/>
    </row>
    <row r="361" spans="18:23" x14ac:dyDescent="0.2">
      <c r="R361" s="75"/>
      <c r="T361" s="96"/>
      <c r="U361" s="97"/>
      <c r="V361" s="97"/>
      <c r="W361" s="98"/>
    </row>
    <row r="362" spans="18:23" x14ac:dyDescent="0.2">
      <c r="R362" s="75"/>
      <c r="T362" s="96"/>
      <c r="U362" s="97"/>
      <c r="V362" s="97"/>
      <c r="W362" s="98"/>
    </row>
    <row r="363" spans="18:23" x14ac:dyDescent="0.2">
      <c r="R363" s="75"/>
      <c r="T363" s="96"/>
      <c r="U363" s="97"/>
      <c r="V363" s="97"/>
      <c r="W363" s="98"/>
    </row>
    <row r="364" spans="18:23" x14ac:dyDescent="0.2">
      <c r="R364" s="75"/>
      <c r="T364" s="102"/>
      <c r="U364" s="103"/>
      <c r="V364" s="104"/>
      <c r="W364" s="105"/>
    </row>
    <row r="365" spans="18:23" x14ac:dyDescent="0.2">
      <c r="R365" s="75"/>
      <c r="T365" s="96"/>
      <c r="U365" s="97"/>
      <c r="V365" s="97"/>
      <c r="W365" s="98"/>
    </row>
    <row r="366" spans="18:23" x14ac:dyDescent="0.2">
      <c r="R366" s="75"/>
      <c r="T366" s="96"/>
      <c r="U366" s="97"/>
      <c r="V366" s="97"/>
      <c r="W366" s="98"/>
    </row>
    <row r="367" spans="18:23" x14ac:dyDescent="0.2">
      <c r="R367" s="75"/>
      <c r="T367" s="96"/>
      <c r="U367" s="97"/>
      <c r="V367" s="97"/>
      <c r="W367" s="98"/>
    </row>
    <row r="368" spans="18:23" x14ac:dyDescent="0.2">
      <c r="R368" s="75"/>
      <c r="T368" s="102"/>
      <c r="U368" s="103"/>
      <c r="V368" s="104"/>
      <c r="W368" s="105"/>
    </row>
    <row r="369" spans="18:23" x14ac:dyDescent="0.2">
      <c r="R369" s="75"/>
      <c r="T369" s="96"/>
      <c r="U369" s="97"/>
      <c r="V369" s="97"/>
      <c r="W369" s="98"/>
    </row>
    <row r="370" spans="18:23" x14ac:dyDescent="0.2">
      <c r="R370" s="75"/>
      <c r="T370" s="96"/>
      <c r="U370" s="97"/>
      <c r="V370" s="97"/>
      <c r="W370" s="98"/>
    </row>
    <row r="371" spans="18:23" x14ac:dyDescent="0.2">
      <c r="R371" s="75"/>
      <c r="T371" s="96"/>
      <c r="U371" s="97"/>
      <c r="V371" s="97"/>
      <c r="W371" s="98"/>
    </row>
    <row r="372" spans="18:23" x14ac:dyDescent="0.2">
      <c r="R372" s="75"/>
      <c r="T372" s="102"/>
      <c r="U372" s="103"/>
      <c r="V372" s="104"/>
      <c r="W372" s="105"/>
    </row>
    <row r="373" spans="18:23" x14ac:dyDescent="0.2">
      <c r="R373" s="75"/>
      <c r="T373" s="96"/>
      <c r="U373" s="97"/>
      <c r="V373" s="97"/>
      <c r="W373" s="98"/>
    </row>
    <row r="374" spans="18:23" x14ac:dyDescent="0.2">
      <c r="R374" s="75"/>
      <c r="T374" s="96"/>
      <c r="U374" s="97"/>
      <c r="V374" s="97"/>
      <c r="W374" s="98"/>
    </row>
    <row r="375" spans="18:23" x14ac:dyDescent="0.2">
      <c r="R375" s="75"/>
      <c r="T375" s="96"/>
      <c r="U375" s="97"/>
      <c r="V375" s="97"/>
      <c r="W375" s="98"/>
    </row>
    <row r="376" spans="18:23" x14ac:dyDescent="0.2">
      <c r="R376" s="75"/>
      <c r="T376" s="102"/>
      <c r="U376" s="103"/>
      <c r="V376" s="104"/>
      <c r="W376" s="105"/>
    </row>
    <row r="377" spans="18:23" x14ac:dyDescent="0.2">
      <c r="R377" s="75"/>
      <c r="T377" s="96"/>
      <c r="U377" s="97"/>
      <c r="V377" s="97"/>
      <c r="W377" s="98"/>
    </row>
    <row r="378" spans="18:23" x14ac:dyDescent="0.2">
      <c r="R378" s="75"/>
      <c r="T378" s="96"/>
      <c r="U378" s="97"/>
      <c r="V378" s="97"/>
      <c r="W378" s="98"/>
    </row>
    <row r="379" spans="18:23" x14ac:dyDescent="0.2">
      <c r="R379" s="75"/>
      <c r="T379" s="96"/>
      <c r="U379" s="97"/>
      <c r="V379" s="97"/>
      <c r="W379" s="98"/>
    </row>
    <row r="380" spans="18:23" x14ac:dyDescent="0.2">
      <c r="R380" s="75"/>
      <c r="T380" s="102"/>
      <c r="U380" s="103"/>
      <c r="V380" s="104"/>
      <c r="W380" s="105"/>
    </row>
    <row r="381" spans="18:23" x14ac:dyDescent="0.2">
      <c r="R381" s="75"/>
      <c r="T381" s="96"/>
      <c r="U381" s="97"/>
      <c r="V381" s="97"/>
      <c r="W381" s="98"/>
    </row>
    <row r="382" spans="18:23" x14ac:dyDescent="0.2">
      <c r="R382" s="75"/>
      <c r="T382" s="96"/>
      <c r="U382" s="97"/>
      <c r="V382" s="97"/>
      <c r="W382" s="98"/>
    </row>
    <row r="383" spans="18:23" x14ac:dyDescent="0.2">
      <c r="R383" s="75"/>
      <c r="T383" s="96"/>
      <c r="U383" s="97"/>
      <c r="V383" s="97"/>
      <c r="W383" s="98"/>
    </row>
    <row r="384" spans="18:23" x14ac:dyDescent="0.2">
      <c r="R384" s="75"/>
      <c r="T384" s="102"/>
      <c r="U384" s="103"/>
      <c r="V384" s="104"/>
      <c r="W384" s="105"/>
    </row>
    <row r="385" spans="18:23" x14ac:dyDescent="0.2">
      <c r="R385" s="75"/>
      <c r="T385" s="96"/>
      <c r="U385" s="97"/>
      <c r="V385" s="97"/>
      <c r="W385" s="98"/>
    </row>
    <row r="386" spans="18:23" x14ac:dyDescent="0.2">
      <c r="R386" s="75"/>
      <c r="T386" s="96"/>
      <c r="U386" s="97"/>
      <c r="V386" s="97"/>
      <c r="W386" s="98"/>
    </row>
    <row r="387" spans="18:23" x14ac:dyDescent="0.2">
      <c r="R387" s="75"/>
      <c r="T387" s="96"/>
      <c r="U387" s="97"/>
      <c r="V387" s="97"/>
      <c r="W387" s="98"/>
    </row>
    <row r="388" spans="18:23" x14ac:dyDescent="0.2">
      <c r="R388" s="75"/>
      <c r="T388" s="102"/>
      <c r="U388" s="103"/>
      <c r="V388" s="104"/>
      <c r="W388" s="105"/>
    </row>
    <row r="389" spans="18:23" x14ac:dyDescent="0.2">
      <c r="R389" s="75"/>
      <c r="T389" s="96"/>
      <c r="U389" s="97"/>
      <c r="V389" s="97"/>
      <c r="W389" s="98"/>
    </row>
    <row r="390" spans="18:23" x14ac:dyDescent="0.2">
      <c r="R390" s="75"/>
      <c r="T390" s="96"/>
      <c r="U390" s="97"/>
      <c r="V390" s="97"/>
      <c r="W390" s="98"/>
    </row>
    <row r="391" spans="18:23" x14ac:dyDescent="0.2">
      <c r="R391" s="75"/>
      <c r="T391" s="96"/>
      <c r="U391" s="97"/>
      <c r="V391" s="97"/>
      <c r="W391" s="98"/>
    </row>
    <row r="392" spans="18:23" x14ac:dyDescent="0.2">
      <c r="R392" s="75"/>
      <c r="T392" s="102"/>
      <c r="U392" s="103"/>
      <c r="V392" s="104"/>
      <c r="W392" s="105"/>
    </row>
    <row r="393" spans="18:23" x14ac:dyDescent="0.2">
      <c r="R393" s="75"/>
      <c r="T393" s="96"/>
      <c r="U393" s="97"/>
      <c r="V393" s="97"/>
      <c r="W393" s="98"/>
    </row>
    <row r="394" spans="18:23" x14ac:dyDescent="0.2">
      <c r="R394" s="75"/>
      <c r="T394" s="96"/>
      <c r="U394" s="97"/>
      <c r="V394" s="97"/>
      <c r="W394" s="98"/>
    </row>
    <row r="395" spans="18:23" x14ac:dyDescent="0.2">
      <c r="R395" s="75"/>
      <c r="T395" s="96"/>
      <c r="U395" s="97"/>
      <c r="V395" s="97"/>
      <c r="W395" s="98"/>
    </row>
    <row r="396" spans="18:23" x14ac:dyDescent="0.2">
      <c r="R396" s="75"/>
      <c r="T396" s="102"/>
      <c r="U396" s="103"/>
      <c r="V396" s="104"/>
      <c r="W396" s="105"/>
    </row>
    <row r="397" spans="18:23" x14ac:dyDescent="0.2">
      <c r="R397" s="75"/>
      <c r="T397" s="96"/>
      <c r="U397" s="97"/>
      <c r="V397" s="97"/>
      <c r="W397" s="98"/>
    </row>
    <row r="398" spans="18:23" x14ac:dyDescent="0.2">
      <c r="R398" s="75"/>
      <c r="T398" s="96"/>
      <c r="U398" s="97"/>
      <c r="V398" s="97"/>
      <c r="W398" s="98"/>
    </row>
    <row r="399" spans="18:23" x14ac:dyDescent="0.2">
      <c r="R399" s="75"/>
      <c r="T399" s="96"/>
      <c r="U399" s="97"/>
      <c r="V399" s="97"/>
      <c r="W399" s="98"/>
    </row>
    <row r="400" spans="18:23" x14ac:dyDescent="0.2">
      <c r="R400" s="75"/>
      <c r="T400" s="102"/>
      <c r="U400" s="103"/>
      <c r="V400" s="104"/>
      <c r="W400" s="105"/>
    </row>
    <row r="401" spans="18:23" x14ac:dyDescent="0.2">
      <c r="R401" s="75"/>
      <c r="T401" s="96"/>
      <c r="U401" s="97"/>
      <c r="V401" s="97"/>
      <c r="W401" s="98"/>
    </row>
    <row r="402" spans="18:23" x14ac:dyDescent="0.2">
      <c r="R402" s="75"/>
      <c r="T402" s="96"/>
      <c r="U402" s="97"/>
      <c r="V402" s="97"/>
      <c r="W402" s="98"/>
    </row>
    <row r="403" spans="18:23" x14ac:dyDescent="0.2">
      <c r="R403" s="75"/>
      <c r="T403" s="96"/>
      <c r="U403" s="97"/>
      <c r="V403" s="97"/>
      <c r="W403" s="98"/>
    </row>
    <row r="404" spans="18:23" x14ac:dyDescent="0.2">
      <c r="R404" s="75"/>
      <c r="T404" s="102"/>
      <c r="U404" s="103"/>
      <c r="V404" s="104"/>
      <c r="W404" s="105"/>
    </row>
    <row r="405" spans="18:23" x14ac:dyDescent="0.2">
      <c r="R405" s="75"/>
      <c r="T405" s="96"/>
      <c r="U405" s="97"/>
      <c r="V405" s="97"/>
      <c r="W405" s="98"/>
    </row>
    <row r="406" spans="18:23" x14ac:dyDescent="0.2">
      <c r="R406" s="75"/>
      <c r="T406" s="96"/>
      <c r="U406" s="97"/>
      <c r="V406" s="97"/>
      <c r="W406" s="98"/>
    </row>
    <row r="407" spans="18:23" x14ac:dyDescent="0.2">
      <c r="R407" s="75"/>
      <c r="T407" s="96"/>
      <c r="U407" s="97"/>
      <c r="V407" s="97"/>
      <c r="W407" s="98"/>
    </row>
    <row r="408" spans="18:23" x14ac:dyDescent="0.2">
      <c r="R408" s="75"/>
      <c r="T408" s="102"/>
      <c r="U408" s="103"/>
      <c r="V408" s="104"/>
      <c r="W408" s="105"/>
    </row>
    <row r="409" spans="18:23" x14ac:dyDescent="0.2">
      <c r="R409" s="75"/>
      <c r="T409" s="96"/>
      <c r="U409" s="97"/>
      <c r="V409" s="97"/>
      <c r="W409" s="98"/>
    </row>
    <row r="410" spans="18:23" x14ac:dyDescent="0.2">
      <c r="R410" s="75"/>
      <c r="T410" s="96"/>
      <c r="U410" s="97"/>
      <c r="V410" s="97"/>
      <c r="W410" s="98"/>
    </row>
    <row r="411" spans="18:23" x14ac:dyDescent="0.2">
      <c r="R411" s="75"/>
      <c r="T411" s="96"/>
      <c r="U411" s="97"/>
      <c r="V411" s="97"/>
      <c r="W411" s="98"/>
    </row>
    <row r="412" spans="18:23" x14ac:dyDescent="0.2">
      <c r="R412" s="75"/>
      <c r="T412" s="102"/>
      <c r="U412" s="103"/>
      <c r="V412" s="104"/>
      <c r="W412" s="105"/>
    </row>
    <row r="413" spans="18:23" x14ac:dyDescent="0.2">
      <c r="R413" s="75"/>
      <c r="T413" s="96"/>
      <c r="U413" s="97"/>
      <c r="V413" s="97"/>
      <c r="W413" s="98"/>
    </row>
    <row r="414" spans="18:23" x14ac:dyDescent="0.2">
      <c r="R414" s="75"/>
      <c r="T414" s="96"/>
      <c r="U414" s="97"/>
      <c r="V414" s="97"/>
      <c r="W414" s="98"/>
    </row>
    <row r="415" spans="18:23" x14ac:dyDescent="0.2">
      <c r="R415" s="75"/>
      <c r="T415" s="96"/>
      <c r="U415" s="97"/>
      <c r="V415" s="97"/>
      <c r="W415" s="98"/>
    </row>
    <row r="416" spans="18:23" x14ac:dyDescent="0.2">
      <c r="R416" s="75"/>
      <c r="T416" s="102"/>
      <c r="U416" s="103"/>
      <c r="V416" s="104"/>
      <c r="W416" s="105"/>
    </row>
    <row r="417" spans="18:23" x14ac:dyDescent="0.2">
      <c r="R417" s="75"/>
      <c r="T417" s="96"/>
      <c r="U417" s="97"/>
      <c r="V417" s="97"/>
      <c r="W417" s="98"/>
    </row>
    <row r="418" spans="18:23" x14ac:dyDescent="0.2">
      <c r="R418" s="75"/>
      <c r="T418" s="96"/>
      <c r="U418" s="97"/>
      <c r="V418" s="97"/>
      <c r="W418" s="98"/>
    </row>
    <row r="419" spans="18:23" x14ac:dyDescent="0.2">
      <c r="R419" s="75"/>
      <c r="T419" s="96"/>
      <c r="U419" s="97"/>
      <c r="V419" s="97"/>
      <c r="W419" s="98"/>
    </row>
    <row r="420" spans="18:23" x14ac:dyDescent="0.2">
      <c r="R420" s="75"/>
      <c r="T420" s="102"/>
      <c r="U420" s="103"/>
      <c r="V420" s="104"/>
      <c r="W420" s="105"/>
    </row>
    <row r="421" spans="18:23" x14ac:dyDescent="0.2">
      <c r="R421" s="75"/>
      <c r="T421" s="96"/>
      <c r="U421" s="97"/>
      <c r="V421" s="97"/>
      <c r="W421" s="98"/>
    </row>
    <row r="422" spans="18:23" x14ac:dyDescent="0.2">
      <c r="R422" s="75"/>
      <c r="T422" s="96"/>
      <c r="U422" s="97"/>
      <c r="V422" s="97"/>
      <c r="W422" s="98"/>
    </row>
    <row r="423" spans="18:23" x14ac:dyDescent="0.2">
      <c r="R423" s="75"/>
      <c r="T423" s="96"/>
      <c r="U423" s="97"/>
      <c r="V423" s="97"/>
      <c r="W423" s="98"/>
    </row>
    <row r="424" spans="18:23" x14ac:dyDescent="0.2">
      <c r="R424" s="75"/>
      <c r="T424" s="102"/>
      <c r="U424" s="103"/>
      <c r="V424" s="104"/>
      <c r="W424" s="105"/>
    </row>
    <row r="425" spans="18:23" x14ac:dyDescent="0.2">
      <c r="R425" s="75"/>
      <c r="T425" s="96"/>
      <c r="U425" s="97"/>
      <c r="V425" s="97"/>
      <c r="W425" s="98"/>
    </row>
    <row r="426" spans="18:23" x14ac:dyDescent="0.2">
      <c r="R426" s="75"/>
      <c r="T426" s="96"/>
      <c r="U426" s="97"/>
      <c r="V426" s="97"/>
      <c r="W426" s="98"/>
    </row>
    <row r="427" spans="18:23" x14ac:dyDescent="0.2">
      <c r="R427" s="75"/>
      <c r="T427" s="96"/>
      <c r="U427" s="97"/>
      <c r="V427" s="97"/>
      <c r="W427" s="98"/>
    </row>
    <row r="428" spans="18:23" x14ac:dyDescent="0.2">
      <c r="R428" s="75"/>
      <c r="T428" s="102"/>
      <c r="U428" s="103"/>
      <c r="V428" s="104"/>
      <c r="W428" s="105"/>
    </row>
    <row r="429" spans="18:23" x14ac:dyDescent="0.2">
      <c r="R429" s="75"/>
      <c r="T429" s="96"/>
      <c r="U429" s="97"/>
      <c r="V429" s="97"/>
      <c r="W429" s="98"/>
    </row>
    <row r="430" spans="18:23" x14ac:dyDescent="0.2">
      <c r="R430" s="75"/>
      <c r="T430" s="96"/>
      <c r="U430" s="97"/>
      <c r="V430" s="97"/>
      <c r="W430" s="98"/>
    </row>
    <row r="431" spans="18:23" x14ac:dyDescent="0.2">
      <c r="R431" s="75"/>
      <c r="T431" s="96"/>
      <c r="U431" s="97"/>
      <c r="V431" s="97"/>
      <c r="W431" s="98"/>
    </row>
    <row r="432" spans="18:23" x14ac:dyDescent="0.2">
      <c r="R432" s="75"/>
      <c r="T432" s="102"/>
      <c r="U432" s="103"/>
      <c r="V432" s="104"/>
      <c r="W432" s="105"/>
    </row>
    <row r="433" spans="18:23" x14ac:dyDescent="0.2">
      <c r="R433" s="75"/>
      <c r="T433" s="96"/>
      <c r="U433" s="97"/>
      <c r="V433" s="97"/>
      <c r="W433" s="98"/>
    </row>
    <row r="434" spans="18:23" x14ac:dyDescent="0.2">
      <c r="R434" s="75"/>
      <c r="T434" s="96"/>
      <c r="U434" s="97"/>
      <c r="V434" s="97"/>
      <c r="W434" s="98"/>
    </row>
    <row r="435" spans="18:23" x14ac:dyDescent="0.2">
      <c r="R435" s="75"/>
      <c r="T435" s="96"/>
      <c r="U435" s="97"/>
      <c r="V435" s="97"/>
      <c r="W435" s="98"/>
    </row>
    <row r="436" spans="18:23" x14ac:dyDescent="0.2">
      <c r="R436" s="75"/>
      <c r="T436" s="102"/>
      <c r="U436" s="103"/>
      <c r="V436" s="104"/>
      <c r="W436" s="105"/>
    </row>
    <row r="437" spans="18:23" x14ac:dyDescent="0.2">
      <c r="R437" s="75"/>
      <c r="T437" s="96"/>
      <c r="U437" s="97"/>
      <c r="V437" s="97"/>
      <c r="W437" s="98"/>
    </row>
    <row r="438" spans="18:23" x14ac:dyDescent="0.2">
      <c r="R438" s="75"/>
      <c r="T438" s="96"/>
      <c r="U438" s="97"/>
      <c r="V438" s="97"/>
      <c r="W438" s="98"/>
    </row>
    <row r="439" spans="18:23" x14ac:dyDescent="0.2">
      <c r="R439" s="75"/>
      <c r="T439" s="96"/>
      <c r="U439" s="97"/>
      <c r="V439" s="97"/>
      <c r="W439" s="98"/>
    </row>
    <row r="440" spans="18:23" x14ac:dyDescent="0.2">
      <c r="R440" s="75"/>
      <c r="T440" s="102"/>
      <c r="U440" s="103"/>
      <c r="V440" s="104"/>
      <c r="W440" s="105"/>
    </row>
    <row r="441" spans="18:23" x14ac:dyDescent="0.2">
      <c r="R441" s="75"/>
      <c r="T441" s="96"/>
      <c r="U441" s="97"/>
      <c r="V441" s="97"/>
      <c r="W441" s="98"/>
    </row>
    <row r="442" spans="18:23" x14ac:dyDescent="0.2">
      <c r="R442" s="75"/>
      <c r="T442" s="96"/>
      <c r="U442" s="97"/>
      <c r="V442" s="97"/>
      <c r="W442" s="98"/>
    </row>
    <row r="443" spans="18:23" x14ac:dyDescent="0.2">
      <c r="R443" s="75"/>
      <c r="T443" s="96"/>
      <c r="U443" s="97"/>
      <c r="V443" s="97"/>
      <c r="W443" s="98"/>
    </row>
    <row r="444" spans="18:23" x14ac:dyDescent="0.2">
      <c r="R444" s="75"/>
      <c r="T444" s="102"/>
      <c r="U444" s="103"/>
      <c r="V444" s="104"/>
      <c r="W444" s="105"/>
    </row>
    <row r="445" spans="18:23" x14ac:dyDescent="0.2">
      <c r="R445" s="75"/>
      <c r="T445" s="96"/>
      <c r="U445" s="97"/>
      <c r="V445" s="97"/>
      <c r="W445" s="98"/>
    </row>
    <row r="446" spans="18:23" x14ac:dyDescent="0.2">
      <c r="R446" s="75"/>
      <c r="T446" s="96"/>
      <c r="U446" s="97"/>
      <c r="V446" s="97"/>
      <c r="W446" s="98"/>
    </row>
    <row r="447" spans="18:23" x14ac:dyDescent="0.2">
      <c r="R447" s="75"/>
      <c r="T447" s="96"/>
      <c r="U447" s="97"/>
      <c r="V447" s="97"/>
      <c r="W447" s="98"/>
    </row>
    <row r="448" spans="18:23" x14ac:dyDescent="0.2">
      <c r="R448" s="75"/>
      <c r="T448" s="102"/>
      <c r="U448" s="103"/>
      <c r="V448" s="104"/>
      <c r="W448" s="105"/>
    </row>
    <row r="449" spans="18:23" x14ac:dyDescent="0.2">
      <c r="R449" s="75"/>
      <c r="T449" s="96"/>
      <c r="U449" s="97"/>
      <c r="V449" s="97"/>
      <c r="W449" s="98"/>
    </row>
    <row r="450" spans="18:23" x14ac:dyDescent="0.2">
      <c r="R450" s="75"/>
      <c r="T450" s="96"/>
      <c r="U450" s="97"/>
      <c r="V450" s="97"/>
      <c r="W450" s="98"/>
    </row>
    <row r="451" spans="18:23" x14ac:dyDescent="0.2">
      <c r="R451" s="75"/>
      <c r="T451" s="96"/>
      <c r="U451" s="97"/>
      <c r="V451" s="97"/>
      <c r="W451" s="98"/>
    </row>
    <row r="452" spans="18:23" x14ac:dyDescent="0.2">
      <c r="R452" s="75"/>
      <c r="T452" s="102"/>
      <c r="U452" s="103"/>
      <c r="V452" s="104"/>
      <c r="W452" s="105"/>
    </row>
    <row r="453" spans="18:23" x14ac:dyDescent="0.2">
      <c r="R453" s="75"/>
      <c r="T453" s="96"/>
      <c r="U453" s="97"/>
      <c r="V453" s="97"/>
      <c r="W453" s="98"/>
    </row>
    <row r="454" spans="18:23" x14ac:dyDescent="0.2">
      <c r="R454" s="75"/>
      <c r="T454" s="96"/>
      <c r="U454" s="97"/>
      <c r="V454" s="97"/>
      <c r="W454" s="98"/>
    </row>
    <row r="455" spans="18:23" x14ac:dyDescent="0.2">
      <c r="R455" s="75"/>
      <c r="T455" s="96"/>
      <c r="U455" s="97"/>
      <c r="V455" s="97"/>
      <c r="W455" s="98"/>
    </row>
    <row r="456" spans="18:23" x14ac:dyDescent="0.2">
      <c r="R456" s="75"/>
      <c r="T456" s="102"/>
      <c r="U456" s="103"/>
      <c r="V456" s="104"/>
      <c r="W456" s="105"/>
    </row>
    <row r="457" spans="18:23" x14ac:dyDescent="0.2">
      <c r="R457" s="75"/>
      <c r="T457" s="96"/>
      <c r="U457" s="97"/>
      <c r="V457" s="97"/>
      <c r="W457" s="98"/>
    </row>
    <row r="458" spans="18:23" x14ac:dyDescent="0.2">
      <c r="R458" s="75"/>
      <c r="T458" s="96"/>
      <c r="U458" s="97"/>
      <c r="V458" s="97"/>
      <c r="W458" s="98"/>
    </row>
    <row r="459" spans="18:23" x14ac:dyDescent="0.2">
      <c r="R459" s="75"/>
      <c r="T459" s="96"/>
      <c r="U459" s="97"/>
      <c r="V459" s="97"/>
      <c r="W459" s="98"/>
    </row>
    <row r="460" spans="18:23" x14ac:dyDescent="0.2">
      <c r="R460" s="75"/>
      <c r="T460" s="102"/>
      <c r="U460" s="103"/>
      <c r="V460" s="104"/>
      <c r="W460" s="105"/>
    </row>
    <row r="461" spans="18:23" x14ac:dyDescent="0.2">
      <c r="R461" s="75"/>
      <c r="T461" s="96"/>
      <c r="U461" s="97"/>
      <c r="V461" s="97"/>
      <c r="W461" s="98"/>
    </row>
    <row r="462" spans="18:23" x14ac:dyDescent="0.2">
      <c r="R462" s="75"/>
      <c r="T462" s="96"/>
      <c r="U462" s="97"/>
      <c r="V462" s="97"/>
      <c r="W462" s="98"/>
    </row>
    <row r="463" spans="18:23" x14ac:dyDescent="0.2">
      <c r="R463" s="75"/>
      <c r="T463" s="96"/>
      <c r="U463" s="97"/>
      <c r="V463" s="97"/>
      <c r="W463" s="98"/>
    </row>
    <row r="464" spans="18:23" x14ac:dyDescent="0.2">
      <c r="R464" s="75"/>
      <c r="T464" s="102"/>
      <c r="U464" s="103"/>
      <c r="V464" s="104"/>
      <c r="W464" s="105"/>
    </row>
    <row r="465" spans="18:23" x14ac:dyDescent="0.2">
      <c r="R465" s="75"/>
      <c r="T465" s="96"/>
      <c r="U465" s="97"/>
      <c r="V465" s="97"/>
      <c r="W465" s="98"/>
    </row>
    <row r="466" spans="18:23" x14ac:dyDescent="0.2">
      <c r="R466" s="75"/>
      <c r="T466" s="96"/>
      <c r="U466" s="97"/>
      <c r="V466" s="97"/>
      <c r="W466" s="98"/>
    </row>
    <row r="467" spans="18:23" x14ac:dyDescent="0.2">
      <c r="R467" s="75"/>
      <c r="T467" s="96"/>
      <c r="U467" s="97"/>
      <c r="V467" s="97"/>
      <c r="W467" s="98"/>
    </row>
    <row r="468" spans="18:23" x14ac:dyDescent="0.2">
      <c r="R468" s="75"/>
      <c r="T468" s="102"/>
      <c r="U468" s="103"/>
      <c r="V468" s="104"/>
      <c r="W468" s="105"/>
    </row>
    <row r="469" spans="18:23" x14ac:dyDescent="0.2">
      <c r="R469" s="75"/>
      <c r="T469" s="96"/>
      <c r="U469" s="97"/>
      <c r="V469" s="97"/>
      <c r="W469" s="98"/>
    </row>
    <row r="470" spans="18:23" x14ac:dyDescent="0.2">
      <c r="R470" s="75"/>
      <c r="T470" s="96"/>
      <c r="U470" s="97"/>
      <c r="V470" s="97"/>
      <c r="W470" s="98"/>
    </row>
    <row r="471" spans="18:23" x14ac:dyDescent="0.2">
      <c r="R471" s="75"/>
      <c r="T471" s="96"/>
      <c r="U471" s="97"/>
      <c r="V471" s="97"/>
      <c r="W471" s="98"/>
    </row>
    <row r="472" spans="18:23" x14ac:dyDescent="0.2">
      <c r="R472" s="75"/>
      <c r="T472" s="102"/>
      <c r="U472" s="103"/>
      <c r="V472" s="104"/>
      <c r="W472" s="105"/>
    </row>
    <row r="473" spans="18:23" x14ac:dyDescent="0.2">
      <c r="R473" s="75"/>
      <c r="T473" s="96"/>
      <c r="U473" s="97"/>
      <c r="V473" s="97"/>
      <c r="W473" s="98"/>
    </row>
    <row r="474" spans="18:23" x14ac:dyDescent="0.2">
      <c r="R474" s="75"/>
      <c r="T474" s="96"/>
      <c r="U474" s="97"/>
      <c r="V474" s="97"/>
      <c r="W474" s="98"/>
    </row>
    <row r="475" spans="18:23" x14ac:dyDescent="0.2">
      <c r="R475" s="75"/>
      <c r="T475" s="96"/>
      <c r="U475" s="97"/>
      <c r="V475" s="97"/>
      <c r="W475" s="98"/>
    </row>
    <row r="476" spans="18:23" x14ac:dyDescent="0.2">
      <c r="R476" s="75"/>
      <c r="T476" s="102"/>
      <c r="U476" s="103"/>
      <c r="V476" s="104"/>
      <c r="W476" s="105"/>
    </row>
    <row r="477" spans="18:23" x14ac:dyDescent="0.2">
      <c r="R477" s="75"/>
      <c r="T477" s="96"/>
      <c r="U477" s="97"/>
      <c r="V477" s="97"/>
      <c r="W477" s="98"/>
    </row>
    <row r="478" spans="18:23" x14ac:dyDescent="0.2">
      <c r="R478" s="75"/>
      <c r="T478" s="96"/>
      <c r="U478" s="97"/>
      <c r="V478" s="97"/>
      <c r="W478" s="98"/>
    </row>
    <row r="479" spans="18:23" x14ac:dyDescent="0.2">
      <c r="R479" s="75"/>
      <c r="T479" s="96"/>
      <c r="U479" s="97"/>
      <c r="V479" s="97"/>
      <c r="W479" s="98"/>
    </row>
    <row r="480" spans="18:23" x14ac:dyDescent="0.2">
      <c r="R480" s="75"/>
      <c r="T480" s="102"/>
      <c r="U480" s="103"/>
      <c r="V480" s="104"/>
      <c r="W480" s="105"/>
    </row>
  </sheetData>
  <pageMargins left="0.7" right="0.7" top="0.75" bottom="0.75" header="0.3" footer="0.3"/>
  <pageSetup orientation="portrait" horizontalDpi="0" verticalDpi="0"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6D0D-9537-4F04-B836-2BB5E7E8C83D}">
  <dimension ref="A1:M7"/>
  <sheetViews>
    <sheetView zoomScale="90" zoomScaleNormal="90" workbookViewId="0">
      <selection activeCell="E1" sqref="E1"/>
    </sheetView>
  </sheetViews>
  <sheetFormatPr baseColWidth="10" defaultColWidth="8.83203125" defaultRowHeight="15" x14ac:dyDescent="0.2"/>
  <cols>
    <col min="1" max="1" width="12.6640625" customWidth="1"/>
  </cols>
  <sheetData>
    <row r="1" spans="1:13" ht="80" x14ac:dyDescent="0.2">
      <c r="A1" s="116" t="s">
        <v>616</v>
      </c>
      <c r="B1" s="76" t="s">
        <v>520</v>
      </c>
      <c r="C1" s="76" t="s">
        <v>521</v>
      </c>
      <c r="D1" s="76" t="s">
        <v>7</v>
      </c>
      <c r="E1" s="76" t="s">
        <v>8</v>
      </c>
      <c r="F1" s="76" t="s">
        <v>522</v>
      </c>
      <c r="G1" s="76" t="s">
        <v>523</v>
      </c>
      <c r="H1" s="76" t="s">
        <v>524</v>
      </c>
      <c r="I1" s="76" t="s">
        <v>617</v>
      </c>
      <c r="J1" s="76" t="s">
        <v>542</v>
      </c>
      <c r="K1" s="125" t="s">
        <v>618</v>
      </c>
      <c r="L1" s="125" t="s">
        <v>617</v>
      </c>
    </row>
    <row r="2" spans="1:13" x14ac:dyDescent="0.2">
      <c r="A2" s="113" t="s">
        <v>29</v>
      </c>
      <c r="B2" s="80">
        <f>'HPFC MA'!B2</f>
        <v>200.96836785142619</v>
      </c>
      <c r="C2" s="80">
        <f>'HPFC MA'!C2</f>
        <v>47.200201942910425</v>
      </c>
      <c r="D2" s="80">
        <f>'HPFC MA'!D2</f>
        <v>4.179100763767833</v>
      </c>
      <c r="E2" s="81">
        <f>'HPFC MA'!E2</f>
        <v>3.7411514775798032</v>
      </c>
      <c r="F2" s="80">
        <f>'HPFC MA'!F2</f>
        <v>2.0185405622103509</v>
      </c>
      <c r="G2" s="80">
        <f>'HPFC MA'!G2</f>
        <v>10.823035322672093</v>
      </c>
      <c r="H2" s="82">
        <f>'HPFC MA'!H2</f>
        <v>265.18924644298687</v>
      </c>
      <c r="I2" s="117">
        <f>'HPFC MA'!H5</f>
        <v>0.10228924902411686</v>
      </c>
      <c r="J2" s="118">
        <f>'HPFC MA'!H6</f>
        <v>31</v>
      </c>
      <c r="K2" s="127">
        <f>'HPFC MA'!L2</f>
        <v>41.183932912575976</v>
      </c>
      <c r="L2" s="126">
        <f>'HPFC MA'!L5</f>
        <v>0.26654413196881194</v>
      </c>
      <c r="M2" t="s">
        <v>619</v>
      </c>
    </row>
    <row r="3" spans="1:13" x14ac:dyDescent="0.2">
      <c r="A3" s="113" t="s">
        <v>27</v>
      </c>
      <c r="B3" s="80">
        <f>'HPFC LA'!B2</f>
        <v>240.56107698395158</v>
      </c>
      <c r="C3" s="80">
        <f>'HPFC LA'!C2</f>
        <v>56.509017978582612</v>
      </c>
      <c r="D3" s="80">
        <f>'HPFC LA'!D2</f>
        <v>3.4388835918070235</v>
      </c>
      <c r="E3" s="81">
        <f>'HPFC LA'!E2</f>
        <v>3.3372402249487791</v>
      </c>
      <c r="F3" s="80">
        <f>'HPFC LA'!F2</f>
        <v>2.4735432382433933</v>
      </c>
      <c r="G3" s="80">
        <f>'HPFC LA'!G2</f>
        <v>7.4816155373342026</v>
      </c>
      <c r="H3" s="82">
        <f>'HPFC LA'!H2</f>
        <v>310.46413732991886</v>
      </c>
      <c r="I3" s="117">
        <f>'HPFC LA'!H5</f>
        <v>0.14803906049092858</v>
      </c>
      <c r="J3" s="118">
        <f>'HPFC LA'!H6</f>
        <v>14</v>
      </c>
      <c r="K3" s="127">
        <f>'HPFC LA'!L2</f>
        <v>59.564886948021581</v>
      </c>
      <c r="L3" s="126">
        <f>'HPFC LA'!L5</f>
        <v>0.44333989340137042</v>
      </c>
      <c r="M3" t="s">
        <v>620</v>
      </c>
    </row>
    <row r="4" spans="1:13" x14ac:dyDescent="0.2">
      <c r="A4" s="113" t="s">
        <v>111</v>
      </c>
      <c r="B4" s="80">
        <f>'MPFC MA'!B2</f>
        <v>206.19956151377554</v>
      </c>
      <c r="C4" s="80">
        <f>'MPFC MA'!C2</f>
        <v>48.376861542034945</v>
      </c>
      <c r="D4" s="80">
        <f>'MPFC MA'!D2</f>
        <v>3.5014087480217002</v>
      </c>
      <c r="E4" s="81">
        <f>'MPFC MA'!E2</f>
        <v>3.615100351218413</v>
      </c>
      <c r="F4" s="80">
        <f>'MPFC MA'!F2</f>
        <v>2.8931366993424104</v>
      </c>
      <c r="G4" s="80">
        <f>'MPFC MA'!G2</f>
        <v>8.2584416428197205</v>
      </c>
      <c r="H4" s="80">
        <f>'MPFC MA'!H2</f>
        <v>269.22941014599428</v>
      </c>
      <c r="I4" s="117">
        <f>'MPFC MA'!H5</f>
        <v>0.17787931899255197</v>
      </c>
      <c r="J4" s="118">
        <f>'MPFC MA'!H6</f>
        <v>15</v>
      </c>
      <c r="K4" s="127">
        <f>'MPFC MA'!L2</f>
        <v>102.37331697054699</v>
      </c>
      <c r="L4" s="126">
        <f>'MPFC MA'!L5</f>
        <v>1.1455121142302804</v>
      </c>
      <c r="M4" t="s">
        <v>621</v>
      </c>
    </row>
    <row r="5" spans="1:13" x14ac:dyDescent="0.2">
      <c r="A5" s="113" t="s">
        <v>22</v>
      </c>
      <c r="B5" s="80">
        <f>'MPFC LA'!B2</f>
        <v>216.72455831378485</v>
      </c>
      <c r="C5" s="80">
        <f>'MPFC LA'!C2</f>
        <v>50.856143264162554</v>
      </c>
      <c r="D5" s="80">
        <f>'MPFC LA'!D2</f>
        <v>2.9592872231149285</v>
      </c>
      <c r="E5" s="81">
        <f>'MPFC LA'!E2</f>
        <v>3.3137902859194552</v>
      </c>
      <c r="F5" s="80">
        <f>'MPFC LA'!F2</f>
        <v>2.5688162214622388</v>
      </c>
      <c r="G5" s="80">
        <f>'MPFC LA'!G2</f>
        <v>8.4697538905181187</v>
      </c>
      <c r="H5" s="80">
        <f>'MPFC LA'!H2</f>
        <v>281.57855891304268</v>
      </c>
      <c r="I5" s="117">
        <f>'MPFC LA'!H5</f>
        <v>0.12081345993430574</v>
      </c>
      <c r="J5" s="118">
        <f>'MPFC LA'!H6</f>
        <v>22</v>
      </c>
      <c r="K5" s="127">
        <f>'MPFC LA'!L2</f>
        <v>54.554931237338323</v>
      </c>
      <c r="L5" s="126">
        <f>'MPFC LA'!L5</f>
        <v>0.31630099055150662</v>
      </c>
      <c r="M5" t="s">
        <v>622</v>
      </c>
    </row>
    <row r="6" spans="1:13" x14ac:dyDescent="0.2">
      <c r="A6" s="113" t="s">
        <v>256</v>
      </c>
      <c r="B6" s="80">
        <f>'LPFC MA'!B2</f>
        <v>201.96311823038877</v>
      </c>
      <c r="C6" s="80">
        <f>'LPFC MA'!C2</f>
        <v>47.414632824201846</v>
      </c>
      <c r="D6" s="80">
        <f>'LPFC MA'!D2</f>
        <v>4.8265946977937988</v>
      </c>
      <c r="E6" s="81">
        <f>'LPFC MA'!E2</f>
        <v>2.6043600626959167</v>
      </c>
      <c r="F6" s="80">
        <f>'LPFC MA'!F2</f>
        <v>2.2520006596134579</v>
      </c>
      <c r="G6" s="80">
        <f>'LPFC MA'!G2</f>
        <v>7.409205391040806</v>
      </c>
      <c r="H6" s="80">
        <f>'LPFC MA'!H2</f>
        <v>263.86555180303867</v>
      </c>
      <c r="I6" s="117">
        <f>'LPFC MA'!H5</f>
        <v>0.20248812903755087</v>
      </c>
      <c r="J6" s="118">
        <f>'LPFC MA'!H6</f>
        <v>9</v>
      </c>
      <c r="K6" s="127">
        <f>'LPFC MA'!L2</f>
        <v>136.37166900420758</v>
      </c>
      <c r="L6" s="126">
        <f>'LPFC MA'!L5</f>
        <v>0.42257570788694232</v>
      </c>
      <c r="M6" t="s">
        <v>623</v>
      </c>
    </row>
    <row r="7" spans="1:13" x14ac:dyDescent="0.2">
      <c r="A7" s="113" t="s">
        <v>205</v>
      </c>
      <c r="B7" s="80">
        <f>'LPFC LA'!B2</f>
        <v>177.46512778145507</v>
      </c>
      <c r="C7" s="80">
        <f>'LPFC LA'!C2</f>
        <v>41.665987229693606</v>
      </c>
      <c r="D7" s="80">
        <f>'LPFC LA'!D2</f>
        <v>3.1961872617632272</v>
      </c>
      <c r="E7" s="81">
        <f>'LPFC LA'!E2</f>
        <v>3.1790764217464313</v>
      </c>
      <c r="F7" s="80">
        <f>'LPFC LA'!F2</f>
        <v>3.1592897947863996</v>
      </c>
      <c r="G7" s="80">
        <f>'LPFC LA'!G2</f>
        <v>6.8523292407027068</v>
      </c>
      <c r="H7" s="80">
        <f>'LPFC LA'!H2</f>
        <v>232.33892130840098</v>
      </c>
      <c r="I7" s="117">
        <f>'LPFC LA'!H5</f>
        <v>0.15132564266302323</v>
      </c>
      <c r="J7" s="118">
        <f>'LPFC LA'!H6</f>
        <v>19</v>
      </c>
      <c r="K7" s="127">
        <f>'LPFC LA'!L2</f>
        <v>46.665778401122026</v>
      </c>
      <c r="L7" s="126">
        <f>'LPFC LA'!L5</f>
        <v>0.44040105692194687</v>
      </c>
      <c r="M7" t="s">
        <v>624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8FD07-C6D8-4773-AC06-1EEFA1B3717C}">
  <dimension ref="A2:S125"/>
  <sheetViews>
    <sheetView workbookViewId="0">
      <selection activeCell="U9" sqref="U9"/>
    </sheetView>
  </sheetViews>
  <sheetFormatPr baseColWidth="10" defaultColWidth="8.83203125" defaultRowHeight="15" x14ac:dyDescent="0.2"/>
  <cols>
    <col min="1" max="1" width="26" bestFit="1" customWidth="1"/>
    <col min="2" max="2" width="16.33203125" bestFit="1" customWidth="1"/>
    <col min="3" max="3" width="7.83203125" bestFit="1" customWidth="1"/>
    <col min="4" max="4" width="8.83203125" bestFit="1" customWidth="1"/>
    <col min="5" max="5" width="7.5" bestFit="1" customWidth="1"/>
    <col min="6" max="7" width="8.5" bestFit="1" customWidth="1"/>
    <col min="8" max="8" width="9.5" bestFit="1" customWidth="1"/>
    <col min="9" max="9" width="7.33203125" bestFit="1" customWidth="1"/>
    <col min="10" max="10" width="11.33203125" bestFit="1" customWidth="1"/>
    <col min="13" max="13" width="19.1640625" bestFit="1" customWidth="1"/>
  </cols>
  <sheetData>
    <row r="2" spans="1:19" x14ac:dyDescent="0.2">
      <c r="M2" t="s">
        <v>625</v>
      </c>
    </row>
    <row r="3" spans="1:19" x14ac:dyDescent="0.2">
      <c r="A3" s="73" t="s">
        <v>626</v>
      </c>
      <c r="B3" s="73" t="s">
        <v>627</v>
      </c>
    </row>
    <row r="4" spans="1:19" ht="16" thickBot="1" x14ac:dyDescent="0.25">
      <c r="A4" s="73" t="s">
        <v>543</v>
      </c>
      <c r="C4" t="s">
        <v>27</v>
      </c>
      <c r="D4" t="s">
        <v>29</v>
      </c>
      <c r="E4" t="s">
        <v>205</v>
      </c>
      <c r="F4" t="s">
        <v>256</v>
      </c>
      <c r="G4" t="s">
        <v>22</v>
      </c>
      <c r="H4" t="s">
        <v>111</v>
      </c>
      <c r="I4" t="s">
        <v>628</v>
      </c>
      <c r="J4" t="s">
        <v>571</v>
      </c>
      <c r="M4" t="s">
        <v>629</v>
      </c>
    </row>
    <row r="5" spans="1:19" x14ac:dyDescent="0.2">
      <c r="A5" s="74" t="s">
        <v>630</v>
      </c>
      <c r="B5" s="123"/>
      <c r="C5" s="123">
        <v>341.88508727895959</v>
      </c>
      <c r="D5" s="123"/>
      <c r="E5" s="123"/>
      <c r="F5" s="123"/>
      <c r="G5" s="123"/>
      <c r="H5" s="123"/>
      <c r="I5" s="123"/>
      <c r="J5" s="123">
        <v>341.88508727895959</v>
      </c>
      <c r="M5" s="124" t="s">
        <v>631</v>
      </c>
      <c r="N5" s="124" t="s">
        <v>609</v>
      </c>
      <c r="O5" s="124" t="s">
        <v>608</v>
      </c>
      <c r="P5" s="124" t="s">
        <v>583</v>
      </c>
      <c r="Q5" s="124" t="s">
        <v>632</v>
      </c>
    </row>
    <row r="6" spans="1:19" x14ac:dyDescent="0.2">
      <c r="A6" s="74" t="s">
        <v>633</v>
      </c>
      <c r="B6" s="123"/>
      <c r="C6" s="123"/>
      <c r="D6" s="123"/>
      <c r="E6" s="123"/>
      <c r="F6" s="123"/>
      <c r="G6" s="123">
        <v>411.9003650851954</v>
      </c>
      <c r="H6" s="123"/>
      <c r="I6" s="123"/>
      <c r="J6" s="123">
        <v>411.9003650851954</v>
      </c>
      <c r="N6">
        <v>8</v>
      </c>
      <c r="O6">
        <v>2153.3438454382472</v>
      </c>
      <c r="P6">
        <v>269.1679806797809</v>
      </c>
      <c r="Q6">
        <v>1597.1840285856076</v>
      </c>
    </row>
    <row r="7" spans="1:19" x14ac:dyDescent="0.2">
      <c r="A7" s="74" t="s">
        <v>634</v>
      </c>
      <c r="B7" s="123">
        <v>256.84397406004632</v>
      </c>
      <c r="C7" s="123"/>
      <c r="D7" s="123"/>
      <c r="E7" s="123"/>
      <c r="F7" s="123"/>
      <c r="G7" s="123"/>
      <c r="H7" s="123"/>
      <c r="I7" s="123"/>
      <c r="J7" s="123">
        <v>256.84397406004632</v>
      </c>
      <c r="M7" t="s">
        <v>27</v>
      </c>
      <c r="N7">
        <v>14</v>
      </c>
      <c r="O7">
        <v>4346.4979226188643</v>
      </c>
      <c r="P7">
        <v>310.46413732991886</v>
      </c>
      <c r="Q7">
        <v>7632.5649795938243</v>
      </c>
    </row>
    <row r="8" spans="1:19" x14ac:dyDescent="0.2">
      <c r="A8" s="74" t="s">
        <v>635</v>
      </c>
      <c r="B8" s="123"/>
      <c r="C8" s="123">
        <v>321.97735537025926</v>
      </c>
      <c r="D8" s="123"/>
      <c r="E8" s="123"/>
      <c r="F8" s="123"/>
      <c r="G8" s="123"/>
      <c r="H8" s="123"/>
      <c r="I8" s="123"/>
      <c r="J8" s="123">
        <v>321.97735537025926</v>
      </c>
      <c r="M8" t="s">
        <v>29</v>
      </c>
      <c r="N8">
        <v>31</v>
      </c>
      <c r="O8">
        <v>8220.8666397325942</v>
      </c>
      <c r="P8">
        <v>265.18924644298693</v>
      </c>
      <c r="Q8">
        <v>5850.9677794709178</v>
      </c>
    </row>
    <row r="9" spans="1:19" x14ac:dyDescent="0.2">
      <c r="A9" s="74" t="s">
        <v>636</v>
      </c>
      <c r="B9" s="123"/>
      <c r="C9" s="123">
        <v>453.20612270516449</v>
      </c>
      <c r="D9" s="123"/>
      <c r="E9" s="123"/>
      <c r="F9" s="123"/>
      <c r="G9" s="123"/>
      <c r="H9" s="123"/>
      <c r="I9" s="123"/>
      <c r="J9" s="123">
        <v>453.20612270516449</v>
      </c>
      <c r="M9" t="s">
        <v>205</v>
      </c>
      <c r="N9">
        <v>19</v>
      </c>
      <c r="O9">
        <v>4414.4395048596198</v>
      </c>
      <c r="P9">
        <v>232.33892130840104</v>
      </c>
      <c r="Q9">
        <v>3553.2093823172036</v>
      </c>
    </row>
    <row r="10" spans="1:19" x14ac:dyDescent="0.2">
      <c r="A10" s="74" t="s">
        <v>637</v>
      </c>
      <c r="B10" s="123"/>
      <c r="C10" s="123">
        <v>452.11725900125282</v>
      </c>
      <c r="D10" s="123"/>
      <c r="E10" s="123"/>
      <c r="F10" s="123"/>
      <c r="G10" s="123"/>
      <c r="H10" s="123"/>
      <c r="I10" s="123"/>
      <c r="J10" s="123">
        <v>452.11725900125282</v>
      </c>
      <c r="M10" t="s">
        <v>256</v>
      </c>
      <c r="N10">
        <v>9</v>
      </c>
      <c r="O10">
        <v>2374.789966227348</v>
      </c>
      <c r="P10">
        <v>263.86555180303867</v>
      </c>
      <c r="Q10">
        <v>2302.3242514917074</v>
      </c>
    </row>
    <row r="11" spans="1:19" x14ac:dyDescent="0.2">
      <c r="A11" s="74" t="s">
        <v>638</v>
      </c>
      <c r="B11" s="123"/>
      <c r="C11" s="123"/>
      <c r="D11" s="123">
        <v>431.24230310700261</v>
      </c>
      <c r="E11" s="123"/>
      <c r="F11" s="123"/>
      <c r="G11" s="123"/>
      <c r="H11" s="123"/>
      <c r="I11" s="123"/>
      <c r="J11" s="123">
        <v>431.24230310700261</v>
      </c>
      <c r="M11" t="s">
        <v>22</v>
      </c>
      <c r="N11">
        <v>22</v>
      </c>
      <c r="O11">
        <v>6194.728296086937</v>
      </c>
      <c r="P11">
        <v>281.57855891304257</v>
      </c>
      <c r="Q11">
        <v>9961.108851995763</v>
      </c>
    </row>
    <row r="12" spans="1:19" ht="16" thickBot="1" x14ac:dyDescent="0.25">
      <c r="A12" s="74" t="s">
        <v>639</v>
      </c>
      <c r="B12" s="123"/>
      <c r="C12" s="123"/>
      <c r="D12" s="123">
        <v>393.0556927327857</v>
      </c>
      <c r="E12" s="123"/>
      <c r="F12" s="123"/>
      <c r="G12" s="123"/>
      <c r="H12" s="123"/>
      <c r="I12" s="123"/>
      <c r="J12" s="123">
        <v>393.0556927327857</v>
      </c>
      <c r="M12" s="31" t="s">
        <v>111</v>
      </c>
      <c r="N12" s="31">
        <v>15</v>
      </c>
      <c r="O12" s="31">
        <v>4038.4411521899142</v>
      </c>
      <c r="P12" s="31">
        <v>269.22941014599428</v>
      </c>
      <c r="Q12" s="31">
        <v>4599.9873537453987</v>
      </c>
    </row>
    <row r="13" spans="1:19" x14ac:dyDescent="0.2">
      <c r="A13" s="74" t="s">
        <v>640</v>
      </c>
      <c r="B13" s="123"/>
      <c r="C13" s="123">
        <v>378.97559330451361</v>
      </c>
      <c r="D13" s="123"/>
      <c r="E13" s="123"/>
      <c r="F13" s="123"/>
      <c r="G13" s="123"/>
      <c r="H13" s="123"/>
      <c r="I13" s="123"/>
      <c r="J13" s="123">
        <v>378.97559330451361</v>
      </c>
    </row>
    <row r="14" spans="1:19" x14ac:dyDescent="0.2">
      <c r="A14" s="74" t="s">
        <v>641</v>
      </c>
      <c r="B14" s="123"/>
      <c r="C14" s="123"/>
      <c r="D14" s="123">
        <v>183.26010921957277</v>
      </c>
      <c r="E14" s="123"/>
      <c r="F14" s="123"/>
      <c r="G14" s="123"/>
      <c r="H14" s="123"/>
      <c r="I14" s="123"/>
      <c r="J14" s="123">
        <v>183.26010921957277</v>
      </c>
    </row>
    <row r="15" spans="1:19" ht="16" thickBot="1" x14ac:dyDescent="0.25">
      <c r="A15" s="74" t="s">
        <v>642</v>
      </c>
      <c r="B15" s="123"/>
      <c r="C15" s="123">
        <v>230.46494413485379</v>
      </c>
      <c r="D15" s="123"/>
      <c r="E15" s="123"/>
      <c r="F15" s="123"/>
      <c r="G15" s="123"/>
      <c r="H15" s="123"/>
      <c r="I15" s="123"/>
      <c r="J15" s="123">
        <v>230.46494413485379</v>
      </c>
      <c r="M15" t="s">
        <v>643</v>
      </c>
    </row>
    <row r="16" spans="1:19" x14ac:dyDescent="0.2">
      <c r="A16" s="74" t="s">
        <v>644</v>
      </c>
      <c r="B16" s="123"/>
      <c r="C16" s="123"/>
      <c r="D16" s="123">
        <v>356.27872084070049</v>
      </c>
      <c r="E16" s="123"/>
      <c r="F16" s="123"/>
      <c r="G16" s="123"/>
      <c r="H16" s="123"/>
      <c r="I16" s="123"/>
      <c r="J16" s="123">
        <v>356.27872084070049</v>
      </c>
      <c r="M16" s="124" t="s">
        <v>645</v>
      </c>
      <c r="N16" s="124" t="s">
        <v>646</v>
      </c>
      <c r="O16" s="124" t="s">
        <v>647</v>
      </c>
      <c r="P16" s="124" t="s">
        <v>648</v>
      </c>
      <c r="Q16" s="124" t="s">
        <v>624</v>
      </c>
      <c r="R16" s="124" t="s">
        <v>649</v>
      </c>
      <c r="S16" s="124" t="s">
        <v>650</v>
      </c>
    </row>
    <row r="17" spans="1:19" x14ac:dyDescent="0.2">
      <c r="A17" s="74" t="s">
        <v>651</v>
      </c>
      <c r="B17" s="123"/>
      <c r="C17" s="123">
        <v>162.32739895306514</v>
      </c>
      <c r="D17" s="123"/>
      <c r="E17" s="123"/>
      <c r="F17" s="123"/>
      <c r="G17" s="123"/>
      <c r="H17" s="123"/>
      <c r="I17" s="123"/>
      <c r="J17" s="123">
        <v>162.32739895306514</v>
      </c>
      <c r="M17" t="s">
        <v>652</v>
      </c>
      <c r="N17">
        <v>53775.792815659777</v>
      </c>
      <c r="O17">
        <v>6</v>
      </c>
      <c r="P17">
        <v>8962.6321359432968</v>
      </c>
      <c r="Q17">
        <v>1.5498743606693954</v>
      </c>
      <c r="R17">
        <v>0.16863070158319668</v>
      </c>
      <c r="S17">
        <v>2.1813156546000423</v>
      </c>
    </row>
    <row r="18" spans="1:19" x14ac:dyDescent="0.2">
      <c r="A18" s="74" t="s">
        <v>653</v>
      </c>
      <c r="B18" s="123"/>
      <c r="C18" s="123">
        <v>254.13156216201901</v>
      </c>
      <c r="D18" s="123"/>
      <c r="E18" s="123"/>
      <c r="F18" s="123"/>
      <c r="G18" s="123"/>
      <c r="H18" s="123"/>
      <c r="I18" s="123"/>
      <c r="J18" s="123">
        <v>254.13156216201901</v>
      </c>
      <c r="M18" t="s">
        <v>654</v>
      </c>
      <c r="N18">
        <v>641892.13805693656</v>
      </c>
      <c r="O18">
        <v>111</v>
      </c>
      <c r="P18">
        <v>5782.8120545669963</v>
      </c>
    </row>
    <row r="19" spans="1:19" x14ac:dyDescent="0.2">
      <c r="A19" s="74" t="s">
        <v>655</v>
      </c>
      <c r="B19" s="123"/>
      <c r="C19" s="123">
        <v>252.26244444645764</v>
      </c>
      <c r="D19" s="123"/>
      <c r="E19" s="123"/>
      <c r="F19" s="123"/>
      <c r="G19" s="123"/>
      <c r="H19" s="123"/>
      <c r="I19" s="123"/>
      <c r="J19" s="123">
        <v>252.26244444645764</v>
      </c>
    </row>
    <row r="20" spans="1:19" ht="16" thickBot="1" x14ac:dyDescent="0.25">
      <c r="A20" s="74" t="s">
        <v>656</v>
      </c>
      <c r="B20" s="123"/>
      <c r="C20" s="123"/>
      <c r="D20" s="123"/>
      <c r="E20" s="123"/>
      <c r="F20" s="123"/>
      <c r="G20" s="123">
        <v>436.09784853972053</v>
      </c>
      <c r="H20" s="123"/>
      <c r="I20" s="123"/>
      <c r="J20" s="123">
        <v>436.09784853972053</v>
      </c>
      <c r="M20" s="31" t="s">
        <v>657</v>
      </c>
      <c r="N20" s="31">
        <v>695667.93087259633</v>
      </c>
      <c r="O20" s="31">
        <v>117</v>
      </c>
      <c r="P20" s="31"/>
      <c r="Q20" s="31"/>
      <c r="R20" s="31"/>
      <c r="S20" s="31"/>
    </row>
    <row r="21" spans="1:19" x14ac:dyDescent="0.2">
      <c r="A21" s="74" t="s">
        <v>658</v>
      </c>
      <c r="B21" s="123"/>
      <c r="C21" s="123">
        <v>251.99208368656559</v>
      </c>
      <c r="D21" s="123"/>
      <c r="E21" s="123"/>
      <c r="F21" s="123"/>
      <c r="G21" s="123"/>
      <c r="H21" s="123"/>
      <c r="I21" s="123"/>
      <c r="J21" s="123">
        <v>251.99208368656559</v>
      </c>
    </row>
    <row r="22" spans="1:19" x14ac:dyDescent="0.2">
      <c r="A22" s="74" t="s">
        <v>659</v>
      </c>
      <c r="B22" s="123"/>
      <c r="C22" s="123">
        <v>373.78748657678824</v>
      </c>
      <c r="D22" s="123"/>
      <c r="E22" s="123"/>
      <c r="F22" s="123"/>
      <c r="G22" s="123"/>
      <c r="H22" s="123"/>
      <c r="I22" s="123"/>
      <c r="J22" s="123">
        <v>373.78748657678824</v>
      </c>
    </row>
    <row r="23" spans="1:19" x14ac:dyDescent="0.2">
      <c r="A23" s="74" t="s">
        <v>660</v>
      </c>
      <c r="B23" s="123"/>
      <c r="C23" s="123"/>
      <c r="D23" s="123">
        <v>319.38809256495813</v>
      </c>
      <c r="E23" s="123"/>
      <c r="F23" s="123"/>
      <c r="G23" s="123"/>
      <c r="H23" s="123"/>
      <c r="I23" s="123"/>
      <c r="J23" s="123">
        <v>319.38809256495813</v>
      </c>
    </row>
    <row r="24" spans="1:19" x14ac:dyDescent="0.2">
      <c r="A24" s="74" t="s">
        <v>661</v>
      </c>
      <c r="B24" s="123"/>
      <c r="C24" s="123"/>
      <c r="D24" s="123">
        <v>296.89777319260145</v>
      </c>
      <c r="E24" s="123"/>
      <c r="F24" s="123"/>
      <c r="G24" s="123"/>
      <c r="H24" s="123"/>
      <c r="I24" s="123"/>
      <c r="J24" s="123">
        <v>296.89777319260145</v>
      </c>
    </row>
    <row r="25" spans="1:19" x14ac:dyDescent="0.2">
      <c r="A25" s="74" t="s">
        <v>662</v>
      </c>
      <c r="B25" s="123"/>
      <c r="C25" s="123"/>
      <c r="D25" s="123">
        <v>319.07552415554528</v>
      </c>
      <c r="E25" s="123"/>
      <c r="F25" s="123"/>
      <c r="G25" s="123"/>
      <c r="H25" s="123"/>
      <c r="I25" s="123"/>
      <c r="J25" s="123">
        <v>319.07552415554528</v>
      </c>
    </row>
    <row r="26" spans="1:19" x14ac:dyDescent="0.2">
      <c r="A26" s="74" t="s">
        <v>663</v>
      </c>
      <c r="B26" s="123"/>
      <c r="C26" s="123"/>
      <c r="D26" s="123">
        <v>215.68428712615338</v>
      </c>
      <c r="E26" s="123"/>
      <c r="F26" s="123"/>
      <c r="G26" s="123"/>
      <c r="H26" s="123"/>
      <c r="I26" s="123"/>
      <c r="J26" s="123">
        <v>215.68428712615338</v>
      </c>
    </row>
    <row r="27" spans="1:19" x14ac:dyDescent="0.2">
      <c r="A27" s="74" t="s">
        <v>664</v>
      </c>
      <c r="B27" s="123">
        <v>328.71225264214166</v>
      </c>
      <c r="C27" s="123"/>
      <c r="D27" s="123"/>
      <c r="E27" s="123"/>
      <c r="F27" s="123"/>
      <c r="G27" s="123"/>
      <c r="H27" s="123"/>
      <c r="I27" s="123"/>
      <c r="J27" s="123">
        <v>328.71225264214166</v>
      </c>
    </row>
    <row r="28" spans="1:19" x14ac:dyDescent="0.2">
      <c r="A28" s="74" t="s">
        <v>665</v>
      </c>
      <c r="B28" s="123"/>
      <c r="C28" s="123"/>
      <c r="D28" s="123">
        <v>246.95461576987242</v>
      </c>
      <c r="E28" s="123"/>
      <c r="F28" s="123"/>
      <c r="G28" s="123"/>
      <c r="H28" s="123"/>
      <c r="I28" s="123"/>
      <c r="J28" s="123">
        <v>246.95461576987242</v>
      </c>
      <c r="M28" t="s">
        <v>625</v>
      </c>
    </row>
    <row r="29" spans="1:19" x14ac:dyDescent="0.2">
      <c r="A29" s="74" t="s">
        <v>666</v>
      </c>
      <c r="B29" s="123"/>
      <c r="C29" s="123"/>
      <c r="D29" s="123">
        <v>238.80416422829038</v>
      </c>
      <c r="E29" s="123"/>
      <c r="F29" s="123"/>
      <c r="G29" s="123"/>
      <c r="H29" s="123"/>
      <c r="I29" s="123"/>
      <c r="J29" s="123">
        <v>238.80416422829038</v>
      </c>
    </row>
    <row r="30" spans="1:19" ht="16" thickBot="1" x14ac:dyDescent="0.25">
      <c r="A30" s="74" t="s">
        <v>667</v>
      </c>
      <c r="B30" s="123">
        <v>240.12796488512714</v>
      </c>
      <c r="C30" s="123"/>
      <c r="D30" s="123"/>
      <c r="E30" s="123"/>
      <c r="F30" s="123"/>
      <c r="G30" s="123"/>
      <c r="H30" s="123"/>
      <c r="I30" s="123"/>
      <c r="J30" s="123">
        <v>240.12796488512714</v>
      </c>
      <c r="M30" t="s">
        <v>629</v>
      </c>
    </row>
    <row r="31" spans="1:19" x14ac:dyDescent="0.2">
      <c r="A31" s="74" t="s">
        <v>668</v>
      </c>
      <c r="B31" s="123"/>
      <c r="C31" s="123"/>
      <c r="D31" s="123">
        <v>209.11129677388595</v>
      </c>
      <c r="E31" s="123"/>
      <c r="F31" s="123"/>
      <c r="G31" s="123"/>
      <c r="H31" s="123"/>
      <c r="I31" s="123"/>
      <c r="J31" s="123">
        <v>209.11129677388595</v>
      </c>
      <c r="M31" s="124" t="s">
        <v>631</v>
      </c>
      <c r="N31" s="124" t="s">
        <v>609</v>
      </c>
      <c r="O31" s="124" t="s">
        <v>608</v>
      </c>
      <c r="P31" s="124" t="s">
        <v>583</v>
      </c>
      <c r="Q31" s="124" t="s">
        <v>632</v>
      </c>
    </row>
    <row r="32" spans="1:19" x14ac:dyDescent="0.2">
      <c r="A32" s="74" t="s">
        <v>669</v>
      </c>
      <c r="B32" s="123"/>
      <c r="C32" s="123"/>
      <c r="D32" s="123">
        <v>287.87821900418203</v>
      </c>
      <c r="E32" s="123"/>
      <c r="F32" s="123"/>
      <c r="G32" s="123"/>
      <c r="H32" s="123"/>
      <c r="I32" s="123"/>
      <c r="J32" s="123">
        <v>287.87821900418203</v>
      </c>
      <c r="M32" t="s">
        <v>27</v>
      </c>
      <c r="N32">
        <v>14</v>
      </c>
      <c r="O32">
        <v>4346.4979226188643</v>
      </c>
      <c r="P32">
        <v>310.46413732991886</v>
      </c>
      <c r="Q32">
        <v>7632.5649795938243</v>
      </c>
    </row>
    <row r="33" spans="1:19" x14ac:dyDescent="0.2">
      <c r="A33" s="74" t="s">
        <v>670</v>
      </c>
      <c r="B33" s="123"/>
      <c r="C33" s="123"/>
      <c r="D33" s="123">
        <v>267.43585623656861</v>
      </c>
      <c r="E33" s="123"/>
      <c r="F33" s="123"/>
      <c r="G33" s="123"/>
      <c r="H33" s="123"/>
      <c r="I33" s="123"/>
      <c r="J33" s="123">
        <v>267.43585623656861</v>
      </c>
      <c r="M33" t="s">
        <v>29</v>
      </c>
      <c r="N33">
        <v>31</v>
      </c>
      <c r="O33">
        <v>8220.8666397325942</v>
      </c>
      <c r="P33">
        <v>265.18924644298693</v>
      </c>
      <c r="Q33">
        <v>5850.9677794709178</v>
      </c>
    </row>
    <row r="34" spans="1:19" x14ac:dyDescent="0.2">
      <c r="A34" s="74" t="s">
        <v>671</v>
      </c>
      <c r="B34" s="123"/>
      <c r="C34" s="123"/>
      <c r="D34" s="123">
        <v>199.76820506191058</v>
      </c>
      <c r="E34" s="123"/>
      <c r="F34" s="123"/>
      <c r="G34" s="123"/>
      <c r="H34" s="123"/>
      <c r="I34" s="123"/>
      <c r="J34" s="123">
        <v>199.76820506191058</v>
      </c>
      <c r="M34" t="s">
        <v>205</v>
      </c>
      <c r="N34">
        <v>19</v>
      </c>
      <c r="O34">
        <v>4414.4395048596198</v>
      </c>
      <c r="P34">
        <v>232.33892130840104</v>
      </c>
      <c r="Q34">
        <v>3553.2093823172036</v>
      </c>
    </row>
    <row r="35" spans="1:19" x14ac:dyDescent="0.2">
      <c r="A35" s="74" t="s">
        <v>672</v>
      </c>
      <c r="B35" s="123"/>
      <c r="C35" s="123"/>
      <c r="D35" s="123">
        <v>168.42273478741134</v>
      </c>
      <c r="E35" s="123"/>
      <c r="F35" s="123"/>
      <c r="G35" s="123"/>
      <c r="H35" s="123"/>
      <c r="I35" s="123"/>
      <c r="J35" s="123">
        <v>168.42273478741134</v>
      </c>
      <c r="M35" t="s">
        <v>256</v>
      </c>
      <c r="N35">
        <v>9</v>
      </c>
      <c r="O35">
        <v>2374.789966227348</v>
      </c>
      <c r="P35">
        <v>263.86555180303867</v>
      </c>
      <c r="Q35">
        <v>2302.3242514917074</v>
      </c>
    </row>
    <row r="36" spans="1:19" x14ac:dyDescent="0.2">
      <c r="A36" s="74" t="s">
        <v>673</v>
      </c>
      <c r="B36" s="123"/>
      <c r="C36" s="123"/>
      <c r="D36" s="123">
        <v>368.17621207706253</v>
      </c>
      <c r="E36" s="123"/>
      <c r="F36" s="123"/>
      <c r="G36" s="123"/>
      <c r="H36" s="123"/>
      <c r="I36" s="123"/>
      <c r="J36" s="123">
        <v>368.17621207706253</v>
      </c>
      <c r="M36" t="s">
        <v>22</v>
      </c>
      <c r="N36">
        <v>22</v>
      </c>
      <c r="O36">
        <v>6194.728296086937</v>
      </c>
      <c r="P36">
        <v>281.57855891304257</v>
      </c>
      <c r="Q36">
        <v>9961.108851995763</v>
      </c>
    </row>
    <row r="37" spans="1:19" ht="16" thickBot="1" x14ac:dyDescent="0.25">
      <c r="A37" s="74" t="s">
        <v>674</v>
      </c>
      <c r="B37" s="123"/>
      <c r="C37" s="123"/>
      <c r="D37" s="123">
        <v>311.94918752334587</v>
      </c>
      <c r="E37" s="123"/>
      <c r="F37" s="123"/>
      <c r="G37" s="123"/>
      <c r="H37" s="123"/>
      <c r="I37" s="123"/>
      <c r="J37" s="123">
        <v>311.94918752334587</v>
      </c>
      <c r="M37" s="31" t="s">
        <v>111</v>
      </c>
      <c r="N37" s="31">
        <v>15</v>
      </c>
      <c r="O37" s="31">
        <v>4038.4411521899142</v>
      </c>
      <c r="P37" s="31">
        <v>269.22941014599428</v>
      </c>
      <c r="Q37" s="31">
        <v>4599.9873537453987</v>
      </c>
    </row>
    <row r="38" spans="1:19" x14ac:dyDescent="0.2">
      <c r="A38" s="74" t="s">
        <v>675</v>
      </c>
      <c r="B38" s="123"/>
      <c r="C38" s="123"/>
      <c r="D38" s="123">
        <v>324.39404984363193</v>
      </c>
      <c r="E38" s="123"/>
      <c r="F38" s="123"/>
      <c r="G38" s="123"/>
      <c r="H38" s="123"/>
      <c r="I38" s="123"/>
      <c r="J38" s="123">
        <v>324.39404984363193</v>
      </c>
    </row>
    <row r="39" spans="1:19" x14ac:dyDescent="0.2">
      <c r="A39" s="74" t="s">
        <v>676</v>
      </c>
      <c r="B39" s="123"/>
      <c r="C39" s="123"/>
      <c r="D39" s="123">
        <v>207.91505511549062</v>
      </c>
      <c r="E39" s="123"/>
      <c r="F39" s="123"/>
      <c r="G39" s="123"/>
      <c r="H39" s="123"/>
      <c r="I39" s="123"/>
      <c r="J39" s="123">
        <v>207.91505511549062</v>
      </c>
    </row>
    <row r="40" spans="1:19" ht="16" thickBot="1" x14ac:dyDescent="0.25">
      <c r="A40" s="74" t="s">
        <v>677</v>
      </c>
      <c r="B40" s="123"/>
      <c r="C40" s="123"/>
      <c r="D40" s="123">
        <v>254.95107493015806</v>
      </c>
      <c r="E40" s="123"/>
      <c r="F40" s="123"/>
      <c r="G40" s="123"/>
      <c r="H40" s="123"/>
      <c r="I40" s="123"/>
      <c r="J40" s="123">
        <v>254.95107493015806</v>
      </c>
      <c r="M40" t="s">
        <v>643</v>
      </c>
    </row>
    <row r="41" spans="1:19" x14ac:dyDescent="0.2">
      <c r="A41" s="74" t="s">
        <v>678</v>
      </c>
      <c r="B41" s="123"/>
      <c r="C41" s="123"/>
      <c r="D41" s="123">
        <v>201.84570973794723</v>
      </c>
      <c r="E41" s="123"/>
      <c r="F41" s="123"/>
      <c r="G41" s="123"/>
      <c r="H41" s="123"/>
      <c r="I41" s="123"/>
      <c r="J41" s="123">
        <v>201.84570973794723</v>
      </c>
      <c r="M41" s="124" t="s">
        <v>645</v>
      </c>
      <c r="N41" s="124" t="s">
        <v>646</v>
      </c>
      <c r="O41" s="124" t="s">
        <v>647</v>
      </c>
      <c r="P41" s="124" t="s">
        <v>648</v>
      </c>
      <c r="Q41" s="124" t="s">
        <v>624</v>
      </c>
      <c r="R41" s="124" t="s">
        <v>649</v>
      </c>
      <c r="S41" s="124" t="s">
        <v>650</v>
      </c>
    </row>
    <row r="42" spans="1:19" x14ac:dyDescent="0.2">
      <c r="A42" s="74" t="s">
        <v>679</v>
      </c>
      <c r="B42" s="123"/>
      <c r="C42" s="123"/>
      <c r="D42" s="123">
        <v>207.37520913857861</v>
      </c>
      <c r="E42" s="123"/>
      <c r="F42" s="123"/>
      <c r="G42" s="123"/>
      <c r="H42" s="123"/>
      <c r="I42" s="123"/>
      <c r="J42" s="123">
        <v>207.37520913857861</v>
      </c>
      <c r="M42" t="s">
        <v>652</v>
      </c>
      <c r="N42">
        <v>53775.576958336285</v>
      </c>
      <c r="O42">
        <v>5</v>
      </c>
      <c r="P42">
        <v>10755.115391667257</v>
      </c>
      <c r="Q42">
        <v>1.7734437699042536</v>
      </c>
      <c r="R42">
        <v>0.12473603691438132</v>
      </c>
      <c r="S42">
        <v>2.3017394302551808</v>
      </c>
    </row>
    <row r="43" spans="1:19" x14ac:dyDescent="0.2">
      <c r="A43" s="74" t="s">
        <v>680</v>
      </c>
      <c r="B43" s="123"/>
      <c r="C43" s="123"/>
      <c r="D43" s="123">
        <v>256.64310493537698</v>
      </c>
      <c r="E43" s="123"/>
      <c r="F43" s="123"/>
      <c r="G43" s="123"/>
      <c r="H43" s="123"/>
      <c r="I43" s="123"/>
      <c r="J43" s="123">
        <v>256.64310493537698</v>
      </c>
      <c r="M43" t="s">
        <v>654</v>
      </c>
      <c r="N43">
        <v>630711.84985683719</v>
      </c>
      <c r="O43">
        <v>104</v>
      </c>
      <c r="P43">
        <v>6064.5370178542034</v>
      </c>
    </row>
    <row r="44" spans="1:19" x14ac:dyDescent="0.2">
      <c r="A44" s="74" t="s">
        <v>681</v>
      </c>
      <c r="B44" s="123"/>
      <c r="C44" s="123"/>
      <c r="D44" s="123">
        <v>423.9525179157913</v>
      </c>
      <c r="E44" s="123"/>
      <c r="F44" s="123"/>
      <c r="G44" s="123"/>
      <c r="H44" s="123"/>
      <c r="I44" s="123"/>
      <c r="J44" s="123">
        <v>423.9525179157913</v>
      </c>
    </row>
    <row r="45" spans="1:19" ht="16" thickBot="1" x14ac:dyDescent="0.25">
      <c r="A45" s="74" t="s">
        <v>682</v>
      </c>
      <c r="B45" s="123"/>
      <c r="C45" s="123"/>
      <c r="D45" s="123">
        <v>232.52652278926183</v>
      </c>
      <c r="E45" s="123"/>
      <c r="F45" s="123"/>
      <c r="G45" s="123"/>
      <c r="H45" s="123"/>
      <c r="I45" s="123"/>
      <c r="J45" s="123">
        <v>232.52652278926183</v>
      </c>
      <c r="M45" s="31" t="s">
        <v>657</v>
      </c>
      <c r="N45" s="31">
        <v>684487.42681517347</v>
      </c>
      <c r="O45" s="31">
        <v>109</v>
      </c>
      <c r="P45" s="31"/>
      <c r="Q45" s="31"/>
      <c r="R45" s="31"/>
      <c r="S45" s="31"/>
    </row>
    <row r="46" spans="1:19" x14ac:dyDescent="0.2">
      <c r="A46" s="74" t="s">
        <v>683</v>
      </c>
      <c r="B46" s="123"/>
      <c r="C46" s="123"/>
      <c r="D46" s="123">
        <v>176.80942767135201</v>
      </c>
      <c r="E46" s="123"/>
      <c r="F46" s="123"/>
      <c r="G46" s="123"/>
      <c r="H46" s="123"/>
      <c r="I46" s="123"/>
      <c r="J46" s="123">
        <v>176.80942767135201</v>
      </c>
    </row>
    <row r="47" spans="1:19" x14ac:dyDescent="0.2">
      <c r="A47" s="74" t="s">
        <v>684</v>
      </c>
      <c r="B47" s="123"/>
      <c r="C47" s="123"/>
      <c r="D47" s="123">
        <v>175.13253440978002</v>
      </c>
      <c r="E47" s="123"/>
      <c r="F47" s="123"/>
      <c r="G47" s="123"/>
      <c r="H47" s="123"/>
      <c r="I47" s="123"/>
      <c r="J47" s="123">
        <v>175.13253440978002</v>
      </c>
    </row>
    <row r="48" spans="1:19" x14ac:dyDescent="0.2">
      <c r="A48" s="74" t="s">
        <v>685</v>
      </c>
      <c r="B48" s="123"/>
      <c r="C48" s="123"/>
      <c r="D48" s="123">
        <v>187.24789515954839</v>
      </c>
      <c r="E48" s="123"/>
      <c r="F48" s="123"/>
      <c r="G48" s="123"/>
      <c r="H48" s="123"/>
      <c r="I48" s="123"/>
      <c r="J48" s="123">
        <v>187.24789515954839</v>
      </c>
    </row>
    <row r="49" spans="1:10" x14ac:dyDescent="0.2">
      <c r="A49" s="74" t="s">
        <v>686</v>
      </c>
      <c r="B49" s="123"/>
      <c r="C49" s="123"/>
      <c r="D49" s="123"/>
      <c r="E49" s="123">
        <v>258.9016001382555</v>
      </c>
      <c r="F49" s="123"/>
      <c r="G49" s="123"/>
      <c r="H49" s="123"/>
      <c r="I49" s="123"/>
      <c r="J49" s="123">
        <v>258.9016001382555</v>
      </c>
    </row>
    <row r="50" spans="1:10" x14ac:dyDescent="0.2">
      <c r="A50" s="74" t="s">
        <v>687</v>
      </c>
      <c r="B50" s="123"/>
      <c r="C50" s="123"/>
      <c r="D50" s="123"/>
      <c r="E50" s="123"/>
      <c r="F50" s="123"/>
      <c r="G50" s="123">
        <v>257.31110966094894</v>
      </c>
      <c r="H50" s="123"/>
      <c r="I50" s="123"/>
      <c r="J50" s="123">
        <v>257.31110966094894</v>
      </c>
    </row>
    <row r="51" spans="1:10" x14ac:dyDescent="0.2">
      <c r="A51" s="74" t="s">
        <v>688</v>
      </c>
      <c r="B51" s="123"/>
      <c r="C51" s="123"/>
      <c r="D51" s="123"/>
      <c r="E51" s="123">
        <v>209.7238285927825</v>
      </c>
      <c r="F51" s="123"/>
      <c r="G51" s="123"/>
      <c r="H51" s="123"/>
      <c r="I51" s="123"/>
      <c r="J51" s="123">
        <v>209.7238285927825</v>
      </c>
    </row>
    <row r="52" spans="1:10" x14ac:dyDescent="0.2">
      <c r="A52" s="74" t="s">
        <v>689</v>
      </c>
      <c r="B52" s="123"/>
      <c r="C52" s="123"/>
      <c r="D52" s="123"/>
      <c r="E52" s="123"/>
      <c r="F52" s="123"/>
      <c r="G52" s="123">
        <v>299.44252789510699</v>
      </c>
      <c r="H52" s="123"/>
      <c r="I52" s="123"/>
      <c r="J52" s="123">
        <v>299.44252789510699</v>
      </c>
    </row>
    <row r="53" spans="1:10" x14ac:dyDescent="0.2">
      <c r="A53" s="74" t="s">
        <v>690</v>
      </c>
      <c r="B53" s="123"/>
      <c r="C53" s="123"/>
      <c r="D53" s="123"/>
      <c r="E53" s="123">
        <v>230.97072223890919</v>
      </c>
      <c r="F53" s="123"/>
      <c r="G53" s="123"/>
      <c r="H53" s="123"/>
      <c r="I53" s="123"/>
      <c r="J53" s="123">
        <v>230.97072223890919</v>
      </c>
    </row>
    <row r="54" spans="1:10" x14ac:dyDescent="0.2">
      <c r="A54" s="74" t="s">
        <v>691</v>
      </c>
      <c r="B54" s="123"/>
      <c r="C54" s="123"/>
      <c r="D54" s="123"/>
      <c r="E54" s="123">
        <v>242.83488037479532</v>
      </c>
      <c r="F54" s="123"/>
      <c r="G54" s="123"/>
      <c r="H54" s="123"/>
      <c r="I54" s="123"/>
      <c r="J54" s="123">
        <v>242.83488037479532</v>
      </c>
    </row>
    <row r="55" spans="1:10" x14ac:dyDescent="0.2">
      <c r="A55" s="74" t="s">
        <v>692</v>
      </c>
      <c r="B55" s="123"/>
      <c r="C55" s="123"/>
      <c r="D55" s="123"/>
      <c r="E55" s="123">
        <v>283.93467901461872</v>
      </c>
      <c r="F55" s="123"/>
      <c r="G55" s="123"/>
      <c r="H55" s="123"/>
      <c r="I55" s="123"/>
      <c r="J55" s="123">
        <v>283.93467901461872</v>
      </c>
    </row>
    <row r="56" spans="1:10" x14ac:dyDescent="0.2">
      <c r="A56" s="74" t="s">
        <v>693</v>
      </c>
      <c r="B56" s="123"/>
      <c r="C56" s="123"/>
      <c r="D56" s="123"/>
      <c r="E56" s="123">
        <v>306.4547825459756</v>
      </c>
      <c r="F56" s="123"/>
      <c r="G56" s="123"/>
      <c r="H56" s="123"/>
      <c r="I56" s="123"/>
      <c r="J56" s="123">
        <v>306.4547825459756</v>
      </c>
    </row>
    <row r="57" spans="1:10" x14ac:dyDescent="0.2">
      <c r="A57" s="74" t="s">
        <v>694</v>
      </c>
      <c r="B57" s="123"/>
      <c r="C57" s="123"/>
      <c r="D57" s="123"/>
      <c r="E57" s="123">
        <v>295.3562242464933</v>
      </c>
      <c r="F57" s="123"/>
      <c r="G57" s="123"/>
      <c r="H57" s="123"/>
      <c r="I57" s="123"/>
      <c r="J57" s="123">
        <v>295.3562242464933</v>
      </c>
    </row>
    <row r="58" spans="1:10" x14ac:dyDescent="0.2">
      <c r="A58" s="74" t="s">
        <v>695</v>
      </c>
      <c r="B58" s="123"/>
      <c r="C58" s="123"/>
      <c r="D58" s="123"/>
      <c r="E58" s="123">
        <v>191.14672239294663</v>
      </c>
      <c r="F58" s="123"/>
      <c r="G58" s="123"/>
      <c r="H58" s="123"/>
      <c r="I58" s="123"/>
      <c r="J58" s="123">
        <v>191.14672239294663</v>
      </c>
    </row>
    <row r="59" spans="1:10" x14ac:dyDescent="0.2">
      <c r="A59" s="74" t="s">
        <v>696</v>
      </c>
      <c r="B59" s="123"/>
      <c r="C59" s="123"/>
      <c r="D59" s="123"/>
      <c r="E59" s="123">
        <v>165.38781390555138</v>
      </c>
      <c r="F59" s="123"/>
      <c r="G59" s="123"/>
      <c r="H59" s="123"/>
      <c r="I59" s="123"/>
      <c r="J59" s="123">
        <v>165.38781390555138</v>
      </c>
    </row>
    <row r="60" spans="1:10" x14ac:dyDescent="0.2">
      <c r="A60" s="74" t="s">
        <v>697</v>
      </c>
      <c r="B60" s="123"/>
      <c r="C60" s="123"/>
      <c r="D60" s="123"/>
      <c r="E60" s="123"/>
      <c r="F60" s="123">
        <v>280.53312723757836</v>
      </c>
      <c r="G60" s="123"/>
      <c r="H60" s="123"/>
      <c r="I60" s="123"/>
      <c r="J60" s="123">
        <v>280.53312723757836</v>
      </c>
    </row>
    <row r="61" spans="1:10" x14ac:dyDescent="0.2">
      <c r="A61" s="74" t="s">
        <v>698</v>
      </c>
      <c r="B61" s="123"/>
      <c r="C61" s="123"/>
      <c r="D61" s="123"/>
      <c r="E61" s="123"/>
      <c r="F61" s="123"/>
      <c r="G61" s="123"/>
      <c r="H61" s="123">
        <v>254.74536711104412</v>
      </c>
      <c r="I61" s="123"/>
      <c r="J61" s="123">
        <v>254.74536711104412</v>
      </c>
    </row>
    <row r="62" spans="1:10" x14ac:dyDescent="0.2">
      <c r="A62" s="74" t="s">
        <v>699</v>
      </c>
      <c r="B62" s="123"/>
      <c r="C62" s="123"/>
      <c r="D62" s="123"/>
      <c r="E62" s="123"/>
      <c r="F62" s="123">
        <v>273.32053716655014</v>
      </c>
      <c r="G62" s="123"/>
      <c r="H62" s="123"/>
      <c r="I62" s="123"/>
      <c r="J62" s="123">
        <v>273.32053716655014</v>
      </c>
    </row>
    <row r="63" spans="1:10" x14ac:dyDescent="0.2">
      <c r="A63" s="74" t="s">
        <v>700</v>
      </c>
      <c r="B63" s="123"/>
      <c r="C63" s="123"/>
      <c r="D63" s="123"/>
      <c r="E63" s="123"/>
      <c r="F63" s="123"/>
      <c r="G63" s="123"/>
      <c r="H63" s="123">
        <v>215.33194817196966</v>
      </c>
      <c r="I63" s="123"/>
      <c r="J63" s="123">
        <v>215.33194817196966</v>
      </c>
    </row>
    <row r="64" spans="1:10" x14ac:dyDescent="0.2">
      <c r="A64" s="74" t="s">
        <v>701</v>
      </c>
      <c r="B64" s="123"/>
      <c r="C64" s="123"/>
      <c r="D64" s="123"/>
      <c r="E64" s="123">
        <v>137.24668996018926</v>
      </c>
      <c r="F64" s="123"/>
      <c r="G64" s="123"/>
      <c r="H64" s="123"/>
      <c r="I64" s="123"/>
      <c r="J64" s="123">
        <v>137.24668996018926</v>
      </c>
    </row>
    <row r="65" spans="1:10" x14ac:dyDescent="0.2">
      <c r="A65" s="74" t="s">
        <v>702</v>
      </c>
      <c r="B65" s="123"/>
      <c r="C65" s="123"/>
      <c r="D65" s="123"/>
      <c r="E65" s="123"/>
      <c r="F65" s="123"/>
      <c r="G65" s="123">
        <v>294.34831959956125</v>
      </c>
      <c r="H65" s="123"/>
      <c r="I65" s="123"/>
      <c r="J65" s="123">
        <v>294.34831959956125</v>
      </c>
    </row>
    <row r="66" spans="1:10" x14ac:dyDescent="0.2">
      <c r="A66" s="74" t="s">
        <v>703</v>
      </c>
      <c r="B66" s="123"/>
      <c r="C66" s="123"/>
      <c r="D66" s="123"/>
      <c r="E66" s="123">
        <v>249.68544559887926</v>
      </c>
      <c r="F66" s="123"/>
      <c r="G66" s="123"/>
      <c r="H66" s="123"/>
      <c r="I66" s="123"/>
      <c r="J66" s="123">
        <v>249.68544559887926</v>
      </c>
    </row>
    <row r="67" spans="1:10" x14ac:dyDescent="0.2">
      <c r="A67" s="74" t="s">
        <v>704</v>
      </c>
      <c r="B67" s="123"/>
      <c r="C67" s="123"/>
      <c r="D67" s="123"/>
      <c r="E67" s="123"/>
      <c r="F67" s="123"/>
      <c r="G67" s="123">
        <v>249.04114537753844</v>
      </c>
      <c r="H67" s="123"/>
      <c r="I67" s="123"/>
      <c r="J67" s="123">
        <v>249.04114537753844</v>
      </c>
    </row>
    <row r="68" spans="1:10" x14ac:dyDescent="0.2">
      <c r="A68" s="74" t="s">
        <v>705</v>
      </c>
      <c r="B68" s="123"/>
      <c r="C68" s="123"/>
      <c r="D68" s="123"/>
      <c r="E68" s="123"/>
      <c r="F68" s="123">
        <v>312.81698586981901</v>
      </c>
      <c r="G68" s="123"/>
      <c r="H68" s="123"/>
      <c r="I68" s="123"/>
      <c r="J68" s="123">
        <v>312.81698586981901</v>
      </c>
    </row>
    <row r="69" spans="1:10" x14ac:dyDescent="0.2">
      <c r="A69" s="74" t="s">
        <v>706</v>
      </c>
      <c r="B69" s="123"/>
      <c r="C69" s="123"/>
      <c r="D69" s="123"/>
      <c r="E69" s="123"/>
      <c r="F69" s="123"/>
      <c r="G69" s="123">
        <v>295.87250295954362</v>
      </c>
      <c r="H69" s="123"/>
      <c r="I69" s="123"/>
      <c r="J69" s="123">
        <v>295.87250295954362</v>
      </c>
    </row>
    <row r="70" spans="1:10" x14ac:dyDescent="0.2">
      <c r="A70" s="74" t="s">
        <v>707</v>
      </c>
      <c r="B70" s="123"/>
      <c r="C70" s="123"/>
      <c r="D70" s="123"/>
      <c r="E70" s="123"/>
      <c r="F70" s="123">
        <v>183.84850794057351</v>
      </c>
      <c r="G70" s="123"/>
      <c r="H70" s="123"/>
      <c r="I70" s="123"/>
      <c r="J70" s="123">
        <v>183.84850794057351</v>
      </c>
    </row>
    <row r="71" spans="1:10" x14ac:dyDescent="0.2">
      <c r="A71" s="74" t="s">
        <v>708</v>
      </c>
      <c r="B71" s="123"/>
      <c r="C71" s="123"/>
      <c r="D71" s="123"/>
      <c r="E71" s="123"/>
      <c r="F71" s="123">
        <v>326.67636407032887</v>
      </c>
      <c r="G71" s="123"/>
      <c r="H71" s="123"/>
      <c r="I71" s="123"/>
      <c r="J71" s="123">
        <v>326.67636407032887</v>
      </c>
    </row>
    <row r="72" spans="1:10" x14ac:dyDescent="0.2">
      <c r="A72" s="74" t="s">
        <v>709</v>
      </c>
      <c r="B72" s="123">
        <v>228.63460109892753</v>
      </c>
      <c r="C72" s="123"/>
      <c r="D72" s="123"/>
      <c r="E72" s="123"/>
      <c r="F72" s="123"/>
      <c r="G72" s="123"/>
      <c r="H72" s="123"/>
      <c r="I72" s="123"/>
      <c r="J72" s="123">
        <v>228.63460109892753</v>
      </c>
    </row>
    <row r="73" spans="1:10" x14ac:dyDescent="0.2">
      <c r="A73" s="74" t="s">
        <v>710</v>
      </c>
      <c r="B73" s="123"/>
      <c r="C73" s="123"/>
      <c r="D73" s="123"/>
      <c r="E73" s="123"/>
      <c r="F73" s="123">
        <v>248.07136118320216</v>
      </c>
      <c r="G73" s="123"/>
      <c r="H73" s="123"/>
      <c r="I73" s="123"/>
      <c r="J73" s="123">
        <v>248.07136118320216</v>
      </c>
    </row>
    <row r="74" spans="1:10" x14ac:dyDescent="0.2">
      <c r="A74" s="74" t="s">
        <v>711</v>
      </c>
      <c r="B74" s="123"/>
      <c r="C74" s="123"/>
      <c r="D74" s="123"/>
      <c r="E74" s="123"/>
      <c r="F74" s="123">
        <v>303.23486484821393</v>
      </c>
      <c r="G74" s="123"/>
      <c r="H74" s="123"/>
      <c r="I74" s="123"/>
      <c r="J74" s="123">
        <v>303.23486484821393</v>
      </c>
    </row>
    <row r="75" spans="1:10" x14ac:dyDescent="0.2">
      <c r="A75" s="74" t="s">
        <v>712</v>
      </c>
      <c r="B75" s="123">
        <v>230.31665992732019</v>
      </c>
      <c r="C75" s="123"/>
      <c r="D75" s="123"/>
      <c r="E75" s="123"/>
      <c r="F75" s="123"/>
      <c r="G75" s="123"/>
      <c r="H75" s="123"/>
      <c r="I75" s="123"/>
      <c r="J75" s="123">
        <v>230.31665992732019</v>
      </c>
    </row>
    <row r="76" spans="1:10" x14ac:dyDescent="0.2">
      <c r="A76" s="74" t="s">
        <v>713</v>
      </c>
      <c r="B76" s="123"/>
      <c r="C76" s="123"/>
      <c r="D76" s="123"/>
      <c r="E76" s="123"/>
      <c r="F76" s="123">
        <v>232.92546283258457</v>
      </c>
      <c r="G76" s="123"/>
      <c r="H76" s="123"/>
      <c r="I76" s="123"/>
      <c r="J76" s="123">
        <v>232.92546283258457</v>
      </c>
    </row>
    <row r="77" spans="1:10" x14ac:dyDescent="0.2">
      <c r="A77" s="74" t="s">
        <v>714</v>
      </c>
      <c r="B77" s="123"/>
      <c r="C77" s="123"/>
      <c r="D77" s="123"/>
      <c r="E77" s="123"/>
      <c r="F77" s="123"/>
      <c r="G77" s="123">
        <v>126.10621294815755</v>
      </c>
      <c r="H77" s="123"/>
      <c r="I77" s="123"/>
      <c r="J77" s="123">
        <v>126.10621294815755</v>
      </c>
    </row>
    <row r="78" spans="1:10" x14ac:dyDescent="0.2">
      <c r="A78" s="74" t="s">
        <v>715</v>
      </c>
      <c r="B78" s="123"/>
      <c r="C78" s="123"/>
      <c r="D78" s="123"/>
      <c r="E78" s="123"/>
      <c r="F78" s="123"/>
      <c r="G78" s="123">
        <v>160.88909988135146</v>
      </c>
      <c r="H78" s="123"/>
      <c r="I78" s="123"/>
      <c r="J78" s="123">
        <v>160.88909988135146</v>
      </c>
    </row>
    <row r="79" spans="1:10" x14ac:dyDescent="0.2">
      <c r="A79" s="74" t="s">
        <v>716</v>
      </c>
      <c r="B79" s="123"/>
      <c r="C79" s="123"/>
      <c r="D79" s="123"/>
      <c r="E79" s="123"/>
      <c r="F79" s="123">
        <v>213.3627550784974</v>
      </c>
      <c r="G79" s="123"/>
      <c r="H79" s="123"/>
      <c r="I79" s="123"/>
      <c r="J79" s="123">
        <v>213.3627550784974</v>
      </c>
    </row>
    <row r="80" spans="1:10" x14ac:dyDescent="0.2">
      <c r="A80" s="74" t="s">
        <v>717</v>
      </c>
      <c r="B80" s="123"/>
      <c r="C80" s="123"/>
      <c r="D80" s="123"/>
      <c r="E80" s="123"/>
      <c r="F80" s="123"/>
      <c r="G80" s="123">
        <v>139.66362939504708</v>
      </c>
      <c r="H80" s="123"/>
      <c r="I80" s="123"/>
      <c r="J80" s="123">
        <v>139.66362939504708</v>
      </c>
    </row>
    <row r="81" spans="1:10" x14ac:dyDescent="0.2">
      <c r="A81" s="74" t="s">
        <v>718</v>
      </c>
      <c r="B81" s="123"/>
      <c r="C81" s="123"/>
      <c r="D81" s="123"/>
      <c r="E81" s="123">
        <v>164.50715704357887</v>
      </c>
      <c r="F81" s="123"/>
      <c r="G81" s="123"/>
      <c r="H81" s="123"/>
      <c r="I81" s="123"/>
      <c r="J81" s="123">
        <v>164.50715704357887</v>
      </c>
    </row>
    <row r="82" spans="1:10" x14ac:dyDescent="0.2">
      <c r="A82" s="74" t="s">
        <v>719</v>
      </c>
      <c r="B82" s="123"/>
      <c r="C82" s="123"/>
      <c r="D82" s="123"/>
      <c r="E82" s="123">
        <v>169.36897647293185</v>
      </c>
      <c r="F82" s="123"/>
      <c r="G82" s="123"/>
      <c r="H82" s="123"/>
      <c r="I82" s="123"/>
      <c r="J82" s="123">
        <v>169.36897647293185</v>
      </c>
    </row>
    <row r="83" spans="1:10" x14ac:dyDescent="0.2">
      <c r="A83" s="74" t="s">
        <v>720</v>
      </c>
      <c r="B83" s="123"/>
      <c r="C83" s="123"/>
      <c r="D83" s="123"/>
      <c r="E83" s="123"/>
      <c r="F83" s="123"/>
      <c r="G83" s="123">
        <v>143.19326200148254</v>
      </c>
      <c r="H83" s="123"/>
      <c r="I83" s="123"/>
      <c r="J83" s="123">
        <v>143.19326200148254</v>
      </c>
    </row>
    <row r="84" spans="1:10" x14ac:dyDescent="0.2">
      <c r="A84" s="74" t="s">
        <v>721</v>
      </c>
      <c r="B84" s="123"/>
      <c r="C84" s="123"/>
      <c r="D84" s="123"/>
      <c r="E84" s="123"/>
      <c r="F84" s="123"/>
      <c r="G84" s="123">
        <v>346.56186714112278</v>
      </c>
      <c r="H84" s="123"/>
      <c r="I84" s="123"/>
      <c r="J84" s="123">
        <v>346.56186714112278</v>
      </c>
    </row>
    <row r="85" spans="1:10" x14ac:dyDescent="0.2">
      <c r="A85" s="74" t="s">
        <v>722</v>
      </c>
      <c r="B85" s="123"/>
      <c r="C85" s="123"/>
      <c r="D85" s="123"/>
      <c r="E85" s="123"/>
      <c r="F85" s="123"/>
      <c r="G85" s="123"/>
      <c r="H85" s="123"/>
      <c r="I85" s="123"/>
      <c r="J85" s="123"/>
    </row>
    <row r="86" spans="1:10" x14ac:dyDescent="0.2">
      <c r="A86" s="74" t="s">
        <v>723</v>
      </c>
      <c r="B86" s="123"/>
      <c r="C86" s="123"/>
      <c r="D86" s="123"/>
      <c r="E86" s="123"/>
      <c r="F86" s="123"/>
      <c r="G86" s="123">
        <v>425.96438440277666</v>
      </c>
      <c r="H86" s="123"/>
      <c r="I86" s="123"/>
      <c r="J86" s="123">
        <v>425.96438440277666</v>
      </c>
    </row>
    <row r="87" spans="1:10" x14ac:dyDescent="0.2">
      <c r="A87" s="74" t="s">
        <v>724</v>
      </c>
      <c r="B87" s="123"/>
      <c r="C87" s="123">
        <v>213.47012020761201</v>
      </c>
      <c r="D87" s="123"/>
      <c r="E87" s="123"/>
      <c r="F87" s="123"/>
      <c r="G87" s="123"/>
      <c r="H87" s="123"/>
      <c r="I87" s="123"/>
      <c r="J87" s="123">
        <v>213.47012020761201</v>
      </c>
    </row>
    <row r="88" spans="1:10" x14ac:dyDescent="0.2">
      <c r="A88" s="74" t="s">
        <v>725</v>
      </c>
      <c r="B88" s="123">
        <v>275.20832118563737</v>
      </c>
      <c r="C88" s="123"/>
      <c r="D88" s="123"/>
      <c r="E88" s="123"/>
      <c r="F88" s="123"/>
      <c r="G88" s="123"/>
      <c r="H88" s="123"/>
      <c r="I88" s="123"/>
      <c r="J88" s="123">
        <v>275.20832118563737</v>
      </c>
    </row>
    <row r="89" spans="1:10" x14ac:dyDescent="0.2">
      <c r="A89" s="74" t="s">
        <v>726</v>
      </c>
      <c r="B89" s="123"/>
      <c r="C89" s="123"/>
      <c r="D89" s="123"/>
      <c r="E89" s="123"/>
      <c r="F89" s="123"/>
      <c r="G89" s="123">
        <v>213.0200845489407</v>
      </c>
      <c r="H89" s="123"/>
      <c r="I89" s="123"/>
      <c r="J89" s="123">
        <v>213.0200845489407</v>
      </c>
    </row>
    <row r="90" spans="1:10" x14ac:dyDescent="0.2">
      <c r="A90" s="74" t="s">
        <v>727</v>
      </c>
      <c r="B90" s="123"/>
      <c r="C90" s="123">
        <v>314.66019386210274</v>
      </c>
      <c r="D90" s="123"/>
      <c r="E90" s="123"/>
      <c r="F90" s="123"/>
      <c r="G90" s="123"/>
      <c r="H90" s="123"/>
      <c r="I90" s="123"/>
      <c r="J90" s="123">
        <v>314.66019386210274</v>
      </c>
    </row>
    <row r="91" spans="1:10" x14ac:dyDescent="0.2">
      <c r="A91" s="74" t="s">
        <v>728</v>
      </c>
      <c r="B91" s="123"/>
      <c r="C91" s="123"/>
      <c r="D91" s="123"/>
      <c r="E91" s="123"/>
      <c r="F91" s="123"/>
      <c r="G91" s="123"/>
      <c r="H91" s="123">
        <v>223.92007352540327</v>
      </c>
      <c r="I91" s="123"/>
      <c r="J91" s="123">
        <v>223.92007352540327</v>
      </c>
    </row>
    <row r="92" spans="1:10" x14ac:dyDescent="0.2">
      <c r="A92" s="74" t="s">
        <v>729</v>
      </c>
      <c r="B92" s="123"/>
      <c r="C92" s="123"/>
      <c r="D92" s="123"/>
      <c r="E92" s="123"/>
      <c r="F92" s="123"/>
      <c r="G92" s="123">
        <v>365.08516059193636</v>
      </c>
      <c r="H92" s="123"/>
      <c r="I92" s="123"/>
      <c r="J92" s="123">
        <v>365.08516059193636</v>
      </c>
    </row>
    <row r="93" spans="1:10" x14ac:dyDescent="0.2">
      <c r="A93" s="74" t="s">
        <v>730</v>
      </c>
      <c r="B93" s="123"/>
      <c r="C93" s="123"/>
      <c r="D93" s="123"/>
      <c r="E93" s="123"/>
      <c r="F93" s="123"/>
      <c r="G93" s="123">
        <v>365.4943841865155</v>
      </c>
      <c r="H93" s="123"/>
      <c r="I93" s="123"/>
      <c r="J93" s="123">
        <v>365.4943841865155</v>
      </c>
    </row>
    <row r="94" spans="1:10" x14ac:dyDescent="0.2">
      <c r="A94" s="74" t="s">
        <v>731</v>
      </c>
      <c r="B94" s="123"/>
      <c r="C94" s="123"/>
      <c r="D94" s="123"/>
      <c r="E94" s="123"/>
      <c r="F94" s="123"/>
      <c r="G94" s="123">
        <v>420.80229384425581</v>
      </c>
      <c r="H94" s="123"/>
      <c r="I94" s="123"/>
      <c r="J94" s="123">
        <v>420.80229384425581</v>
      </c>
    </row>
    <row r="95" spans="1:10" x14ac:dyDescent="0.2">
      <c r="A95" s="74" t="s">
        <v>732</v>
      </c>
      <c r="B95" s="123"/>
      <c r="C95" s="123"/>
      <c r="D95" s="123"/>
      <c r="E95" s="123"/>
      <c r="F95" s="123"/>
      <c r="G95" s="123">
        <v>290.35729006020915</v>
      </c>
      <c r="H95" s="123"/>
      <c r="I95" s="123"/>
      <c r="J95" s="123">
        <v>290.35729006020915</v>
      </c>
    </row>
    <row r="96" spans="1:10" x14ac:dyDescent="0.2">
      <c r="A96" s="74" t="s">
        <v>733</v>
      </c>
      <c r="B96" s="123"/>
      <c r="C96" s="123"/>
      <c r="D96" s="123"/>
      <c r="E96" s="123">
        <v>248.56066746185547</v>
      </c>
      <c r="F96" s="123"/>
      <c r="G96" s="123"/>
      <c r="H96" s="123"/>
      <c r="I96" s="123"/>
      <c r="J96" s="123">
        <v>248.56066746185547</v>
      </c>
    </row>
    <row r="97" spans="1:10" x14ac:dyDescent="0.2">
      <c r="A97" s="74" t="s">
        <v>734</v>
      </c>
      <c r="B97" s="123">
        <v>265.69235568474551</v>
      </c>
      <c r="C97" s="123"/>
      <c r="D97" s="123"/>
      <c r="E97" s="123"/>
      <c r="F97" s="123"/>
      <c r="G97" s="123"/>
      <c r="H97" s="123"/>
      <c r="I97" s="123"/>
      <c r="J97" s="123">
        <v>265.69235568474551</v>
      </c>
    </row>
    <row r="98" spans="1:10" x14ac:dyDescent="0.2">
      <c r="A98" s="74" t="s">
        <v>735</v>
      </c>
      <c r="B98" s="123"/>
      <c r="C98" s="123"/>
      <c r="D98" s="123">
        <v>337.49563409440168</v>
      </c>
      <c r="E98" s="123"/>
      <c r="F98" s="123"/>
      <c r="G98" s="123"/>
      <c r="H98" s="123"/>
      <c r="I98" s="123"/>
      <c r="J98" s="123">
        <v>337.49563409440168</v>
      </c>
    </row>
    <row r="99" spans="1:10" x14ac:dyDescent="0.2">
      <c r="A99" s="74" t="s">
        <v>736</v>
      </c>
      <c r="B99" s="123"/>
      <c r="C99" s="123"/>
      <c r="D99" s="123"/>
      <c r="E99" s="123"/>
      <c r="F99" s="123"/>
      <c r="G99" s="123">
        <v>204.14320991298186</v>
      </c>
      <c r="H99" s="123"/>
      <c r="I99" s="123"/>
      <c r="J99" s="123">
        <v>204.14320991298186</v>
      </c>
    </row>
    <row r="100" spans="1:10" x14ac:dyDescent="0.2">
      <c r="A100" s="74" t="s">
        <v>737</v>
      </c>
      <c r="B100" s="123"/>
      <c r="C100" s="123"/>
      <c r="D100" s="123"/>
      <c r="E100" s="123"/>
      <c r="F100" s="123"/>
      <c r="G100" s="123"/>
      <c r="H100" s="123">
        <v>335.91558591493651</v>
      </c>
      <c r="I100" s="123"/>
      <c r="J100" s="123">
        <v>335.91558591493651</v>
      </c>
    </row>
    <row r="101" spans="1:10" x14ac:dyDescent="0.2">
      <c r="A101" s="74" t="s">
        <v>738</v>
      </c>
      <c r="B101" s="123"/>
      <c r="C101" s="123"/>
      <c r="D101" s="123"/>
      <c r="E101" s="123"/>
      <c r="F101" s="123"/>
      <c r="G101" s="123"/>
      <c r="H101" s="123">
        <v>244.28568899745773</v>
      </c>
      <c r="I101" s="123"/>
      <c r="J101" s="123">
        <v>244.28568899745773</v>
      </c>
    </row>
    <row r="102" spans="1:10" x14ac:dyDescent="0.2">
      <c r="A102" s="74" t="s">
        <v>739</v>
      </c>
      <c r="B102" s="123"/>
      <c r="C102" s="123"/>
      <c r="D102" s="123">
        <v>245.18845942181673</v>
      </c>
      <c r="E102" s="123"/>
      <c r="F102" s="123"/>
      <c r="G102" s="123"/>
      <c r="H102" s="123"/>
      <c r="I102" s="123"/>
      <c r="J102" s="123">
        <v>245.18845942181673</v>
      </c>
    </row>
    <row r="103" spans="1:10" x14ac:dyDescent="0.2">
      <c r="A103" s="74" t="s">
        <v>740</v>
      </c>
      <c r="B103" s="123">
        <v>327.80771595430116</v>
      </c>
      <c r="C103" s="123"/>
      <c r="D103" s="123"/>
      <c r="E103" s="123"/>
      <c r="F103" s="123"/>
      <c r="G103" s="123"/>
      <c r="H103" s="123"/>
      <c r="I103" s="123"/>
      <c r="J103" s="123">
        <v>327.80771595430116</v>
      </c>
    </row>
    <row r="104" spans="1:10" x14ac:dyDescent="0.2">
      <c r="A104" s="74" t="s">
        <v>741</v>
      </c>
      <c r="B104" s="123"/>
      <c r="C104" s="123"/>
      <c r="D104" s="123"/>
      <c r="E104" s="123"/>
      <c r="F104" s="123"/>
      <c r="G104" s="123"/>
      <c r="H104" s="123">
        <v>288.12719341832883</v>
      </c>
      <c r="I104" s="123"/>
      <c r="J104" s="123">
        <v>288.12719341832883</v>
      </c>
    </row>
    <row r="105" spans="1:10" x14ac:dyDescent="0.2">
      <c r="A105" s="74" t="s">
        <v>742</v>
      </c>
      <c r="B105" s="123"/>
      <c r="C105" s="123"/>
      <c r="D105" s="123"/>
      <c r="E105" s="123"/>
      <c r="F105" s="123"/>
      <c r="G105" s="123"/>
      <c r="H105" s="123"/>
      <c r="I105" s="123"/>
      <c r="J105" s="123"/>
    </row>
    <row r="106" spans="1:10" x14ac:dyDescent="0.2">
      <c r="A106" s="74" t="s">
        <v>743</v>
      </c>
      <c r="B106" s="123"/>
      <c r="C106" s="123"/>
      <c r="D106" s="123"/>
      <c r="E106" s="123"/>
      <c r="F106" s="123"/>
      <c r="G106" s="123">
        <v>304.24202322292854</v>
      </c>
      <c r="H106" s="123"/>
      <c r="I106" s="123"/>
      <c r="J106" s="123">
        <v>304.24202322292854</v>
      </c>
    </row>
    <row r="107" spans="1:10" x14ac:dyDescent="0.2">
      <c r="A107" s="74" t="s">
        <v>744</v>
      </c>
      <c r="B107" s="123"/>
      <c r="C107" s="123">
        <v>345.24027092925024</v>
      </c>
      <c r="D107" s="123"/>
      <c r="E107" s="123"/>
      <c r="F107" s="123"/>
      <c r="G107" s="123"/>
      <c r="H107" s="123"/>
      <c r="I107" s="123"/>
      <c r="J107" s="123">
        <v>345.24027092925024</v>
      </c>
    </row>
    <row r="108" spans="1:10" x14ac:dyDescent="0.2">
      <c r="A108" s="74" t="s">
        <v>745</v>
      </c>
      <c r="B108" s="123"/>
      <c r="C108" s="123"/>
      <c r="D108" s="123"/>
      <c r="E108" s="123"/>
      <c r="F108" s="123"/>
      <c r="G108" s="123"/>
      <c r="H108" s="123">
        <v>347.09242218626775</v>
      </c>
      <c r="I108" s="123"/>
      <c r="J108" s="123">
        <v>347.09242218626775</v>
      </c>
    </row>
    <row r="109" spans="1:10" x14ac:dyDescent="0.2">
      <c r="A109" s="74" t="s">
        <v>746</v>
      </c>
      <c r="B109" s="123"/>
      <c r="C109" s="123"/>
      <c r="D109" s="123"/>
      <c r="E109" s="123"/>
      <c r="F109" s="123"/>
      <c r="G109" s="123">
        <v>297.58770803258244</v>
      </c>
      <c r="H109" s="123"/>
      <c r="I109" s="123"/>
      <c r="J109" s="123">
        <v>297.58770803258244</v>
      </c>
    </row>
    <row r="110" spans="1:10" x14ac:dyDescent="0.2">
      <c r="A110" s="74" t="s">
        <v>747</v>
      </c>
      <c r="B110" s="123"/>
      <c r="C110" s="123"/>
      <c r="D110" s="123"/>
      <c r="E110" s="123"/>
      <c r="F110" s="123"/>
      <c r="G110" s="123"/>
      <c r="H110" s="123">
        <v>354.72956222532127</v>
      </c>
      <c r="I110" s="123"/>
      <c r="J110" s="123">
        <v>354.72956222532127</v>
      </c>
    </row>
    <row r="111" spans="1:10" x14ac:dyDescent="0.2">
      <c r="A111" s="74" t="s">
        <v>748</v>
      </c>
      <c r="B111" s="123"/>
      <c r="C111" s="123"/>
      <c r="D111" s="123">
        <v>176.00645016760956</v>
      </c>
      <c r="E111" s="123"/>
      <c r="F111" s="123"/>
      <c r="G111" s="123"/>
      <c r="H111" s="123"/>
      <c r="I111" s="123"/>
      <c r="J111" s="123">
        <v>176.00645016760956</v>
      </c>
    </row>
    <row r="112" spans="1:10" x14ac:dyDescent="0.2">
      <c r="A112" s="74" t="s">
        <v>749</v>
      </c>
      <c r="B112" s="123"/>
      <c r="C112" s="123"/>
      <c r="D112" s="123"/>
      <c r="E112" s="123"/>
      <c r="F112" s="123"/>
      <c r="G112" s="123"/>
      <c r="H112" s="123">
        <v>269.38432163163992</v>
      </c>
      <c r="I112" s="123"/>
      <c r="J112" s="123">
        <v>269.38432163163992</v>
      </c>
    </row>
    <row r="113" spans="1:10" x14ac:dyDescent="0.2">
      <c r="A113" s="74" t="s">
        <v>750</v>
      </c>
      <c r="B113" s="123"/>
      <c r="C113" s="123"/>
      <c r="D113" s="123"/>
      <c r="E113" s="123"/>
      <c r="F113" s="123"/>
      <c r="G113" s="123"/>
      <c r="H113" s="123">
        <v>340.21366781916515</v>
      </c>
      <c r="I113" s="123"/>
      <c r="J113" s="123">
        <v>340.21366781916515</v>
      </c>
    </row>
    <row r="114" spans="1:10" x14ac:dyDescent="0.2">
      <c r="A114" s="74" t="s">
        <v>751</v>
      </c>
      <c r="B114" s="123"/>
      <c r="C114" s="123"/>
      <c r="D114" s="123"/>
      <c r="E114" s="123"/>
      <c r="F114" s="123"/>
      <c r="G114" s="123"/>
      <c r="H114" s="123">
        <v>289.36319616925147</v>
      </c>
      <c r="I114" s="123"/>
      <c r="J114" s="123">
        <v>289.36319616925147</v>
      </c>
    </row>
    <row r="115" spans="1:10" x14ac:dyDescent="0.2">
      <c r="A115" s="74" t="s">
        <v>752</v>
      </c>
      <c r="B115" s="123"/>
      <c r="C115" s="123"/>
      <c r="D115" s="123"/>
      <c r="E115" s="123"/>
      <c r="F115" s="123"/>
      <c r="G115" s="123"/>
      <c r="H115" s="123">
        <v>200.81939728540939</v>
      </c>
      <c r="I115" s="123"/>
      <c r="J115" s="123">
        <v>200.81939728540939</v>
      </c>
    </row>
    <row r="116" spans="1:10" x14ac:dyDescent="0.2">
      <c r="A116" s="74" t="s">
        <v>753</v>
      </c>
      <c r="B116" s="123"/>
      <c r="C116" s="123"/>
      <c r="D116" s="123"/>
      <c r="E116" s="123"/>
      <c r="F116" s="123"/>
      <c r="G116" s="123"/>
      <c r="H116" s="123">
        <v>209.06897168619579</v>
      </c>
      <c r="I116" s="123"/>
      <c r="J116" s="123">
        <v>209.06897168619579</v>
      </c>
    </row>
    <row r="117" spans="1:10" x14ac:dyDescent="0.2">
      <c r="A117" s="74" t="s">
        <v>754</v>
      </c>
      <c r="B117" s="123"/>
      <c r="C117" s="123"/>
      <c r="D117" s="123"/>
      <c r="E117" s="123"/>
      <c r="F117" s="123"/>
      <c r="G117" s="123"/>
      <c r="H117" s="123">
        <v>342.32094448596683</v>
      </c>
      <c r="I117" s="123"/>
      <c r="J117" s="123">
        <v>342.32094448596683</v>
      </c>
    </row>
    <row r="118" spans="1:10" x14ac:dyDescent="0.2">
      <c r="A118" s="74" t="s">
        <v>755</v>
      </c>
      <c r="B118" s="123"/>
      <c r="C118" s="123"/>
      <c r="D118" s="123"/>
      <c r="E118" s="123">
        <v>203.83444591217759</v>
      </c>
      <c r="F118" s="123"/>
      <c r="G118" s="123"/>
      <c r="H118" s="123"/>
      <c r="I118" s="123"/>
      <c r="J118" s="123">
        <v>203.83444591217759</v>
      </c>
    </row>
    <row r="119" spans="1:10" x14ac:dyDescent="0.2">
      <c r="A119" s="74" t="s">
        <v>756</v>
      </c>
      <c r="B119" s="123"/>
      <c r="C119" s="123"/>
      <c r="D119" s="123"/>
      <c r="E119" s="123">
        <v>160.30874412868852</v>
      </c>
      <c r="F119" s="123"/>
      <c r="G119" s="123"/>
      <c r="H119" s="123"/>
      <c r="I119" s="123"/>
      <c r="J119" s="123">
        <v>160.30874412868852</v>
      </c>
    </row>
    <row r="120" spans="1:10" x14ac:dyDescent="0.2">
      <c r="A120" s="74" t="s">
        <v>757</v>
      </c>
      <c r="B120" s="123"/>
      <c r="C120" s="123"/>
      <c r="D120" s="123"/>
      <c r="E120" s="123">
        <v>248.46050829107691</v>
      </c>
      <c r="F120" s="123"/>
      <c r="G120" s="123"/>
      <c r="H120" s="123"/>
      <c r="I120" s="123"/>
      <c r="J120" s="123">
        <v>248.46050829107691</v>
      </c>
    </row>
    <row r="121" spans="1:10" x14ac:dyDescent="0.2">
      <c r="A121" s="74" t="s">
        <v>758</v>
      </c>
      <c r="B121" s="123"/>
      <c r="C121" s="123"/>
      <c r="D121" s="123"/>
      <c r="E121" s="123"/>
      <c r="F121" s="123"/>
      <c r="G121" s="123"/>
      <c r="H121" s="123">
        <v>123.12281156155689</v>
      </c>
      <c r="I121" s="123"/>
      <c r="J121" s="123">
        <v>123.12281156155689</v>
      </c>
    </row>
    <row r="122" spans="1:10" x14ac:dyDescent="0.2">
      <c r="A122" s="74" t="s">
        <v>759</v>
      </c>
      <c r="B122" s="123"/>
      <c r="C122" s="123"/>
      <c r="D122" s="123"/>
      <c r="E122" s="123">
        <v>363.44147502455462</v>
      </c>
      <c r="F122" s="123"/>
      <c r="G122" s="123"/>
      <c r="H122" s="123"/>
      <c r="I122" s="123"/>
      <c r="J122" s="123">
        <v>363.44147502455462</v>
      </c>
    </row>
    <row r="123" spans="1:10" x14ac:dyDescent="0.2">
      <c r="A123" s="74" t="s">
        <v>760</v>
      </c>
      <c r="B123" s="123"/>
      <c r="C123" s="123"/>
      <c r="D123" s="123"/>
      <c r="E123" s="123"/>
      <c r="F123" s="123"/>
      <c r="G123" s="123">
        <v>147.60386679903453</v>
      </c>
      <c r="H123" s="123"/>
      <c r="I123" s="123"/>
      <c r="J123" s="123">
        <v>147.60386679903453</v>
      </c>
    </row>
    <row r="124" spans="1:10" x14ac:dyDescent="0.2">
      <c r="A124" s="74" t="s">
        <v>761</v>
      </c>
      <c r="B124" s="123"/>
      <c r="C124" s="123"/>
      <c r="D124" s="123"/>
      <c r="E124" s="123">
        <v>284.3141415153591</v>
      </c>
      <c r="F124" s="123"/>
      <c r="G124" s="123"/>
      <c r="H124" s="123"/>
      <c r="I124" s="123"/>
      <c r="J124" s="123">
        <v>284.3141415153591</v>
      </c>
    </row>
    <row r="125" spans="1:10" x14ac:dyDescent="0.2">
      <c r="A125" s="74" t="s">
        <v>571</v>
      </c>
      <c r="B125" s="123">
        <v>269.16798067978084</v>
      </c>
      <c r="C125" s="123">
        <v>310.4641373299188</v>
      </c>
      <c r="D125" s="123">
        <v>265.18924644298698</v>
      </c>
      <c r="E125" s="123">
        <v>232.33892130840098</v>
      </c>
      <c r="F125" s="123">
        <v>263.86555180303856</v>
      </c>
      <c r="G125" s="123">
        <v>281.57855891304257</v>
      </c>
      <c r="H125" s="123">
        <v>269.22941014599439</v>
      </c>
      <c r="I125" s="123"/>
      <c r="J125" s="123">
        <v>269.00938412841975</v>
      </c>
    </row>
  </sheetData>
  <pageMargins left="0.7" right="0.7" top="0.75" bottom="0.75" header="0.3" footer="0.3"/>
  <pageSetup orientation="portrait" horizontalDpi="0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DD1E8-6FF8-4F57-B8AE-E5E05640F9FB}">
  <dimension ref="A1:D12"/>
  <sheetViews>
    <sheetView workbookViewId="0">
      <selection activeCell="I3" sqref="I3"/>
    </sheetView>
  </sheetViews>
  <sheetFormatPr baseColWidth="10" defaultColWidth="8.83203125" defaultRowHeight="15" x14ac:dyDescent="0.2"/>
  <cols>
    <col min="1" max="1" width="38.6640625" bestFit="1" customWidth="1"/>
    <col min="2" max="2" width="10" bestFit="1" customWidth="1"/>
  </cols>
  <sheetData>
    <row r="1" spans="1:4" ht="16" x14ac:dyDescent="0.2">
      <c r="A1" s="112" t="s">
        <v>762</v>
      </c>
      <c r="B1" s="113" t="s">
        <v>763</v>
      </c>
      <c r="C1" s="113" t="s">
        <v>764</v>
      </c>
      <c r="D1" s="113" t="s">
        <v>765</v>
      </c>
    </row>
    <row r="2" spans="1:4" x14ac:dyDescent="0.2">
      <c r="A2" t="s">
        <v>20</v>
      </c>
      <c r="B2">
        <v>64</v>
      </c>
      <c r="C2">
        <f t="shared" ref="C2:C12" si="0">B2/4</f>
        <v>16</v>
      </c>
      <c r="D2">
        <v>2014</v>
      </c>
    </row>
    <row r="3" spans="1:4" x14ac:dyDescent="0.2">
      <c r="A3" t="s">
        <v>97</v>
      </c>
      <c r="B3">
        <v>104</v>
      </c>
      <c r="C3">
        <f t="shared" si="0"/>
        <v>26</v>
      </c>
      <c r="D3">
        <v>2014</v>
      </c>
    </row>
    <row r="4" spans="1:4" x14ac:dyDescent="0.2">
      <c r="A4" t="s">
        <v>766</v>
      </c>
      <c r="B4">
        <v>44</v>
      </c>
      <c r="C4">
        <f t="shared" si="0"/>
        <v>11</v>
      </c>
      <c r="D4">
        <v>2014</v>
      </c>
    </row>
    <row r="5" spans="1:4" x14ac:dyDescent="0.2">
      <c r="A5" t="s">
        <v>767</v>
      </c>
      <c r="B5">
        <v>56</v>
      </c>
      <c r="C5">
        <f t="shared" si="0"/>
        <v>14</v>
      </c>
      <c r="D5">
        <v>2014</v>
      </c>
    </row>
    <row r="6" spans="1:4" x14ac:dyDescent="0.2">
      <c r="A6" t="s">
        <v>349</v>
      </c>
      <c r="B6">
        <v>56</v>
      </c>
      <c r="C6">
        <f t="shared" si="0"/>
        <v>14</v>
      </c>
      <c r="D6">
        <v>2014</v>
      </c>
    </row>
    <row r="7" spans="1:4" x14ac:dyDescent="0.2">
      <c r="A7" t="s">
        <v>417</v>
      </c>
      <c r="B7">
        <v>48</v>
      </c>
      <c r="C7">
        <f t="shared" si="0"/>
        <v>12</v>
      </c>
      <c r="D7">
        <v>2014</v>
      </c>
    </row>
    <row r="8" spans="1:4" x14ac:dyDescent="0.2">
      <c r="A8" t="s">
        <v>68</v>
      </c>
      <c r="B8">
        <v>8</v>
      </c>
      <c r="C8">
        <f t="shared" si="0"/>
        <v>2</v>
      </c>
      <c r="D8">
        <v>2019</v>
      </c>
    </row>
    <row r="9" spans="1:4" x14ac:dyDescent="0.2">
      <c r="A9" t="s">
        <v>254</v>
      </c>
      <c r="B9">
        <v>40</v>
      </c>
      <c r="C9">
        <f t="shared" si="0"/>
        <v>10</v>
      </c>
      <c r="D9">
        <v>2019</v>
      </c>
    </row>
    <row r="10" spans="1:4" x14ac:dyDescent="0.2">
      <c r="A10" t="s">
        <v>391</v>
      </c>
      <c r="B10">
        <v>8</v>
      </c>
      <c r="C10">
        <f t="shared" si="0"/>
        <v>2</v>
      </c>
      <c r="D10">
        <v>2019</v>
      </c>
    </row>
    <row r="11" spans="1:4" x14ac:dyDescent="0.2">
      <c r="A11" t="s">
        <v>422</v>
      </c>
      <c r="B11">
        <v>24</v>
      </c>
      <c r="C11">
        <f t="shared" si="0"/>
        <v>6</v>
      </c>
      <c r="D11">
        <v>2019</v>
      </c>
    </row>
    <row r="12" spans="1:4" x14ac:dyDescent="0.2">
      <c r="A12" t="s">
        <v>491</v>
      </c>
      <c r="B12">
        <v>28</v>
      </c>
      <c r="C12">
        <f t="shared" si="0"/>
        <v>7</v>
      </c>
      <c r="D12">
        <v>2019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646B2-0044-4FC2-9C0C-2B9A23C43468}">
  <dimension ref="A1"/>
  <sheetViews>
    <sheetView workbookViewId="0">
      <selection activeCell="O8" sqref="O8"/>
    </sheetView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9A3DE-6C9C-4F09-AD6B-15EEBE172B0D}">
  <dimension ref="A1:T36"/>
  <sheetViews>
    <sheetView workbookViewId="0">
      <selection activeCell="S14" sqref="S14"/>
    </sheetView>
  </sheetViews>
  <sheetFormatPr baseColWidth="10" defaultColWidth="8.83203125" defaultRowHeight="15" x14ac:dyDescent="0.2"/>
  <cols>
    <col min="1" max="1" width="13.1640625" bestFit="1" customWidth="1"/>
    <col min="2" max="2" width="13.5" bestFit="1" customWidth="1"/>
    <col min="3" max="3" width="2" bestFit="1" customWidth="1"/>
    <col min="4" max="4" width="13.1640625" bestFit="1" customWidth="1"/>
    <col min="5" max="5" width="13.5" bestFit="1" customWidth="1"/>
    <col min="6" max="6" width="2" bestFit="1" customWidth="1"/>
    <col min="7" max="7" width="13.1640625" bestFit="1" customWidth="1"/>
    <col min="8" max="8" width="13.5" bestFit="1" customWidth="1"/>
    <col min="9" max="9" width="2" bestFit="1" customWidth="1"/>
    <col min="10" max="10" width="16.1640625" bestFit="1" customWidth="1"/>
    <col min="11" max="11" width="13.5" bestFit="1" customWidth="1"/>
    <col min="12" max="12" width="2" bestFit="1" customWidth="1"/>
    <col min="13" max="13" width="16.33203125" bestFit="1" customWidth="1"/>
    <col min="14" max="14" width="13.5" bestFit="1" customWidth="1"/>
    <col min="15" max="15" width="2" bestFit="1" customWidth="1"/>
    <col min="16" max="16" width="13.1640625" bestFit="1" customWidth="1"/>
    <col min="17" max="17" width="13.5" bestFit="1" customWidth="1"/>
    <col min="18" max="18" width="2" bestFit="1" customWidth="1"/>
    <col min="19" max="19" width="15.33203125" bestFit="1" customWidth="1"/>
    <col min="20" max="20" width="13.5" bestFit="1" customWidth="1"/>
  </cols>
  <sheetData>
    <row r="1" spans="1:20" x14ac:dyDescent="0.2">
      <c r="A1" s="73" t="s">
        <v>14</v>
      </c>
      <c r="B1" t="s">
        <v>29</v>
      </c>
      <c r="D1" s="73" t="s">
        <v>14</v>
      </c>
      <c r="E1" t="s">
        <v>27</v>
      </c>
      <c r="G1" s="73" t="s">
        <v>14</v>
      </c>
      <c r="H1" t="s">
        <v>111</v>
      </c>
      <c r="J1" s="73" t="s">
        <v>14</v>
      </c>
      <c r="K1" t="s">
        <v>22</v>
      </c>
      <c r="M1" s="73" t="s">
        <v>14</v>
      </c>
      <c r="N1" t="s">
        <v>256</v>
      </c>
      <c r="P1" s="73" t="s">
        <v>14</v>
      </c>
      <c r="Q1" t="s">
        <v>205</v>
      </c>
      <c r="S1" s="73" t="s">
        <v>14</v>
      </c>
    </row>
    <row r="3" spans="1:20" s="1" customFormat="1" ht="30" customHeight="1" x14ac:dyDescent="0.2">
      <c r="A3" s="109" t="s">
        <v>543</v>
      </c>
      <c r="B3" s="1" t="s">
        <v>626</v>
      </c>
      <c r="D3" s="109" t="s">
        <v>543</v>
      </c>
      <c r="E3" s="1" t="s">
        <v>626</v>
      </c>
      <c r="G3" s="109" t="s">
        <v>543</v>
      </c>
      <c r="H3" s="1" t="s">
        <v>626</v>
      </c>
      <c r="J3" s="109" t="s">
        <v>543</v>
      </c>
      <c r="K3" s="1" t="s">
        <v>626</v>
      </c>
      <c r="M3" s="109" t="s">
        <v>543</v>
      </c>
      <c r="N3" s="1" t="s">
        <v>626</v>
      </c>
      <c r="P3" s="109" t="s">
        <v>543</v>
      </c>
      <c r="Q3" s="1" t="s">
        <v>626</v>
      </c>
      <c r="S3" s="109" t="s">
        <v>543</v>
      </c>
      <c r="T3" s="1" t="s">
        <v>626</v>
      </c>
    </row>
    <row r="4" spans="1:20" x14ac:dyDescent="0.2">
      <c r="A4" s="74" t="s">
        <v>638</v>
      </c>
      <c r="B4" s="123">
        <v>431.24230310700261</v>
      </c>
      <c r="D4" s="74" t="s">
        <v>630</v>
      </c>
      <c r="E4" s="123">
        <v>341.88508727895959</v>
      </c>
      <c r="G4" s="74" t="s">
        <v>698</v>
      </c>
      <c r="H4" s="123">
        <v>254.74536711104412</v>
      </c>
      <c r="J4" s="74" t="s">
        <v>633</v>
      </c>
      <c r="K4" s="123">
        <v>411.9003650851954</v>
      </c>
      <c r="M4" s="74" t="s">
        <v>697</v>
      </c>
      <c r="N4" s="123">
        <v>280.53312723757836</v>
      </c>
      <c r="P4" s="74" t="s">
        <v>686</v>
      </c>
      <c r="Q4" s="123">
        <v>258.9016001382555</v>
      </c>
      <c r="S4" s="74" t="s">
        <v>634</v>
      </c>
      <c r="T4" s="123">
        <v>256.84397406004632</v>
      </c>
    </row>
    <row r="5" spans="1:20" x14ac:dyDescent="0.2">
      <c r="A5" s="74" t="s">
        <v>639</v>
      </c>
      <c r="B5" s="123">
        <v>393.0556927327857</v>
      </c>
      <c r="D5" s="74" t="s">
        <v>635</v>
      </c>
      <c r="E5" s="123">
        <v>321.97735537025926</v>
      </c>
      <c r="G5" s="74" t="s">
        <v>700</v>
      </c>
      <c r="H5" s="123">
        <v>215.33194817196966</v>
      </c>
      <c r="J5" s="74" t="s">
        <v>656</v>
      </c>
      <c r="K5" s="123">
        <v>436.09784853972053</v>
      </c>
      <c r="M5" s="74" t="s">
        <v>699</v>
      </c>
      <c r="N5" s="123">
        <v>273.32053716655014</v>
      </c>
      <c r="P5" s="74" t="s">
        <v>688</v>
      </c>
      <c r="Q5" s="123">
        <v>209.72382859278252</v>
      </c>
      <c r="S5" s="74" t="s">
        <v>664</v>
      </c>
      <c r="T5" s="123">
        <v>328.71225264214161</v>
      </c>
    </row>
    <row r="6" spans="1:20" x14ac:dyDescent="0.2">
      <c r="A6" s="74" t="s">
        <v>641</v>
      </c>
      <c r="B6" s="123">
        <v>183.26010921957277</v>
      </c>
      <c r="D6" s="74" t="s">
        <v>636</v>
      </c>
      <c r="E6" s="123">
        <v>453.20612270516449</v>
      </c>
      <c r="G6" s="74" t="s">
        <v>728</v>
      </c>
      <c r="H6" s="123">
        <v>223.9200735254033</v>
      </c>
      <c r="J6" s="74" t="s">
        <v>687</v>
      </c>
      <c r="K6" s="123">
        <v>257.31110966094894</v>
      </c>
      <c r="M6" s="74" t="s">
        <v>705</v>
      </c>
      <c r="N6" s="123">
        <v>312.81698586981901</v>
      </c>
      <c r="P6" s="74" t="s">
        <v>690</v>
      </c>
      <c r="Q6" s="123">
        <v>230.97072223890919</v>
      </c>
      <c r="S6" s="74" t="s">
        <v>667</v>
      </c>
      <c r="T6" s="123">
        <v>240.12796488512711</v>
      </c>
    </row>
    <row r="7" spans="1:20" x14ac:dyDescent="0.2">
      <c r="A7" s="74" t="s">
        <v>644</v>
      </c>
      <c r="B7" s="123">
        <v>356.27872084070049</v>
      </c>
      <c r="D7" s="74" t="s">
        <v>637</v>
      </c>
      <c r="E7" s="123">
        <v>452.11725900125282</v>
      </c>
      <c r="G7" s="74" t="s">
        <v>737</v>
      </c>
      <c r="H7" s="123">
        <v>335.91558591493651</v>
      </c>
      <c r="J7" s="74" t="s">
        <v>689</v>
      </c>
      <c r="K7" s="123">
        <v>299.44252789510699</v>
      </c>
      <c r="M7" s="74" t="s">
        <v>707</v>
      </c>
      <c r="N7" s="123">
        <v>183.84850794057351</v>
      </c>
      <c r="P7" s="74" t="s">
        <v>691</v>
      </c>
      <c r="Q7" s="123">
        <v>242.83488037479529</v>
      </c>
      <c r="S7" s="74" t="s">
        <v>709</v>
      </c>
      <c r="T7" s="123">
        <v>228.6346010989275</v>
      </c>
    </row>
    <row r="8" spans="1:20" x14ac:dyDescent="0.2">
      <c r="A8" s="74" t="s">
        <v>660</v>
      </c>
      <c r="B8" s="123">
        <v>319.38809256495813</v>
      </c>
      <c r="D8" s="74" t="s">
        <v>640</v>
      </c>
      <c r="E8" s="123">
        <v>378.97559330451361</v>
      </c>
      <c r="G8" s="74" t="s">
        <v>738</v>
      </c>
      <c r="H8" s="123">
        <v>244.28568899745773</v>
      </c>
      <c r="J8" s="74" t="s">
        <v>702</v>
      </c>
      <c r="K8" s="123">
        <v>294.34831959956125</v>
      </c>
      <c r="M8" s="74" t="s">
        <v>708</v>
      </c>
      <c r="N8" s="123">
        <v>326.67636407032887</v>
      </c>
      <c r="P8" s="74" t="s">
        <v>692</v>
      </c>
      <c r="Q8" s="123">
        <v>283.93467901461872</v>
      </c>
      <c r="S8" s="74" t="s">
        <v>712</v>
      </c>
      <c r="T8" s="123">
        <v>230.31665992732019</v>
      </c>
    </row>
    <row r="9" spans="1:20" x14ac:dyDescent="0.2">
      <c r="A9" s="74" t="s">
        <v>661</v>
      </c>
      <c r="B9" s="123">
        <v>296.89777319260145</v>
      </c>
      <c r="D9" s="74" t="s">
        <v>642</v>
      </c>
      <c r="E9" s="123">
        <v>230.46494413485379</v>
      </c>
      <c r="G9" s="74" t="s">
        <v>741</v>
      </c>
      <c r="H9" s="123">
        <v>288.12719341832883</v>
      </c>
      <c r="J9" s="74" t="s">
        <v>704</v>
      </c>
      <c r="K9" s="123">
        <v>249.04114537753847</v>
      </c>
      <c r="M9" s="74" t="s">
        <v>710</v>
      </c>
      <c r="N9" s="123">
        <v>248.07136118320216</v>
      </c>
      <c r="P9" s="74" t="s">
        <v>693</v>
      </c>
      <c r="Q9" s="123">
        <v>306.4547825459756</v>
      </c>
      <c r="S9" s="74" t="s">
        <v>725</v>
      </c>
      <c r="T9" s="123">
        <v>275.20832118563737</v>
      </c>
    </row>
    <row r="10" spans="1:20" x14ac:dyDescent="0.2">
      <c r="A10" s="74" t="s">
        <v>662</v>
      </c>
      <c r="B10" s="123">
        <v>319.07552415554528</v>
      </c>
      <c r="D10" s="74" t="s">
        <v>651</v>
      </c>
      <c r="E10" s="123">
        <v>162.32739895306514</v>
      </c>
      <c r="G10" s="74" t="s">
        <v>745</v>
      </c>
      <c r="H10" s="123">
        <v>347.09242218626775</v>
      </c>
      <c r="J10" s="74" t="s">
        <v>706</v>
      </c>
      <c r="K10" s="123">
        <v>295.87250295954362</v>
      </c>
      <c r="M10" s="74" t="s">
        <v>711</v>
      </c>
      <c r="N10" s="123">
        <v>303.23486484821399</v>
      </c>
      <c r="P10" s="74" t="s">
        <v>694</v>
      </c>
      <c r="Q10" s="123">
        <v>295.3562242464933</v>
      </c>
      <c r="S10" s="74" t="s">
        <v>734</v>
      </c>
      <c r="T10" s="123">
        <v>265.69235568474545</v>
      </c>
    </row>
    <row r="11" spans="1:20" x14ac:dyDescent="0.2">
      <c r="A11" s="74" t="s">
        <v>663</v>
      </c>
      <c r="B11" s="123">
        <v>215.68428712615338</v>
      </c>
      <c r="D11" s="74" t="s">
        <v>653</v>
      </c>
      <c r="E11" s="123">
        <v>254.13156216201907</v>
      </c>
      <c r="G11" s="74" t="s">
        <v>747</v>
      </c>
      <c r="H11" s="123">
        <v>354.72956222532127</v>
      </c>
      <c r="J11" s="74" t="s">
        <v>714</v>
      </c>
      <c r="K11" s="123">
        <v>126.10621294815755</v>
      </c>
      <c r="M11" s="74" t="s">
        <v>713</v>
      </c>
      <c r="N11" s="123">
        <v>232.92546283258457</v>
      </c>
      <c r="P11" s="74" t="s">
        <v>695</v>
      </c>
      <c r="Q11" s="123">
        <v>191.14672239294663</v>
      </c>
      <c r="S11" s="74" t="s">
        <v>740</v>
      </c>
      <c r="T11" s="123">
        <v>327.80771595430116</v>
      </c>
    </row>
    <row r="12" spans="1:20" x14ac:dyDescent="0.2">
      <c r="A12" s="74" t="s">
        <v>665</v>
      </c>
      <c r="B12" s="123">
        <v>246.95461576987242</v>
      </c>
      <c r="D12" s="74" t="s">
        <v>655</v>
      </c>
      <c r="E12" s="123">
        <v>252.26244444645764</v>
      </c>
      <c r="G12" s="74" t="s">
        <v>749</v>
      </c>
      <c r="H12" s="123">
        <v>269.38432163163992</v>
      </c>
      <c r="J12" s="74" t="s">
        <v>715</v>
      </c>
      <c r="K12" s="123">
        <v>160.88909988135146</v>
      </c>
      <c r="M12" s="74" t="s">
        <v>716</v>
      </c>
      <c r="N12" s="123">
        <v>213.3627550784974</v>
      </c>
      <c r="P12" s="74" t="s">
        <v>696</v>
      </c>
      <c r="Q12" s="123">
        <v>165.38781390555135</v>
      </c>
      <c r="S12" s="74" t="s">
        <v>571</v>
      </c>
      <c r="T12" s="123">
        <v>269.16798067978084</v>
      </c>
    </row>
    <row r="13" spans="1:20" x14ac:dyDescent="0.2">
      <c r="A13" s="74" t="s">
        <v>666</v>
      </c>
      <c r="B13" s="123">
        <v>238.80416422829038</v>
      </c>
      <c r="D13" s="74" t="s">
        <v>658</v>
      </c>
      <c r="E13" s="123">
        <v>251.99208368656562</v>
      </c>
      <c r="G13" s="74" t="s">
        <v>750</v>
      </c>
      <c r="H13" s="123">
        <v>340.21366781916515</v>
      </c>
      <c r="J13" s="74" t="s">
        <v>717</v>
      </c>
      <c r="K13" s="123">
        <v>139.66362939504708</v>
      </c>
      <c r="M13" s="74" t="s">
        <v>571</v>
      </c>
      <c r="N13" s="123">
        <v>263.86555180303867</v>
      </c>
      <c r="P13" s="74" t="s">
        <v>701</v>
      </c>
      <c r="Q13" s="123">
        <v>137.24668996018923</v>
      </c>
      <c r="S13" s="74" t="s">
        <v>768</v>
      </c>
    </row>
    <row r="14" spans="1:20" x14ac:dyDescent="0.2">
      <c r="A14" s="74" t="s">
        <v>668</v>
      </c>
      <c r="B14" s="123">
        <v>209.11129677388595</v>
      </c>
      <c r="D14" s="74" t="s">
        <v>659</v>
      </c>
      <c r="E14" s="123">
        <v>373.78748657678818</v>
      </c>
      <c r="G14" s="74" t="s">
        <v>751</v>
      </c>
      <c r="H14" s="123">
        <v>289.36319616925147</v>
      </c>
      <c r="J14" s="74" t="s">
        <v>720</v>
      </c>
      <c r="K14" s="123">
        <v>143.19326200148251</v>
      </c>
      <c r="M14" s="74" t="s">
        <v>768</v>
      </c>
      <c r="P14" s="74" t="s">
        <v>703</v>
      </c>
      <c r="Q14" s="123">
        <v>249.68544559887926</v>
      </c>
    </row>
    <row r="15" spans="1:20" x14ac:dyDescent="0.2">
      <c r="A15" s="74" t="s">
        <v>669</v>
      </c>
      <c r="B15" s="123">
        <v>287.87821900418203</v>
      </c>
      <c r="D15" s="74" t="s">
        <v>724</v>
      </c>
      <c r="E15" s="123">
        <v>213.47012020761201</v>
      </c>
      <c r="G15" s="74" t="s">
        <v>752</v>
      </c>
      <c r="H15" s="123">
        <v>200.81939728540942</v>
      </c>
      <c r="J15" s="74" t="s">
        <v>721</v>
      </c>
      <c r="K15" s="123">
        <v>346.56186714112278</v>
      </c>
      <c r="P15" s="74" t="s">
        <v>718</v>
      </c>
      <c r="Q15" s="123">
        <v>164.50715704357884</v>
      </c>
    </row>
    <row r="16" spans="1:20" x14ac:dyDescent="0.2">
      <c r="A16" s="74" t="s">
        <v>670</v>
      </c>
      <c r="B16" s="123">
        <v>267.43585623656861</v>
      </c>
      <c r="D16" s="74" t="s">
        <v>727</v>
      </c>
      <c r="E16" s="123">
        <v>314.66019386210274</v>
      </c>
      <c r="G16" s="74" t="s">
        <v>753</v>
      </c>
      <c r="H16" s="123">
        <v>209.06897168619577</v>
      </c>
      <c r="J16" s="74" t="s">
        <v>723</v>
      </c>
      <c r="K16" s="123">
        <v>425.96438440277666</v>
      </c>
      <c r="P16" s="74" t="s">
        <v>719</v>
      </c>
      <c r="Q16" s="123">
        <v>169.36897647293185</v>
      </c>
    </row>
    <row r="17" spans="1:17" x14ac:dyDescent="0.2">
      <c r="A17" s="74" t="s">
        <v>671</v>
      </c>
      <c r="B17" s="123">
        <v>199.76820506191058</v>
      </c>
      <c r="D17" s="74" t="s">
        <v>744</v>
      </c>
      <c r="E17" s="123">
        <v>345.2402709292503</v>
      </c>
      <c r="G17" s="74" t="s">
        <v>754</v>
      </c>
      <c r="H17" s="123">
        <v>342.32094448596683</v>
      </c>
      <c r="J17" s="74" t="s">
        <v>726</v>
      </c>
      <c r="K17" s="123">
        <v>213.0200845489407</v>
      </c>
      <c r="P17" s="74" t="s">
        <v>733</v>
      </c>
      <c r="Q17" s="123">
        <v>248.56066746185547</v>
      </c>
    </row>
    <row r="18" spans="1:17" x14ac:dyDescent="0.2">
      <c r="A18" s="74" t="s">
        <v>672</v>
      </c>
      <c r="B18" s="123">
        <v>168.42273478741134</v>
      </c>
      <c r="D18" s="74" t="s">
        <v>571</v>
      </c>
      <c r="E18" s="123">
        <v>310.46413732991874</v>
      </c>
      <c r="G18" s="74" t="s">
        <v>758</v>
      </c>
      <c r="H18" s="123">
        <v>123.12281156155689</v>
      </c>
      <c r="J18" s="74" t="s">
        <v>729</v>
      </c>
      <c r="K18" s="123">
        <v>365.08516059193641</v>
      </c>
      <c r="P18" s="74" t="s">
        <v>755</v>
      </c>
      <c r="Q18" s="123">
        <v>203.83444591217759</v>
      </c>
    </row>
    <row r="19" spans="1:17" x14ac:dyDescent="0.2">
      <c r="A19" s="74" t="s">
        <v>673</v>
      </c>
      <c r="B19" s="123">
        <v>368.17621207706253</v>
      </c>
      <c r="D19" s="74" t="s">
        <v>768</v>
      </c>
      <c r="G19" s="74" t="s">
        <v>571</v>
      </c>
      <c r="H19" s="123">
        <v>269.22941014599434</v>
      </c>
      <c r="J19" s="74" t="s">
        <v>730</v>
      </c>
      <c r="K19" s="123">
        <v>365.49438418651556</v>
      </c>
      <c r="P19" s="74" t="s">
        <v>756</v>
      </c>
      <c r="Q19" s="123">
        <v>160.30874412868852</v>
      </c>
    </row>
    <row r="20" spans="1:17" x14ac:dyDescent="0.2">
      <c r="A20" s="74" t="s">
        <v>674</v>
      </c>
      <c r="B20" s="123">
        <v>311.94918752334587</v>
      </c>
      <c r="G20" s="74" t="s">
        <v>768</v>
      </c>
      <c r="J20" s="74" t="s">
        <v>731</v>
      </c>
      <c r="K20" s="123">
        <v>420.8022938442557</v>
      </c>
      <c r="P20" s="74" t="s">
        <v>757</v>
      </c>
      <c r="Q20" s="123">
        <v>248.46050829107691</v>
      </c>
    </row>
    <row r="21" spans="1:17" x14ac:dyDescent="0.2">
      <c r="A21" s="74" t="s">
        <v>675</v>
      </c>
      <c r="B21" s="123">
        <v>324.39404984363193</v>
      </c>
      <c r="J21" s="74" t="s">
        <v>732</v>
      </c>
      <c r="K21" s="123">
        <v>290.35729006020921</v>
      </c>
      <c r="P21" s="74" t="s">
        <v>759</v>
      </c>
      <c r="Q21" s="123">
        <v>363.44147502455462</v>
      </c>
    </row>
    <row r="22" spans="1:17" x14ac:dyDescent="0.2">
      <c r="A22" s="74" t="s">
        <v>676</v>
      </c>
      <c r="B22" s="123">
        <v>207.91505511549059</v>
      </c>
      <c r="J22" s="74" t="s">
        <v>736</v>
      </c>
      <c r="K22" s="123">
        <v>204.14320991298183</v>
      </c>
      <c r="P22" s="74" t="s">
        <v>761</v>
      </c>
      <c r="Q22" s="123">
        <v>284.3141415153591</v>
      </c>
    </row>
    <row r="23" spans="1:17" x14ac:dyDescent="0.2">
      <c r="A23" s="74" t="s">
        <v>677</v>
      </c>
      <c r="B23" s="123">
        <v>254.95107493015806</v>
      </c>
      <c r="J23" s="74" t="s">
        <v>743</v>
      </c>
      <c r="K23" s="123">
        <v>304.24202322292854</v>
      </c>
      <c r="P23" s="74" t="s">
        <v>571</v>
      </c>
      <c r="Q23" s="123">
        <v>232.33892130840104</v>
      </c>
    </row>
    <row r="24" spans="1:17" x14ac:dyDescent="0.2">
      <c r="A24" s="74" t="s">
        <v>678</v>
      </c>
      <c r="B24" s="123">
        <v>201.8457097379472</v>
      </c>
      <c r="J24" s="74" t="s">
        <v>746</v>
      </c>
      <c r="K24" s="123">
        <v>297.58770803258244</v>
      </c>
    </row>
    <row r="25" spans="1:17" x14ac:dyDescent="0.2">
      <c r="A25" s="74" t="s">
        <v>679</v>
      </c>
      <c r="B25" s="123">
        <v>207.37520913857861</v>
      </c>
      <c r="J25" s="74" t="s">
        <v>760</v>
      </c>
      <c r="K25" s="123">
        <v>147.60386679903456</v>
      </c>
      <c r="P25" s="74" t="s">
        <v>768</v>
      </c>
    </row>
    <row r="26" spans="1:17" x14ac:dyDescent="0.2">
      <c r="A26" s="74" t="s">
        <v>680</v>
      </c>
      <c r="B26" s="123">
        <v>256.64310493537698</v>
      </c>
      <c r="J26" s="74" t="s">
        <v>571</v>
      </c>
      <c r="K26" s="123">
        <v>281.57855891304257</v>
      </c>
    </row>
    <row r="27" spans="1:17" x14ac:dyDescent="0.2">
      <c r="A27" s="74" t="s">
        <v>681</v>
      </c>
      <c r="B27" s="123">
        <v>423.9525179157913</v>
      </c>
      <c r="J27" s="74" t="s">
        <v>768</v>
      </c>
    </row>
    <row r="28" spans="1:17" x14ac:dyDescent="0.2">
      <c r="A28" s="74" t="s">
        <v>682</v>
      </c>
      <c r="B28" s="123">
        <v>232.52652278926183</v>
      </c>
    </row>
    <row r="29" spans="1:17" x14ac:dyDescent="0.2">
      <c r="A29" s="74" t="s">
        <v>683</v>
      </c>
      <c r="B29" s="123">
        <v>176.80942767135201</v>
      </c>
    </row>
    <row r="30" spans="1:17" x14ac:dyDescent="0.2">
      <c r="A30" s="74" t="s">
        <v>684</v>
      </c>
      <c r="B30" s="123">
        <v>175.13253440977999</v>
      </c>
    </row>
    <row r="31" spans="1:17" x14ac:dyDescent="0.2">
      <c r="A31" s="74" t="s">
        <v>685</v>
      </c>
      <c r="B31" s="123">
        <v>187.24789515954836</v>
      </c>
    </row>
    <row r="32" spans="1:17" x14ac:dyDescent="0.2">
      <c r="A32" s="74" t="s">
        <v>735</v>
      </c>
      <c r="B32" s="123">
        <v>337.49563409440174</v>
      </c>
    </row>
    <row r="33" spans="1:2" x14ac:dyDescent="0.2">
      <c r="A33" s="74" t="s">
        <v>739</v>
      </c>
      <c r="B33" s="123">
        <v>245.18845942181667</v>
      </c>
    </row>
    <row r="34" spans="1:2" x14ac:dyDescent="0.2">
      <c r="A34" s="74" t="s">
        <v>748</v>
      </c>
      <c r="B34" s="123">
        <v>176.00645016760956</v>
      </c>
    </row>
    <row r="35" spans="1:2" x14ac:dyDescent="0.2">
      <c r="A35" s="74" t="s">
        <v>571</v>
      </c>
      <c r="B35" s="123">
        <v>265.18924644298698</v>
      </c>
    </row>
    <row r="36" spans="1:2" x14ac:dyDescent="0.2">
      <c r="A36" s="74" t="s">
        <v>768</v>
      </c>
    </row>
  </sheetData>
  <pageMargins left="0.7" right="0.7" top="0.75" bottom="0.75" header="0.3" footer="0.3"/>
  <pageSetup orientation="portrait" horizontalDpi="1200" verticalDpi="1200" r:id="rId8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8BA0C-F439-4CEF-A35F-BB772B4E9A2B}">
  <dimension ref="A2:K44"/>
  <sheetViews>
    <sheetView workbookViewId="0">
      <selection activeCell="S24" sqref="S24"/>
    </sheetView>
  </sheetViews>
  <sheetFormatPr baseColWidth="10" defaultColWidth="8.83203125" defaultRowHeight="15" x14ac:dyDescent="0.2"/>
  <sheetData>
    <row r="2" spans="1:11" s="113" customFormat="1" x14ac:dyDescent="0.2">
      <c r="A2" s="113" t="str">
        <f>StrataClusterAvgs!B1</f>
        <v>HPfC MA</v>
      </c>
      <c r="B2" s="113" t="str">
        <f>StrataClusterAvgs!E1</f>
        <v>HPfC LA</v>
      </c>
      <c r="C2" s="113" t="str">
        <f>StrataClusterAvgs!H1</f>
        <v>MPfC MA</v>
      </c>
      <c r="D2" s="113" t="str">
        <f>StrataClusterAvgs!K1</f>
        <v>MPfC LA</v>
      </c>
      <c r="E2" s="113" t="str">
        <f>StrataClusterAvgs!N1</f>
        <v>LPfC MA</v>
      </c>
      <c r="F2" s="113" t="str">
        <f>StrataClusterAvgs!Q1</f>
        <v>LPfC LA</v>
      </c>
      <c r="G2" s="113" t="s">
        <v>769</v>
      </c>
    </row>
    <row r="3" spans="1:11" x14ac:dyDescent="0.2">
      <c r="A3" s="75">
        <f>StrataClusterAvgs!B4</f>
        <v>431.24230310700261</v>
      </c>
      <c r="B3" s="75">
        <f>StrataClusterAvgs!E4</f>
        <v>341.88508727895959</v>
      </c>
      <c r="C3" s="75">
        <f>StrataClusterAvgs!H4</f>
        <v>254.74536711104412</v>
      </c>
      <c r="D3" s="75">
        <f>StrataClusterAvgs!K4</f>
        <v>411.9003650851954</v>
      </c>
      <c r="E3" s="75">
        <f>StrataClusterAvgs!N4</f>
        <v>280.53312723757836</v>
      </c>
      <c r="F3" s="75">
        <f>StrataClusterAvgs!Q4</f>
        <v>258.9016001382555</v>
      </c>
      <c r="G3" s="75">
        <f>StrataClusterAvgs!T4</f>
        <v>256.84397406004632</v>
      </c>
      <c r="H3" s="75"/>
      <c r="I3" s="75"/>
      <c r="J3" s="75"/>
      <c r="K3" s="75"/>
    </row>
    <row r="4" spans="1:11" x14ac:dyDescent="0.2">
      <c r="A4" s="75">
        <f>StrataClusterAvgs!B5</f>
        <v>393.0556927327857</v>
      </c>
      <c r="B4" s="75">
        <f>StrataClusterAvgs!E5</f>
        <v>321.97735537025926</v>
      </c>
      <c r="C4" s="75">
        <f>StrataClusterAvgs!H5</f>
        <v>215.33194817196966</v>
      </c>
      <c r="D4" s="75">
        <f>StrataClusterAvgs!K5</f>
        <v>436.09784853972053</v>
      </c>
      <c r="E4" s="75">
        <f>StrataClusterAvgs!N5</f>
        <v>273.32053716655014</v>
      </c>
      <c r="F4" s="75">
        <f>StrataClusterAvgs!Q5</f>
        <v>209.72382859278252</v>
      </c>
      <c r="G4" s="75">
        <f>StrataClusterAvgs!T5</f>
        <v>328.71225264214161</v>
      </c>
    </row>
    <row r="5" spans="1:11" x14ac:dyDescent="0.2">
      <c r="A5" s="75">
        <f>StrataClusterAvgs!B6</f>
        <v>183.26010921957277</v>
      </c>
      <c r="B5" s="75">
        <f>StrataClusterAvgs!E6</f>
        <v>453.20612270516449</v>
      </c>
      <c r="C5" s="75">
        <f>StrataClusterAvgs!H6</f>
        <v>223.9200735254033</v>
      </c>
      <c r="D5" s="75">
        <f>StrataClusterAvgs!K6</f>
        <v>257.31110966094894</v>
      </c>
      <c r="E5" s="75">
        <f>StrataClusterAvgs!N6</f>
        <v>312.81698586981901</v>
      </c>
      <c r="F5" s="75">
        <f>StrataClusterAvgs!Q6</f>
        <v>230.97072223890919</v>
      </c>
      <c r="G5" s="75">
        <f>StrataClusterAvgs!T6</f>
        <v>240.12796488512711</v>
      </c>
    </row>
    <row r="6" spans="1:11" x14ac:dyDescent="0.2">
      <c r="A6" s="75">
        <f>StrataClusterAvgs!B7</f>
        <v>356.27872084070049</v>
      </c>
      <c r="B6" s="75">
        <f>StrataClusterAvgs!E7</f>
        <v>452.11725900125282</v>
      </c>
      <c r="C6" s="75">
        <f>StrataClusterAvgs!H7</f>
        <v>335.91558591493651</v>
      </c>
      <c r="D6" s="75">
        <f>StrataClusterAvgs!K7</f>
        <v>299.44252789510699</v>
      </c>
      <c r="E6" s="75">
        <f>StrataClusterAvgs!N7</f>
        <v>183.84850794057351</v>
      </c>
      <c r="F6" s="75">
        <f>StrataClusterAvgs!Q7</f>
        <v>242.83488037479529</v>
      </c>
      <c r="G6" s="75">
        <f>StrataClusterAvgs!T7</f>
        <v>228.6346010989275</v>
      </c>
    </row>
    <row r="7" spans="1:11" x14ac:dyDescent="0.2">
      <c r="A7" s="75">
        <f>StrataClusterAvgs!B8</f>
        <v>319.38809256495813</v>
      </c>
      <c r="B7" s="75">
        <f>StrataClusterAvgs!E8</f>
        <v>378.97559330451361</v>
      </c>
      <c r="C7" s="75">
        <f>StrataClusterAvgs!H8</f>
        <v>244.28568899745773</v>
      </c>
      <c r="D7" s="75">
        <f>StrataClusterAvgs!K8</f>
        <v>294.34831959956125</v>
      </c>
      <c r="E7" s="75">
        <f>StrataClusterAvgs!N8</f>
        <v>326.67636407032887</v>
      </c>
      <c r="F7" s="75">
        <f>StrataClusterAvgs!Q8</f>
        <v>283.93467901461872</v>
      </c>
      <c r="G7" s="75">
        <f>StrataClusterAvgs!T8</f>
        <v>230.31665992732019</v>
      </c>
    </row>
    <row r="8" spans="1:11" x14ac:dyDescent="0.2">
      <c r="A8" s="75">
        <f>StrataClusterAvgs!B9</f>
        <v>296.89777319260145</v>
      </c>
      <c r="B8" s="75">
        <f>StrataClusterAvgs!E9</f>
        <v>230.46494413485379</v>
      </c>
      <c r="C8" s="75">
        <f>StrataClusterAvgs!H9</f>
        <v>288.12719341832883</v>
      </c>
      <c r="D8" s="75">
        <f>StrataClusterAvgs!K9</f>
        <v>249.04114537753847</v>
      </c>
      <c r="E8" s="75">
        <f>StrataClusterAvgs!N9</f>
        <v>248.07136118320216</v>
      </c>
      <c r="F8" s="75">
        <f>StrataClusterAvgs!Q9</f>
        <v>306.4547825459756</v>
      </c>
      <c r="G8" s="75">
        <f>StrataClusterAvgs!T9</f>
        <v>275.20832118563737</v>
      </c>
    </row>
    <row r="9" spans="1:11" x14ac:dyDescent="0.2">
      <c r="A9" s="75">
        <f>StrataClusterAvgs!B10</f>
        <v>319.07552415554528</v>
      </c>
      <c r="B9" s="75">
        <f>StrataClusterAvgs!E10</f>
        <v>162.32739895306514</v>
      </c>
      <c r="C9" s="75">
        <f>StrataClusterAvgs!H10</f>
        <v>347.09242218626775</v>
      </c>
      <c r="D9" s="75">
        <f>StrataClusterAvgs!K10</f>
        <v>295.87250295954362</v>
      </c>
      <c r="E9" s="75">
        <f>StrataClusterAvgs!N10</f>
        <v>303.23486484821399</v>
      </c>
      <c r="F9" s="75">
        <f>StrataClusterAvgs!Q10</f>
        <v>295.3562242464933</v>
      </c>
      <c r="G9" s="75">
        <f>StrataClusterAvgs!T10</f>
        <v>265.69235568474545</v>
      </c>
    </row>
    <row r="10" spans="1:11" x14ac:dyDescent="0.2">
      <c r="A10" s="75">
        <f>StrataClusterAvgs!B11</f>
        <v>215.68428712615338</v>
      </c>
      <c r="B10" s="75">
        <f>StrataClusterAvgs!E11</f>
        <v>254.13156216201907</v>
      </c>
      <c r="C10" s="75">
        <f>StrataClusterAvgs!H11</f>
        <v>354.72956222532127</v>
      </c>
      <c r="D10" s="75">
        <f>StrataClusterAvgs!K11</f>
        <v>126.10621294815755</v>
      </c>
      <c r="E10" s="75">
        <f>StrataClusterAvgs!N11</f>
        <v>232.92546283258457</v>
      </c>
      <c r="F10" s="75">
        <f>StrataClusterAvgs!Q11</f>
        <v>191.14672239294663</v>
      </c>
      <c r="G10" s="75">
        <f>StrataClusterAvgs!T11</f>
        <v>327.80771595430116</v>
      </c>
    </row>
    <row r="11" spans="1:11" x14ac:dyDescent="0.2">
      <c r="A11" s="75">
        <f>StrataClusterAvgs!B12</f>
        <v>246.95461576987242</v>
      </c>
      <c r="B11" s="75">
        <f>StrataClusterAvgs!E12</f>
        <v>252.26244444645764</v>
      </c>
      <c r="C11" s="75">
        <f>StrataClusterAvgs!H12</f>
        <v>269.38432163163992</v>
      </c>
      <c r="D11" s="75">
        <f>StrataClusterAvgs!K12</f>
        <v>160.88909988135146</v>
      </c>
      <c r="E11" s="75">
        <f>StrataClusterAvgs!N12</f>
        <v>213.3627550784974</v>
      </c>
      <c r="F11" s="75">
        <f>StrataClusterAvgs!Q12</f>
        <v>165.38781390555135</v>
      </c>
      <c r="G11" s="75"/>
    </row>
    <row r="12" spans="1:11" x14ac:dyDescent="0.2">
      <c r="A12" s="75">
        <f>StrataClusterAvgs!B13</f>
        <v>238.80416422829038</v>
      </c>
      <c r="B12" s="75">
        <f>StrataClusterAvgs!E13</f>
        <v>251.99208368656562</v>
      </c>
      <c r="C12" s="75">
        <f>StrataClusterAvgs!H13</f>
        <v>340.21366781916515</v>
      </c>
      <c r="D12" s="75">
        <f>StrataClusterAvgs!K13</f>
        <v>139.66362939504708</v>
      </c>
      <c r="E12" s="75"/>
      <c r="F12" s="75">
        <f>StrataClusterAvgs!Q13</f>
        <v>137.24668996018923</v>
      </c>
      <c r="G12" s="75"/>
    </row>
    <row r="13" spans="1:11" x14ac:dyDescent="0.2">
      <c r="A13" s="75">
        <f>StrataClusterAvgs!B14</f>
        <v>209.11129677388595</v>
      </c>
      <c r="B13" s="75">
        <f>StrataClusterAvgs!E14</f>
        <v>373.78748657678818</v>
      </c>
      <c r="C13" s="75">
        <f>StrataClusterAvgs!H14</f>
        <v>289.36319616925147</v>
      </c>
      <c r="D13" s="75">
        <f>StrataClusterAvgs!K14</f>
        <v>143.19326200148251</v>
      </c>
      <c r="E13" s="75"/>
      <c r="F13" s="75">
        <f>StrataClusterAvgs!Q14</f>
        <v>249.68544559887926</v>
      </c>
      <c r="G13" s="75"/>
    </row>
    <row r="14" spans="1:11" x14ac:dyDescent="0.2">
      <c r="A14" s="75">
        <f>StrataClusterAvgs!B15</f>
        <v>287.87821900418203</v>
      </c>
      <c r="B14" s="75">
        <f>StrataClusterAvgs!E15</f>
        <v>213.47012020761201</v>
      </c>
      <c r="C14" s="75">
        <f>StrataClusterAvgs!H15</f>
        <v>200.81939728540942</v>
      </c>
      <c r="D14" s="75">
        <f>StrataClusterAvgs!K15</f>
        <v>346.56186714112278</v>
      </c>
      <c r="E14" s="75"/>
      <c r="F14" s="75">
        <f>StrataClusterAvgs!Q15</f>
        <v>164.50715704357884</v>
      </c>
      <c r="G14" s="75"/>
    </row>
    <row r="15" spans="1:11" x14ac:dyDescent="0.2">
      <c r="A15" s="75">
        <f>StrataClusterAvgs!B16</f>
        <v>267.43585623656861</v>
      </c>
      <c r="B15" s="75">
        <f>StrataClusterAvgs!E16</f>
        <v>314.66019386210274</v>
      </c>
      <c r="C15" s="75">
        <f>StrataClusterAvgs!H16</f>
        <v>209.06897168619577</v>
      </c>
      <c r="D15" s="75">
        <f>StrataClusterAvgs!K16</f>
        <v>425.96438440277666</v>
      </c>
      <c r="E15" s="75"/>
      <c r="F15" s="75">
        <f>StrataClusterAvgs!Q16</f>
        <v>169.36897647293185</v>
      </c>
      <c r="G15" s="75"/>
    </row>
    <row r="16" spans="1:11" x14ac:dyDescent="0.2">
      <c r="A16" s="75">
        <f>StrataClusterAvgs!B17</f>
        <v>199.76820506191058</v>
      </c>
      <c r="B16" s="75">
        <f>StrataClusterAvgs!E17</f>
        <v>345.2402709292503</v>
      </c>
      <c r="C16" s="75">
        <f>StrataClusterAvgs!H17</f>
        <v>342.32094448596683</v>
      </c>
      <c r="D16" s="75">
        <f>StrataClusterAvgs!K17</f>
        <v>213.0200845489407</v>
      </c>
      <c r="E16" s="75"/>
      <c r="F16" s="75">
        <f>StrataClusterAvgs!Q17</f>
        <v>248.56066746185547</v>
      </c>
      <c r="G16" s="75"/>
    </row>
    <row r="17" spans="1:7" x14ac:dyDescent="0.2">
      <c r="A17" s="75">
        <f>StrataClusterAvgs!B18</f>
        <v>168.42273478741134</v>
      </c>
      <c r="B17" s="75"/>
      <c r="C17" s="75">
        <f>StrataClusterAvgs!H18</f>
        <v>123.12281156155689</v>
      </c>
      <c r="D17" s="75">
        <f>StrataClusterAvgs!K18</f>
        <v>365.08516059193641</v>
      </c>
      <c r="E17" s="75"/>
      <c r="F17" s="75">
        <f>StrataClusterAvgs!Q18</f>
        <v>203.83444591217759</v>
      </c>
      <c r="G17" s="75"/>
    </row>
    <row r="18" spans="1:7" x14ac:dyDescent="0.2">
      <c r="A18" s="75">
        <f>StrataClusterAvgs!B19</f>
        <v>368.17621207706253</v>
      </c>
      <c r="B18" s="75"/>
      <c r="C18" s="75"/>
      <c r="D18" s="75">
        <f>StrataClusterAvgs!K19</f>
        <v>365.49438418651556</v>
      </c>
      <c r="E18" s="75"/>
      <c r="F18" s="75">
        <f>StrataClusterAvgs!Q19</f>
        <v>160.30874412868852</v>
      </c>
      <c r="G18" s="75"/>
    </row>
    <row r="19" spans="1:7" x14ac:dyDescent="0.2">
      <c r="A19" s="75">
        <f>StrataClusterAvgs!B20</f>
        <v>311.94918752334587</v>
      </c>
      <c r="B19" s="75"/>
      <c r="C19" s="75"/>
      <c r="D19" s="75">
        <f>StrataClusterAvgs!K20</f>
        <v>420.8022938442557</v>
      </c>
      <c r="E19" s="75"/>
      <c r="F19" s="75">
        <f>StrataClusterAvgs!Q20</f>
        <v>248.46050829107691</v>
      </c>
      <c r="G19" s="75"/>
    </row>
    <row r="20" spans="1:7" x14ac:dyDescent="0.2">
      <c r="A20" s="75">
        <f>StrataClusterAvgs!B21</f>
        <v>324.39404984363193</v>
      </c>
      <c r="B20" s="75"/>
      <c r="C20" s="75"/>
      <c r="D20" s="75">
        <f>StrataClusterAvgs!K21</f>
        <v>290.35729006020921</v>
      </c>
      <c r="E20" s="75"/>
      <c r="F20" s="75">
        <f>StrataClusterAvgs!Q21</f>
        <v>363.44147502455462</v>
      </c>
      <c r="G20" s="75"/>
    </row>
    <row r="21" spans="1:7" x14ac:dyDescent="0.2">
      <c r="A21" s="75">
        <f>StrataClusterAvgs!B22</f>
        <v>207.91505511549059</v>
      </c>
      <c r="B21" s="75"/>
      <c r="C21" s="75"/>
      <c r="D21" s="75">
        <f>StrataClusterAvgs!K22</f>
        <v>204.14320991298183</v>
      </c>
      <c r="E21" s="75"/>
      <c r="F21" s="75">
        <f>StrataClusterAvgs!Q22</f>
        <v>284.3141415153591</v>
      </c>
      <c r="G21" s="75"/>
    </row>
    <row r="22" spans="1:7" x14ac:dyDescent="0.2">
      <c r="A22" s="75">
        <f>StrataClusterAvgs!B23</f>
        <v>254.95107493015806</v>
      </c>
      <c r="B22" s="75"/>
      <c r="C22" s="75"/>
      <c r="D22" s="75">
        <f>StrataClusterAvgs!K23</f>
        <v>304.24202322292854</v>
      </c>
      <c r="E22" s="75"/>
      <c r="F22" s="75">
        <f>StrataClusterAvgs!Q23</f>
        <v>232.33892130840104</v>
      </c>
      <c r="G22" s="75"/>
    </row>
    <row r="23" spans="1:7" x14ac:dyDescent="0.2">
      <c r="A23" s="75">
        <f>StrataClusterAvgs!B24</f>
        <v>201.8457097379472</v>
      </c>
      <c r="B23" s="75"/>
      <c r="C23" s="75"/>
      <c r="D23" s="75">
        <f>StrataClusterAvgs!K24</f>
        <v>297.58770803258244</v>
      </c>
      <c r="E23" s="75"/>
      <c r="F23" s="75"/>
      <c r="G23" s="75"/>
    </row>
    <row r="24" spans="1:7" x14ac:dyDescent="0.2">
      <c r="A24" s="75">
        <f>StrataClusterAvgs!B25</f>
        <v>207.37520913857861</v>
      </c>
      <c r="B24" s="75"/>
      <c r="C24" s="75"/>
      <c r="D24" s="75">
        <f>StrataClusterAvgs!K25</f>
        <v>147.60386679903456</v>
      </c>
      <c r="E24" s="75"/>
      <c r="F24" s="75"/>
      <c r="G24" s="75"/>
    </row>
    <row r="25" spans="1:7" x14ac:dyDescent="0.2">
      <c r="A25" s="75">
        <f>StrataClusterAvgs!B26</f>
        <v>256.64310493537698</v>
      </c>
      <c r="B25" s="75"/>
      <c r="C25" s="75"/>
      <c r="D25" s="75"/>
      <c r="E25" s="75"/>
      <c r="F25" s="75"/>
      <c r="G25" s="75"/>
    </row>
    <row r="26" spans="1:7" x14ac:dyDescent="0.2">
      <c r="A26" s="75">
        <f>StrataClusterAvgs!B27</f>
        <v>423.9525179157913</v>
      </c>
      <c r="B26" s="75"/>
      <c r="C26" s="75"/>
      <c r="D26" s="75"/>
      <c r="E26" s="75"/>
      <c r="F26" s="75"/>
      <c r="G26" s="75"/>
    </row>
    <row r="27" spans="1:7" x14ac:dyDescent="0.2">
      <c r="A27" s="75">
        <f>StrataClusterAvgs!B28</f>
        <v>232.52652278926183</v>
      </c>
      <c r="B27" s="75"/>
      <c r="C27" s="75"/>
      <c r="D27" s="75"/>
      <c r="E27" s="75"/>
      <c r="F27" s="75"/>
      <c r="G27" s="75"/>
    </row>
    <row r="28" spans="1:7" x14ac:dyDescent="0.2">
      <c r="A28" s="75">
        <f>StrataClusterAvgs!B29</f>
        <v>176.80942767135201</v>
      </c>
      <c r="B28" s="75"/>
      <c r="C28" s="75"/>
      <c r="D28" s="75"/>
      <c r="E28" s="75"/>
      <c r="F28" s="75"/>
      <c r="G28" s="75"/>
    </row>
    <row r="29" spans="1:7" x14ac:dyDescent="0.2">
      <c r="A29" s="75">
        <f>StrataClusterAvgs!B30</f>
        <v>175.13253440977999</v>
      </c>
      <c r="B29" s="75"/>
      <c r="C29" s="75"/>
      <c r="D29" s="75"/>
      <c r="E29" s="75"/>
      <c r="F29" s="75"/>
      <c r="G29" s="75"/>
    </row>
    <row r="30" spans="1:7" x14ac:dyDescent="0.2">
      <c r="A30" s="75">
        <f>StrataClusterAvgs!B31</f>
        <v>187.24789515954836</v>
      </c>
      <c r="B30" s="75"/>
      <c r="C30" s="75"/>
      <c r="D30" s="75"/>
      <c r="E30" s="75"/>
      <c r="F30" s="75"/>
      <c r="G30" s="75"/>
    </row>
    <row r="31" spans="1:7" x14ac:dyDescent="0.2">
      <c r="A31" s="75">
        <f>StrataClusterAvgs!B32</f>
        <v>337.49563409440174</v>
      </c>
      <c r="B31" s="75"/>
      <c r="C31" s="75"/>
      <c r="D31" s="75"/>
      <c r="E31" s="75"/>
      <c r="F31" s="75"/>
      <c r="G31" s="75"/>
    </row>
    <row r="32" spans="1:7" x14ac:dyDescent="0.2">
      <c r="A32" s="75">
        <f>StrataClusterAvgs!B33</f>
        <v>245.18845942181667</v>
      </c>
      <c r="B32" s="75"/>
      <c r="C32" s="75"/>
      <c r="D32" s="75"/>
      <c r="E32" s="75"/>
      <c r="F32" s="75"/>
      <c r="G32" s="75"/>
    </row>
    <row r="33" spans="1:7" x14ac:dyDescent="0.2">
      <c r="A33" s="75">
        <f>StrataClusterAvgs!B34</f>
        <v>176.00645016760956</v>
      </c>
      <c r="B33" s="75"/>
      <c r="C33" s="75"/>
      <c r="D33" s="75"/>
      <c r="E33" s="75"/>
      <c r="F33" s="75"/>
      <c r="G33" s="75"/>
    </row>
    <row r="34" spans="1:7" x14ac:dyDescent="0.2">
      <c r="A34" s="75"/>
      <c r="B34" s="75"/>
      <c r="C34" s="75"/>
      <c r="D34" s="75"/>
      <c r="E34" s="75"/>
      <c r="F34" s="75"/>
      <c r="G34" s="75"/>
    </row>
    <row r="35" spans="1:7" x14ac:dyDescent="0.2">
      <c r="A35" s="75"/>
      <c r="B35" s="75"/>
      <c r="C35" s="75"/>
      <c r="D35" s="75"/>
      <c r="E35" s="75"/>
      <c r="F35" s="75"/>
      <c r="G35" s="75"/>
    </row>
    <row r="36" spans="1:7" x14ac:dyDescent="0.2">
      <c r="A36" s="75"/>
      <c r="B36" s="75"/>
      <c r="C36" s="75"/>
      <c r="D36" s="75"/>
      <c r="E36" s="75"/>
      <c r="F36" s="75"/>
      <c r="G36" s="75"/>
    </row>
    <row r="37" spans="1:7" x14ac:dyDescent="0.2">
      <c r="A37" s="75"/>
      <c r="B37" s="75"/>
      <c r="C37" s="75"/>
      <c r="D37" s="75"/>
      <c r="E37" s="75"/>
      <c r="F37" s="75"/>
      <c r="G37" s="75"/>
    </row>
    <row r="38" spans="1:7" x14ac:dyDescent="0.2">
      <c r="A38" s="75"/>
      <c r="B38" s="75"/>
      <c r="C38" s="75"/>
      <c r="D38" s="75"/>
      <c r="E38" s="75"/>
      <c r="F38" s="75"/>
      <c r="G38" s="75"/>
    </row>
    <row r="39" spans="1:7" x14ac:dyDescent="0.2">
      <c r="A39" s="75"/>
      <c r="B39" s="75"/>
      <c r="C39" s="75"/>
      <c r="D39" s="75"/>
      <c r="E39" s="75"/>
      <c r="F39" s="75"/>
      <c r="G39" s="75"/>
    </row>
    <row r="40" spans="1:7" x14ac:dyDescent="0.2">
      <c r="A40" s="75"/>
      <c r="B40" s="75"/>
      <c r="C40" s="75"/>
      <c r="D40" s="75"/>
      <c r="E40" s="75"/>
      <c r="F40" s="75"/>
      <c r="G40" s="75"/>
    </row>
    <row r="41" spans="1:7" x14ac:dyDescent="0.2">
      <c r="A41" s="75"/>
      <c r="B41" s="75"/>
      <c r="C41" s="75"/>
      <c r="D41" s="75"/>
      <c r="E41" s="75"/>
      <c r="F41" s="75"/>
      <c r="G41" s="75"/>
    </row>
    <row r="42" spans="1:7" x14ac:dyDescent="0.2">
      <c r="A42" s="75"/>
      <c r="B42" s="75"/>
      <c r="C42" s="75"/>
      <c r="D42" s="75"/>
      <c r="E42" s="75"/>
      <c r="F42" s="75"/>
      <c r="G42" s="75"/>
    </row>
    <row r="43" spans="1:7" x14ac:dyDescent="0.2">
      <c r="A43" s="75"/>
      <c r="B43" s="75"/>
      <c r="C43" s="75"/>
      <c r="D43" s="75"/>
      <c r="E43" s="75"/>
      <c r="F43" s="75"/>
      <c r="G43" s="75"/>
    </row>
    <row r="44" spans="1:7" x14ac:dyDescent="0.2">
      <c r="A44" s="75"/>
      <c r="B44" s="75"/>
      <c r="C44" s="75"/>
      <c r="D44" s="75"/>
      <c r="E44" s="75"/>
      <c r="F44" s="75"/>
      <c r="G44" s="75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EB8AD-A87A-4AF3-8054-BB1812BF43C0}">
  <sheetPr>
    <tabColor rgb="FF00B050"/>
  </sheetPr>
  <dimension ref="A1:CC481"/>
  <sheetViews>
    <sheetView zoomScale="80" zoomScaleNormal="80" workbookViewId="0">
      <pane ySplit="8" topLeftCell="A474" activePane="bottomLeft" state="frozen"/>
      <selection pane="bottomLeft" activeCell="I9" sqref="I9:I480"/>
    </sheetView>
  </sheetViews>
  <sheetFormatPr baseColWidth="10" defaultColWidth="8.83203125" defaultRowHeight="15" x14ac:dyDescent="0.2"/>
  <cols>
    <col min="1" max="1" width="18.83203125" bestFit="1" customWidth="1"/>
    <col min="2" max="2" width="20.1640625" bestFit="1" customWidth="1"/>
    <col min="3" max="3" width="13.6640625" bestFit="1" customWidth="1"/>
    <col min="4" max="4" width="15" bestFit="1" customWidth="1"/>
    <col min="5" max="5" width="12.33203125" bestFit="1" customWidth="1"/>
    <col min="6" max="6" width="15.5" bestFit="1" customWidth="1"/>
    <col min="7" max="7" width="17.5" bestFit="1" customWidth="1"/>
    <col min="8" max="8" width="15.5" bestFit="1" customWidth="1"/>
    <col min="9" max="9" width="10.83203125" bestFit="1" customWidth="1"/>
    <col min="10" max="10" width="11.5" customWidth="1"/>
    <col min="11" max="11" width="9.33203125" bestFit="1" customWidth="1"/>
    <col min="12" max="12" width="9.83203125" bestFit="1" customWidth="1"/>
    <col min="13" max="13" width="11.5" bestFit="1" customWidth="1"/>
    <col min="15" max="15" width="14.6640625" customWidth="1"/>
    <col min="18" max="18" width="13.5" customWidth="1"/>
    <col min="23" max="23" width="12.1640625" bestFit="1" customWidth="1"/>
    <col min="25" max="25" width="13" customWidth="1"/>
    <col min="27" max="27" width="9.1640625" style="134"/>
    <col min="28" max="28" width="13.5" style="134" customWidth="1"/>
    <col min="29" max="32" width="9.1640625" style="134"/>
    <col min="33" max="33" width="12.1640625" style="134" bestFit="1" customWidth="1"/>
    <col min="34" max="34" width="9.1640625" style="134"/>
    <col min="35" max="35" width="13" style="134" customWidth="1"/>
    <col min="36" max="37" width="9.1640625" style="134"/>
    <col min="38" max="38" width="13.5" style="134" customWidth="1"/>
    <col min="39" max="42" width="9.1640625" style="134"/>
    <col min="43" max="43" width="12.1640625" style="134" bestFit="1" customWidth="1"/>
    <col min="44" max="44" width="9.1640625" style="134"/>
    <col min="45" max="45" width="13" style="134" customWidth="1"/>
    <col min="46" max="47" width="9.1640625" style="134"/>
    <col min="48" max="48" width="13.5" style="134" customWidth="1"/>
    <col min="49" max="52" width="9.1640625" style="134"/>
    <col min="53" max="53" width="12.1640625" style="134" bestFit="1" customWidth="1"/>
    <col min="54" max="54" width="9.1640625" style="134"/>
    <col min="55" max="55" width="13" style="134" customWidth="1"/>
    <col min="56" max="57" width="9.1640625" style="134"/>
    <col min="58" max="58" width="13.5" style="134" customWidth="1"/>
    <col min="59" max="62" width="9.1640625" style="134"/>
    <col min="63" max="63" width="13.5" style="134" customWidth="1"/>
    <col min="64" max="67" width="9.1640625" style="134"/>
    <col min="68" max="68" width="12.1640625" style="134" bestFit="1" customWidth="1"/>
    <col min="69" max="69" width="9.1640625" style="134"/>
    <col min="70" max="70" width="13" style="134" customWidth="1"/>
    <col min="71" max="72" width="9.1640625" style="134"/>
    <col min="73" max="73" width="13.5" style="134" customWidth="1"/>
    <col min="74" max="77" width="9.1640625" style="134"/>
    <col min="78" max="78" width="12.1640625" style="134" bestFit="1" customWidth="1"/>
    <col min="79" max="79" width="9.1640625" style="134"/>
    <col min="80" max="80" width="13" style="134" customWidth="1"/>
    <col min="81" max="81" width="9.1640625" style="134"/>
  </cols>
  <sheetData>
    <row r="1" spans="1:81" s="77" customFormat="1" ht="45" customHeight="1" x14ac:dyDescent="0.2">
      <c r="A1" s="76"/>
      <c r="B1" s="76" t="s">
        <v>520</v>
      </c>
      <c r="C1" s="76" t="s">
        <v>521</v>
      </c>
      <c r="D1" s="76" t="s">
        <v>7</v>
      </c>
      <c r="E1" s="76" t="s">
        <v>8</v>
      </c>
      <c r="F1" s="76" t="s">
        <v>522</v>
      </c>
      <c r="G1" s="76" t="s">
        <v>523</v>
      </c>
      <c r="H1" s="76" t="s">
        <v>524</v>
      </c>
      <c r="I1" s="76" t="s">
        <v>525</v>
      </c>
      <c r="J1" s="76" t="s">
        <v>526</v>
      </c>
      <c r="L1" s="78" t="s">
        <v>12</v>
      </c>
      <c r="Q1" s="131"/>
      <c r="R1" s="131" t="s">
        <v>524</v>
      </c>
      <c r="AA1" s="141"/>
      <c r="AB1" s="141" t="s">
        <v>527</v>
      </c>
      <c r="AC1" s="142"/>
      <c r="AD1" s="142"/>
      <c r="AE1" s="142"/>
      <c r="AF1" s="142"/>
      <c r="AG1" s="142"/>
      <c r="AH1" s="142"/>
      <c r="AI1" s="142"/>
      <c r="AJ1" s="142"/>
      <c r="AK1" s="163"/>
      <c r="AL1" s="163" t="s">
        <v>528</v>
      </c>
      <c r="AM1" s="142"/>
      <c r="AN1" s="142"/>
      <c r="AO1" s="142"/>
      <c r="AP1" s="142"/>
      <c r="AQ1" s="142"/>
      <c r="AR1" s="142"/>
      <c r="AS1" s="142"/>
      <c r="AT1" s="142"/>
      <c r="AU1" s="164"/>
      <c r="AV1" s="164" t="s">
        <v>529</v>
      </c>
      <c r="AW1" s="142"/>
      <c r="AX1" s="142"/>
      <c r="AY1" s="142"/>
      <c r="AZ1" s="142"/>
      <c r="BA1" s="142"/>
      <c r="BB1" s="142"/>
      <c r="BC1" s="142"/>
      <c r="BD1" s="142"/>
      <c r="BE1" s="165"/>
      <c r="BF1" s="165" t="s">
        <v>530</v>
      </c>
      <c r="BG1" s="142"/>
      <c r="BH1" s="142"/>
      <c r="BI1" s="142"/>
      <c r="BJ1" s="166"/>
      <c r="BK1" s="166" t="s">
        <v>531</v>
      </c>
      <c r="BL1" s="142"/>
      <c r="BM1" s="142"/>
      <c r="BN1" s="142"/>
      <c r="BO1" s="142"/>
      <c r="BP1" s="142"/>
      <c r="BQ1" s="142"/>
      <c r="BR1" s="142"/>
      <c r="BS1" s="142"/>
      <c r="BT1" s="167"/>
      <c r="BU1" s="167" t="s">
        <v>531</v>
      </c>
      <c r="BV1" s="142"/>
      <c r="BW1" s="142"/>
      <c r="BX1" s="142"/>
      <c r="BY1" s="142"/>
      <c r="BZ1" s="142"/>
      <c r="CA1" s="142"/>
      <c r="CB1" s="142"/>
      <c r="CC1" s="142"/>
    </row>
    <row r="2" spans="1:81" s="84" customFormat="1" ht="18.75" customHeight="1" x14ac:dyDescent="0.2">
      <c r="A2" s="79" t="s">
        <v>532</v>
      </c>
      <c r="B2" s="80">
        <f>AVERAGE(B9:B480)</f>
        <v>205.83729807964491</v>
      </c>
      <c r="C2" s="80">
        <f t="shared" ref="C2:G2" si="0">AVERAGE(C9:C480)</f>
        <v>48.328140685664337</v>
      </c>
      <c r="D2" s="80">
        <f t="shared" si="0"/>
        <v>3.6673918428034407</v>
      </c>
      <c r="E2" s="81">
        <f>AVERAGE(E9:E480)</f>
        <v>3.2979805361217713</v>
      </c>
      <c r="F2" s="80">
        <f t="shared" si="0"/>
        <v>2.5549682108926897</v>
      </c>
      <c r="G2" s="80">
        <f t="shared" si="0"/>
        <v>8.6215853094144101</v>
      </c>
      <c r="H2" s="82">
        <f>SUM(B2:D2,F2:G2)</f>
        <v>269.00938412841981</v>
      </c>
      <c r="I2" s="82">
        <f>H2+E2</f>
        <v>272.30736466454158</v>
      </c>
      <c r="J2" s="169">
        <f>I2*44/12</f>
        <v>998.46033710331915</v>
      </c>
      <c r="L2" s="85">
        <f>AVERAGE(I9:I480)</f>
        <v>58.707720548327998</v>
      </c>
      <c r="Q2" s="80"/>
      <c r="R2" s="82">
        <f>SUM(B2:G2)</f>
        <v>272.30736466454158</v>
      </c>
      <c r="AA2" s="132" t="s">
        <v>533</v>
      </c>
      <c r="AB2" s="133">
        <f>AJ12</f>
        <v>205.83729807964485</v>
      </c>
      <c r="AC2" s="134" t="s">
        <v>534</v>
      </c>
      <c r="AD2" s="135">
        <f>MIN(AE9:AE480)</f>
        <v>91.574874317407904</v>
      </c>
      <c r="AE2" s="134"/>
      <c r="AF2" s="134"/>
      <c r="AG2" s="134"/>
      <c r="AH2" s="134"/>
      <c r="AI2" s="134"/>
      <c r="AJ2" s="134"/>
      <c r="AK2" s="132" t="s">
        <v>533</v>
      </c>
      <c r="AL2" s="133">
        <f>AT12</f>
        <v>48.328140685664373</v>
      </c>
      <c r="AM2" s="134" t="s">
        <v>534</v>
      </c>
      <c r="AN2" s="135">
        <f>MIN(AO9:AO480)</f>
        <v>21.168387084434009</v>
      </c>
      <c r="AO2" s="134"/>
      <c r="AP2" s="134"/>
      <c r="AQ2" s="134"/>
      <c r="AR2" s="134"/>
      <c r="AS2" s="134"/>
      <c r="AT2" s="134"/>
      <c r="AU2" s="132" t="s">
        <v>533</v>
      </c>
      <c r="AV2" s="133">
        <f>BD12</f>
        <v>3.6673918428034473</v>
      </c>
      <c r="AW2" s="134" t="s">
        <v>534</v>
      </c>
      <c r="AX2" s="135">
        <f>MIN(AY9:AY480)</f>
        <v>0.5470951168783903</v>
      </c>
      <c r="AY2" s="134"/>
      <c r="AZ2" s="134"/>
      <c r="BA2" s="134"/>
      <c r="BB2" s="134"/>
      <c r="BC2" s="134"/>
      <c r="BD2" s="134"/>
      <c r="BE2" s="132" t="s">
        <v>533</v>
      </c>
      <c r="BF2" s="133">
        <f>AVERAGE(BF32:BF480)</f>
        <v>3.2979805361217713</v>
      </c>
      <c r="BG2" s="134" t="s">
        <v>534</v>
      </c>
      <c r="BH2" s="135">
        <f>MIN(BF9:BF480)</f>
        <v>1.1539245810055867</v>
      </c>
      <c r="BI2" s="134"/>
      <c r="BJ2" s="132" t="s">
        <v>533</v>
      </c>
      <c r="BK2" s="133">
        <f>BS12</f>
        <v>2.5549682108926888</v>
      </c>
      <c r="BL2" s="134" t="s">
        <v>534</v>
      </c>
      <c r="BM2" s="135">
        <f>MIN(BN9:BN480)</f>
        <v>0</v>
      </c>
      <c r="BN2" s="134"/>
      <c r="BO2" s="134"/>
      <c r="BP2" s="134"/>
      <c r="BQ2" s="134"/>
      <c r="BR2" s="134"/>
      <c r="BS2" s="134"/>
      <c r="BT2" s="132" t="s">
        <v>533</v>
      </c>
      <c r="BU2" s="133">
        <f>CC12</f>
        <v>8.6215853094144066</v>
      </c>
      <c r="BV2" s="134" t="s">
        <v>534</v>
      </c>
      <c r="BW2" s="135">
        <f>MIN(BX9:BX480)</f>
        <v>0</v>
      </c>
      <c r="BX2" s="134"/>
      <c r="BY2" s="134"/>
      <c r="BZ2" s="134"/>
      <c r="CA2" s="134"/>
      <c r="CB2" s="134"/>
      <c r="CC2" s="134"/>
    </row>
    <row r="3" spans="1:81" s="84" customFormat="1" ht="18.75" customHeight="1" x14ac:dyDescent="0.2">
      <c r="A3" s="79" t="s">
        <v>535</v>
      </c>
      <c r="B3" s="80">
        <f>AB3</f>
        <v>60.352371199123994</v>
      </c>
      <c r="C3" s="80">
        <f>AL3</f>
        <v>14.252111389066032</v>
      </c>
      <c r="D3" s="80">
        <f>AV3</f>
        <v>2.042339913590602</v>
      </c>
      <c r="E3" s="80">
        <f>BF3</f>
        <v>1.2899640463244038</v>
      </c>
      <c r="F3" s="80">
        <f>BK3</f>
        <v>3.977653535837828</v>
      </c>
      <c r="G3" s="80">
        <f>BU3</f>
        <v>8.1020488282099841</v>
      </c>
      <c r="H3" s="82">
        <f>SQRT(P15)</f>
        <v>75.245842331150882</v>
      </c>
      <c r="I3" s="82">
        <f>R3</f>
        <v>75.262207635300456</v>
      </c>
      <c r="J3" s="168"/>
      <c r="K3" s="168"/>
      <c r="L3" s="82">
        <f>_xlfn.STDEV.S(I9:I480)</f>
        <v>61.517792862621839</v>
      </c>
      <c r="M3" s="168"/>
      <c r="Q3" s="79" t="s">
        <v>536</v>
      </c>
      <c r="R3" s="82">
        <f>SQRT(Z15)</f>
        <v>75.262207635300456</v>
      </c>
      <c r="AA3" s="136" t="s">
        <v>536</v>
      </c>
      <c r="AB3" s="133">
        <f>SQRT(AJ15)</f>
        <v>60.352371199123994</v>
      </c>
      <c r="AC3" s="134" t="s">
        <v>537</v>
      </c>
      <c r="AD3" s="135">
        <f>MAX(AE9:AE480)</f>
        <v>353.74128977647717</v>
      </c>
      <c r="AE3" s="134"/>
      <c r="AF3" s="134"/>
      <c r="AG3" s="134"/>
      <c r="AH3" s="134"/>
      <c r="AI3" s="134"/>
      <c r="AJ3" s="134"/>
      <c r="AK3" s="136" t="s">
        <v>536</v>
      </c>
      <c r="AL3" s="133">
        <f>SQRT(AT15)</f>
        <v>14.252111389066032</v>
      </c>
      <c r="AM3" s="134" t="s">
        <v>537</v>
      </c>
      <c r="AN3" s="135">
        <f>MAX(AO9:AO480)</f>
        <v>83.129203097472129</v>
      </c>
      <c r="AO3" s="134"/>
      <c r="AP3" s="134"/>
      <c r="AQ3" s="134"/>
      <c r="AR3" s="134"/>
      <c r="AS3" s="134"/>
      <c r="AT3" s="134"/>
      <c r="AU3" s="136" t="s">
        <v>536</v>
      </c>
      <c r="AV3" s="133">
        <f>SQRT(BD15)</f>
        <v>2.042339913590602</v>
      </c>
      <c r="AW3" s="134" t="s">
        <v>537</v>
      </c>
      <c r="AX3" s="135">
        <f>MAX(AY9:AY480)</f>
        <v>18.820072020616628</v>
      </c>
      <c r="AY3" s="134"/>
      <c r="AZ3" s="134"/>
      <c r="BA3" s="134"/>
      <c r="BB3" s="134"/>
      <c r="BC3" s="134"/>
      <c r="BD3" s="134"/>
      <c r="BE3" s="136" t="s">
        <v>536</v>
      </c>
      <c r="BF3" s="133">
        <f>_xlfn.STDEV.S(BF9:BF480)</f>
        <v>1.2899640463244038</v>
      </c>
      <c r="BG3" s="134" t="s">
        <v>537</v>
      </c>
      <c r="BH3" s="135">
        <f>MAX(BF9:BF480)</f>
        <v>8.6540797546012271</v>
      </c>
      <c r="BI3" s="134"/>
      <c r="BJ3" s="136" t="s">
        <v>536</v>
      </c>
      <c r="BK3" s="133">
        <f>SQRT(BS15)</f>
        <v>3.977653535837828</v>
      </c>
      <c r="BL3" s="134" t="s">
        <v>537</v>
      </c>
      <c r="BM3" s="135">
        <f>MAX(BN9:BN480)</f>
        <v>13.673080696744792</v>
      </c>
      <c r="BN3" s="134"/>
      <c r="BO3" s="134"/>
      <c r="BP3" s="134"/>
      <c r="BQ3" s="134"/>
      <c r="BR3" s="134"/>
      <c r="BS3" s="134"/>
      <c r="BT3" s="136" t="s">
        <v>536</v>
      </c>
      <c r="BU3" s="133">
        <f>SQRT(CC15)</f>
        <v>8.1020488282099841</v>
      </c>
      <c r="BV3" s="134" t="s">
        <v>537</v>
      </c>
      <c r="BW3" s="135">
        <f>MAX(BX9:BX480)</f>
        <v>42.307165740450436</v>
      </c>
      <c r="BX3" s="134"/>
      <c r="BY3" s="134"/>
      <c r="BZ3" s="134"/>
      <c r="CA3" s="134"/>
      <c r="CB3" s="134"/>
      <c r="CC3" s="134"/>
    </row>
    <row r="4" spans="1:81" s="89" customFormat="1" ht="18.75" customHeight="1" x14ac:dyDescent="0.2">
      <c r="A4" s="86"/>
      <c r="B4" s="87"/>
      <c r="C4" s="87"/>
      <c r="D4" s="87"/>
      <c r="E4" s="87"/>
      <c r="F4" s="87"/>
      <c r="G4" s="170" t="s">
        <v>538</v>
      </c>
      <c r="H4" s="171">
        <f>TINV(0.05,P9-1)*(H3/SQRT(P9))</f>
        <v>13.718444175168329</v>
      </c>
      <c r="I4" s="88"/>
      <c r="J4" s="88"/>
      <c r="K4" s="88"/>
      <c r="L4" s="82">
        <f>TINV(0.05,L6-1)*(L3/SQRT(L6))</f>
        <v>13.11122063635168</v>
      </c>
      <c r="M4" s="88"/>
      <c r="Q4" s="79" t="s">
        <v>538</v>
      </c>
      <c r="R4" s="82">
        <f>TINV(0.05,Z9-1)*(R3/SQRT(Z9))</f>
        <v>13.721427815253021</v>
      </c>
      <c r="AA4" s="136" t="s">
        <v>538</v>
      </c>
      <c r="AB4" s="133">
        <f>TINV(0.05,AJ9-1)*(AB3/SQRT(AJ9))</f>
        <v>11.003141296372489</v>
      </c>
      <c r="AC4" s="137"/>
      <c r="AD4" s="137"/>
      <c r="AE4" s="137"/>
      <c r="AF4" s="137"/>
      <c r="AG4" s="137"/>
      <c r="AH4" s="137"/>
      <c r="AI4" s="137"/>
      <c r="AJ4" s="137"/>
      <c r="AK4" s="136" t="s">
        <v>538</v>
      </c>
      <c r="AL4" s="133">
        <f>TINV(0.05,AT9-1)*(AL3/SQRT(AT9))</f>
        <v>2.5983733906350532</v>
      </c>
      <c r="AM4" s="137"/>
      <c r="AN4" s="137"/>
      <c r="AO4" s="137"/>
      <c r="AP4" s="137"/>
      <c r="AQ4" s="137"/>
      <c r="AR4" s="137"/>
      <c r="AS4" s="137"/>
      <c r="AT4" s="137"/>
      <c r="AU4" s="136" t="s">
        <v>538</v>
      </c>
      <c r="AV4" s="133">
        <f>TINV(0.05,BD9-1)*(AV3/SQRT(BD9))</f>
        <v>0.37234915874829377</v>
      </c>
      <c r="AW4" s="137"/>
      <c r="AX4" s="137"/>
      <c r="AY4" s="137"/>
      <c r="AZ4" s="137"/>
      <c r="BA4" s="137"/>
      <c r="BB4" s="137"/>
      <c r="BC4" s="137"/>
      <c r="BD4" s="137"/>
      <c r="BE4" s="136" t="s">
        <v>538</v>
      </c>
      <c r="BF4" s="133">
        <f>TINV(0.05,BF6-1)*(BF3/SQRT(BF6))</f>
        <v>0.29476941178876309</v>
      </c>
      <c r="BG4" s="137"/>
      <c r="BH4" s="137"/>
      <c r="BI4" s="137"/>
      <c r="BJ4" s="136" t="s">
        <v>538</v>
      </c>
      <c r="BK4" s="133">
        <f>TINV(0.05,BS9-1)*(BK3/SQRT(BS9))</f>
        <v>0.72518582142261412</v>
      </c>
      <c r="BL4" s="137"/>
      <c r="BM4" s="137"/>
      <c r="BN4" s="137"/>
      <c r="BO4" s="137"/>
      <c r="BP4" s="137"/>
      <c r="BQ4" s="137"/>
      <c r="BR4" s="137"/>
      <c r="BS4" s="137"/>
      <c r="BT4" s="136" t="s">
        <v>538</v>
      </c>
      <c r="BU4" s="133">
        <f>TINV(0.05,CC9-1)*(BU3/SQRT(CC9))</f>
        <v>1.4771248631271272</v>
      </c>
      <c r="BV4" s="137"/>
      <c r="BW4" s="137"/>
      <c r="BX4" s="137"/>
      <c r="BY4" s="137"/>
      <c r="BZ4" s="137"/>
      <c r="CA4" s="137"/>
      <c r="CB4" s="137"/>
      <c r="CC4" s="137"/>
    </row>
    <row r="5" spans="1:81" s="89" customFormat="1" ht="18.75" customHeight="1" x14ac:dyDescent="0.2">
      <c r="A5" s="86"/>
      <c r="B5" s="87"/>
      <c r="C5" s="87"/>
      <c r="D5" s="87"/>
      <c r="E5" s="87"/>
      <c r="F5" s="87"/>
      <c r="G5" s="90" t="s">
        <v>539</v>
      </c>
      <c r="H5" s="91">
        <f>H4/H2</f>
        <v>5.0996154723804775E-2</v>
      </c>
      <c r="I5" s="88"/>
      <c r="J5" s="88"/>
      <c r="K5" s="88"/>
      <c r="L5" s="91">
        <f>L4/L2</f>
        <v>0.22333043275898554</v>
      </c>
      <c r="M5" s="88"/>
      <c r="Q5" s="90" t="s">
        <v>539</v>
      </c>
      <c r="R5" s="91">
        <f>R4/R2</f>
        <v>5.0389484809404979E-2</v>
      </c>
      <c r="AA5" s="138" t="s">
        <v>539</v>
      </c>
      <c r="AB5" s="139">
        <f>AB4/AB2</f>
        <v>5.3455527249075291E-2</v>
      </c>
      <c r="AC5" s="137"/>
      <c r="AD5" s="137"/>
      <c r="AE5" s="137"/>
      <c r="AF5" s="137"/>
      <c r="AG5" s="137"/>
      <c r="AH5" s="137"/>
      <c r="AI5" s="137"/>
      <c r="AJ5" s="137"/>
      <c r="AK5" s="138" t="s">
        <v>539</v>
      </c>
      <c r="AL5" s="139">
        <f>AL4/AL2</f>
        <v>5.3765225679493427E-2</v>
      </c>
      <c r="AM5" s="137"/>
      <c r="AN5" s="137"/>
      <c r="AO5" s="137"/>
      <c r="AP5" s="137"/>
      <c r="AQ5" s="137"/>
      <c r="AR5" s="137"/>
      <c r="AS5" s="137"/>
      <c r="AT5" s="137"/>
      <c r="AU5" s="138" t="s">
        <v>539</v>
      </c>
      <c r="AV5" s="139">
        <f>AV4/AV2</f>
        <v>0.10152969050170015</v>
      </c>
      <c r="AW5" s="137"/>
      <c r="AX5" s="137"/>
      <c r="AY5" s="137"/>
      <c r="AZ5" s="137"/>
      <c r="BA5" s="137"/>
      <c r="BB5" s="137"/>
      <c r="BC5" s="137"/>
      <c r="BD5" s="137"/>
      <c r="BE5" s="138" t="s">
        <v>539</v>
      </c>
      <c r="BF5" s="139">
        <f>BF4/BF2</f>
        <v>8.9378760292925907E-2</v>
      </c>
      <c r="BG5" s="137"/>
      <c r="BH5" s="137"/>
      <c r="BI5" s="137"/>
      <c r="BJ5" s="138" t="s">
        <v>539</v>
      </c>
      <c r="BK5" s="139">
        <f>BK4/BK2</f>
        <v>0.28383359852811596</v>
      </c>
      <c r="BL5" s="137"/>
      <c r="BM5" s="137"/>
      <c r="BN5" s="137"/>
      <c r="BO5" s="137"/>
      <c r="BP5" s="137"/>
      <c r="BQ5" s="137"/>
      <c r="BR5" s="137"/>
      <c r="BS5" s="137"/>
      <c r="BT5" s="138" t="s">
        <v>539</v>
      </c>
      <c r="BU5" s="139">
        <f>BU4/BU2</f>
        <v>0.17132868377630844</v>
      </c>
      <c r="BV5" s="137"/>
      <c r="BW5" s="137"/>
      <c r="BX5" s="137"/>
      <c r="BY5" s="137"/>
      <c r="BZ5" s="137"/>
      <c r="CA5" s="137"/>
      <c r="CB5" s="137"/>
      <c r="CC5" s="137"/>
    </row>
    <row r="6" spans="1:81" x14ac:dyDescent="0.2">
      <c r="A6" s="73" t="s">
        <v>14</v>
      </c>
      <c r="B6" t="s">
        <v>540</v>
      </c>
      <c r="G6" s="79" t="s">
        <v>541</v>
      </c>
      <c r="H6" s="92">
        <f>P9</f>
        <v>118</v>
      </c>
      <c r="L6" s="92">
        <f>COUNT(I9:I480)</f>
        <v>87</v>
      </c>
      <c r="Q6" s="79" t="s">
        <v>542</v>
      </c>
      <c r="R6" s="92">
        <f>Z9</f>
        <v>118</v>
      </c>
      <c r="AA6" s="136" t="s">
        <v>542</v>
      </c>
      <c r="AB6" s="140">
        <f>AJ9</f>
        <v>118</v>
      </c>
      <c r="AK6" s="136" t="s">
        <v>542</v>
      </c>
      <c r="AL6" s="140">
        <f>AT9</f>
        <v>118</v>
      </c>
      <c r="AU6" s="136" t="s">
        <v>542</v>
      </c>
      <c r="AV6" s="140">
        <f>BD9</f>
        <v>118</v>
      </c>
      <c r="BE6" s="136" t="s">
        <v>542</v>
      </c>
      <c r="BF6" s="140">
        <f>COUNT(BF9:BF480)</f>
        <v>76</v>
      </c>
      <c r="BJ6" s="136" t="s">
        <v>542</v>
      </c>
      <c r="BK6" s="140">
        <f>BS9</f>
        <v>118</v>
      </c>
      <c r="BT6" s="136" t="s">
        <v>542</v>
      </c>
      <c r="BU6" s="140">
        <f>CC9</f>
        <v>118</v>
      </c>
    </row>
    <row r="8" spans="1:81" s="1" customFormat="1" ht="49" x14ac:dyDescent="0.25">
      <c r="A8" s="109" t="s">
        <v>543</v>
      </c>
      <c r="B8" s="1" t="s">
        <v>544</v>
      </c>
      <c r="C8" s="1" t="s">
        <v>545</v>
      </c>
      <c r="D8" s="1" t="s">
        <v>546</v>
      </c>
      <c r="E8" s="1" t="s">
        <v>547</v>
      </c>
      <c r="F8" s="1" t="s">
        <v>548</v>
      </c>
      <c r="G8" s="1" t="s">
        <v>549</v>
      </c>
      <c r="H8" s="1" t="s">
        <v>550</v>
      </c>
      <c r="I8" s="1" t="s">
        <v>551</v>
      </c>
      <c r="J8" s="93" t="s">
        <v>552</v>
      </c>
      <c r="K8" s="94" t="s">
        <v>553</v>
      </c>
      <c r="L8" s="94" t="s">
        <v>554</v>
      </c>
      <c r="M8" s="95" t="s">
        <v>555</v>
      </c>
      <c r="O8" s="4" t="s">
        <v>556</v>
      </c>
      <c r="R8" s="112" t="s">
        <v>557</v>
      </c>
      <c r="T8" s="93" t="s">
        <v>552</v>
      </c>
      <c r="U8" s="94" t="s">
        <v>553</v>
      </c>
      <c r="V8" s="94" t="s">
        <v>554</v>
      </c>
      <c r="W8" s="95" t="s">
        <v>555</v>
      </c>
      <c r="Y8" s="4" t="s">
        <v>556</v>
      </c>
      <c r="AA8" s="143"/>
      <c r="AB8" s="148" t="str">
        <f>B8</f>
        <v>Sum of Trees - AGB (tC/ha)</v>
      </c>
      <c r="AC8" s="143"/>
      <c r="AD8" s="145" t="s">
        <v>558</v>
      </c>
      <c r="AE8" s="146" t="s">
        <v>559</v>
      </c>
      <c r="AF8" s="146" t="s">
        <v>560</v>
      </c>
      <c r="AG8" s="147" t="s">
        <v>561</v>
      </c>
      <c r="AH8" s="143"/>
      <c r="AI8" s="144" t="s">
        <v>556</v>
      </c>
      <c r="AJ8" s="143"/>
      <c r="AK8" s="143"/>
      <c r="AL8" s="144"/>
      <c r="AM8" s="143"/>
      <c r="AN8" s="145" t="s">
        <v>558</v>
      </c>
      <c r="AO8" s="146" t="s">
        <v>559</v>
      </c>
      <c r="AP8" s="146" t="s">
        <v>560</v>
      </c>
      <c r="AQ8" s="147" t="s">
        <v>561</v>
      </c>
      <c r="AR8" s="143"/>
      <c r="AS8" s="144" t="s">
        <v>556</v>
      </c>
      <c r="AT8" s="143"/>
      <c r="AU8" s="143"/>
      <c r="AV8" s="144"/>
      <c r="AW8" s="143"/>
      <c r="AX8" s="145" t="s">
        <v>558</v>
      </c>
      <c r="AY8" s="146" t="s">
        <v>559</v>
      </c>
      <c r="AZ8" s="146" t="s">
        <v>560</v>
      </c>
      <c r="BA8" s="147" t="s">
        <v>561</v>
      </c>
      <c r="BB8" s="143"/>
      <c r="BC8" s="144" t="s">
        <v>556</v>
      </c>
      <c r="BD8" s="143"/>
      <c r="BE8" s="143"/>
      <c r="BF8" s="144"/>
      <c r="BG8" s="143"/>
      <c r="BH8" s="134"/>
      <c r="BI8" s="143"/>
      <c r="BJ8" s="143"/>
      <c r="BK8" s="144"/>
      <c r="BL8" s="143"/>
      <c r="BM8" s="145" t="s">
        <v>558</v>
      </c>
      <c r="BN8" s="146" t="s">
        <v>559</v>
      </c>
      <c r="BO8" s="146" t="s">
        <v>560</v>
      </c>
      <c r="BP8" s="147" t="s">
        <v>561</v>
      </c>
      <c r="BQ8" s="143"/>
      <c r="BR8" s="144" t="s">
        <v>556</v>
      </c>
      <c r="BS8" s="143"/>
      <c r="BT8" s="143"/>
      <c r="BU8" s="144"/>
      <c r="BV8" s="143"/>
      <c r="BW8" s="145" t="s">
        <v>558</v>
      </c>
      <c r="BX8" s="146" t="s">
        <v>559</v>
      </c>
      <c r="BY8" s="146" t="s">
        <v>560</v>
      </c>
      <c r="BZ8" s="147" t="s">
        <v>561</v>
      </c>
      <c r="CA8" s="143"/>
      <c r="CB8" s="144" t="s">
        <v>556</v>
      </c>
      <c r="CC8" s="143"/>
    </row>
    <row r="9" spans="1:81" x14ac:dyDescent="0.2">
      <c r="A9" s="74" t="s">
        <v>21</v>
      </c>
      <c r="B9" s="75">
        <v>389.26898382078843</v>
      </c>
      <c r="C9" s="75">
        <v>91.478211197885273</v>
      </c>
      <c r="D9" s="75">
        <v>3.93908484152441</v>
      </c>
      <c r="E9" s="75"/>
      <c r="F9" s="75">
        <v>1.1608281153246294</v>
      </c>
      <c r="G9" s="75">
        <v>11.683717880545343</v>
      </c>
      <c r="H9" s="75">
        <v>497.53082585606802</v>
      </c>
      <c r="I9" s="75"/>
      <c r="J9" s="96"/>
      <c r="K9" s="97"/>
      <c r="L9" s="97"/>
      <c r="M9" s="98"/>
      <c r="O9" s="99" t="s">
        <v>542</v>
      </c>
      <c r="P9" s="100">
        <f>COUNT(J9:J480)</f>
        <v>118</v>
      </c>
      <c r="R9" s="75">
        <f>SUM(B9:G9)</f>
        <v>497.53082585606808</v>
      </c>
      <c r="T9" s="96"/>
      <c r="U9" s="97"/>
      <c r="V9" s="97"/>
      <c r="W9" s="98"/>
      <c r="Y9" s="99" t="s">
        <v>542</v>
      </c>
      <c r="Z9" s="100">
        <f>COUNT(T9:T480)</f>
        <v>118</v>
      </c>
      <c r="AB9" s="148">
        <f>B9</f>
        <v>389.26898382078843</v>
      </c>
      <c r="AD9" s="149"/>
      <c r="AE9" s="143"/>
      <c r="AF9" s="143"/>
      <c r="AG9" s="150"/>
      <c r="AI9" s="151" t="s">
        <v>542</v>
      </c>
      <c r="AJ9" s="152">
        <f>COUNT(AD9:AD480)</f>
        <v>118</v>
      </c>
      <c r="AL9" s="148">
        <f>C9</f>
        <v>91.478211197885273</v>
      </c>
      <c r="AN9" s="149"/>
      <c r="AO9" s="143"/>
      <c r="AP9" s="143"/>
      <c r="AQ9" s="150"/>
      <c r="AS9" s="151" t="s">
        <v>542</v>
      </c>
      <c r="AT9" s="152">
        <f>COUNT(AN9:AN480)</f>
        <v>118</v>
      </c>
      <c r="AV9" s="148">
        <f>D9</f>
        <v>3.93908484152441</v>
      </c>
      <c r="AX9" s="149"/>
      <c r="AY9" s="143"/>
      <c r="AZ9" s="143"/>
      <c r="BA9" s="150"/>
      <c r="BC9" s="151" t="s">
        <v>542</v>
      </c>
      <c r="BD9" s="152">
        <f>COUNT(AX9:AX480)</f>
        <v>118</v>
      </c>
      <c r="BF9" s="148" t="str">
        <f>IF(E9="","",E9)</f>
        <v/>
      </c>
      <c r="BK9" s="148">
        <f>F9</f>
        <v>1.1608281153246294</v>
      </c>
      <c r="BM9" s="149"/>
      <c r="BN9" s="143"/>
      <c r="BO9" s="143"/>
      <c r="BP9" s="150"/>
      <c r="BR9" s="151" t="s">
        <v>542</v>
      </c>
      <c r="BS9" s="152">
        <f>COUNT(BM9:BM480)</f>
        <v>118</v>
      </c>
      <c r="BU9" s="148">
        <f>G9</f>
        <v>11.683717880545343</v>
      </c>
      <c r="BW9" s="149"/>
      <c r="BX9" s="143"/>
      <c r="BY9" s="143"/>
      <c r="BZ9" s="150"/>
      <c r="CB9" s="151" t="s">
        <v>542</v>
      </c>
      <c r="CC9" s="152">
        <f>COUNT(BW9:BW480)</f>
        <v>118</v>
      </c>
    </row>
    <row r="10" spans="1:81" x14ac:dyDescent="0.2">
      <c r="A10" s="74" t="s">
        <v>23</v>
      </c>
      <c r="B10" s="75">
        <v>230.0912751276133</v>
      </c>
      <c r="C10" s="75">
        <v>54.071449654989124</v>
      </c>
      <c r="D10" s="75">
        <v>5.2521131220325472</v>
      </c>
      <c r="E10" s="75"/>
      <c r="F10" s="75">
        <v>0</v>
      </c>
      <c r="G10" s="75">
        <v>9.4787964419188739</v>
      </c>
      <c r="H10" s="75">
        <v>298.89363434655382</v>
      </c>
      <c r="I10" s="75"/>
      <c r="J10" s="96"/>
      <c r="K10" s="97"/>
      <c r="L10" s="97"/>
      <c r="M10" s="98"/>
      <c r="O10" s="99" t="s">
        <v>562</v>
      </c>
      <c r="P10" s="99">
        <v>4</v>
      </c>
      <c r="R10" s="75">
        <f t="shared" ref="R10:R73" si="1">SUM(B10:G10)</f>
        <v>298.89363434655382</v>
      </c>
      <c r="T10" s="96"/>
      <c r="U10" s="97"/>
      <c r="V10" s="97"/>
      <c r="W10" s="98"/>
      <c r="Y10" s="99" t="s">
        <v>562</v>
      </c>
      <c r="Z10" s="99">
        <v>4</v>
      </c>
      <c r="AB10" s="148">
        <f t="shared" ref="AB10:AB73" si="2">B10</f>
        <v>230.0912751276133</v>
      </c>
      <c r="AD10" s="149"/>
      <c r="AE10" s="143"/>
      <c r="AF10" s="143"/>
      <c r="AG10" s="150"/>
      <c r="AI10" s="151" t="s">
        <v>562</v>
      </c>
      <c r="AJ10" s="151">
        <v>4</v>
      </c>
      <c r="AL10" s="148">
        <f t="shared" ref="AL10:AL73" si="3">C10</f>
        <v>54.071449654989124</v>
      </c>
      <c r="AN10" s="149"/>
      <c r="AO10" s="143"/>
      <c r="AP10" s="143"/>
      <c r="AQ10" s="150"/>
      <c r="AS10" s="151" t="s">
        <v>562</v>
      </c>
      <c r="AT10" s="151">
        <v>4</v>
      </c>
      <c r="AV10" s="148">
        <f t="shared" ref="AV10:AV73" si="4">D10</f>
        <v>5.2521131220325472</v>
      </c>
      <c r="AX10" s="149"/>
      <c r="AY10" s="143"/>
      <c r="AZ10" s="143"/>
      <c r="BA10" s="150"/>
      <c r="BC10" s="151" t="s">
        <v>562</v>
      </c>
      <c r="BD10" s="151">
        <v>4</v>
      </c>
      <c r="BF10" s="148" t="str">
        <f t="shared" ref="BF10:BF73" si="5">IF(E10="","",E10)</f>
        <v/>
      </c>
      <c r="BK10" s="148">
        <f t="shared" ref="BK10:BK73" si="6">F10</f>
        <v>0</v>
      </c>
      <c r="BM10" s="149"/>
      <c r="BN10" s="143"/>
      <c r="BO10" s="143"/>
      <c r="BP10" s="150"/>
      <c r="BR10" s="151" t="s">
        <v>562</v>
      </c>
      <c r="BS10" s="151">
        <v>4</v>
      </c>
      <c r="BU10" s="148">
        <f t="shared" ref="BU10:BU73" si="7">G10</f>
        <v>9.4787964419188739</v>
      </c>
      <c r="BW10" s="149"/>
      <c r="BX10" s="143"/>
      <c r="BY10" s="143"/>
      <c r="BZ10" s="150"/>
      <c r="CB10" s="151" t="s">
        <v>562</v>
      </c>
      <c r="CC10" s="151">
        <v>4</v>
      </c>
    </row>
    <row r="11" spans="1:81" ht="16" x14ac:dyDescent="0.2">
      <c r="A11" s="74" t="s">
        <v>24</v>
      </c>
      <c r="B11" s="75">
        <v>306.04859118199875</v>
      </c>
      <c r="C11" s="75">
        <v>71.921418927769707</v>
      </c>
      <c r="D11" s="75">
        <v>1.750704374010849</v>
      </c>
      <c r="E11" s="75"/>
      <c r="F11" s="75">
        <v>7.4688895089285712</v>
      </c>
      <c r="G11" s="75">
        <v>6.2626433554103649</v>
      </c>
      <c r="H11" s="75">
        <v>393.45224734811825</v>
      </c>
      <c r="I11" s="75"/>
      <c r="J11" s="96"/>
      <c r="K11" s="97"/>
      <c r="L11" s="97"/>
      <c r="M11" s="98"/>
      <c r="O11" s="101" t="s">
        <v>563</v>
      </c>
      <c r="P11" s="16">
        <f>AVERAGE(J9:J480)</f>
        <v>1076.0375365136788</v>
      </c>
      <c r="R11" s="75">
        <f t="shared" si="1"/>
        <v>393.45224734811825</v>
      </c>
      <c r="T11" s="96"/>
      <c r="U11" s="97"/>
      <c r="V11" s="97"/>
      <c r="W11" s="98"/>
      <c r="Y11" s="101" t="s">
        <v>563</v>
      </c>
      <c r="Z11" s="16">
        <f>AVERAGE(T9:T480)</f>
        <v>1078.1616595708422</v>
      </c>
      <c r="AB11" s="148">
        <f t="shared" si="2"/>
        <v>306.04859118199875</v>
      </c>
      <c r="AD11" s="149"/>
      <c r="AE11" s="143"/>
      <c r="AF11" s="143"/>
      <c r="AG11" s="150"/>
      <c r="AI11" s="153" t="s">
        <v>563</v>
      </c>
      <c r="AJ11" s="154">
        <f>AVERAGE(AD9:AD480)</f>
        <v>823.34919231857941</v>
      </c>
      <c r="AL11" s="148">
        <f t="shared" si="3"/>
        <v>71.921418927769707</v>
      </c>
      <c r="AN11" s="149"/>
      <c r="AO11" s="143"/>
      <c r="AP11" s="143"/>
      <c r="AQ11" s="150"/>
      <c r="AS11" s="153" t="s">
        <v>563</v>
      </c>
      <c r="AT11" s="154">
        <f>AVERAGE(AN9:AN480)</f>
        <v>193.31256274265749</v>
      </c>
      <c r="AV11" s="148">
        <f t="shared" si="4"/>
        <v>1.750704374010849</v>
      </c>
      <c r="AX11" s="149"/>
      <c r="AY11" s="143"/>
      <c r="AZ11" s="143"/>
      <c r="BA11" s="150"/>
      <c r="BC11" s="153" t="s">
        <v>563</v>
      </c>
      <c r="BD11" s="154">
        <f>AVERAGE(AX9:AX480)</f>
        <v>14.669567371213789</v>
      </c>
      <c r="BF11" s="148" t="str">
        <f t="shared" si="5"/>
        <v/>
      </c>
      <c r="BK11" s="148">
        <f t="shared" si="6"/>
        <v>7.4688895089285712</v>
      </c>
      <c r="BM11" s="149"/>
      <c r="BN11" s="143"/>
      <c r="BO11" s="143"/>
      <c r="BP11" s="150"/>
      <c r="BR11" s="153" t="s">
        <v>563</v>
      </c>
      <c r="BS11" s="154">
        <f>AVERAGE(BM9:BM480)</f>
        <v>10.219872843570755</v>
      </c>
      <c r="BU11" s="148">
        <f t="shared" si="7"/>
        <v>6.2626433554103649</v>
      </c>
      <c r="BW11" s="149"/>
      <c r="BX11" s="143"/>
      <c r="BY11" s="143"/>
      <c r="BZ11" s="150"/>
      <c r="CB11" s="153" t="s">
        <v>563</v>
      </c>
      <c r="CC11" s="154">
        <f>AVERAGE(BW9:BW480)</f>
        <v>34.486341237657626</v>
      </c>
    </row>
    <row r="12" spans="1:81" ht="16" x14ac:dyDescent="0.2">
      <c r="A12" s="128" t="s">
        <v>25</v>
      </c>
      <c r="B12" s="129">
        <v>359.10812524802708</v>
      </c>
      <c r="C12" s="129">
        <v>84.390409433286365</v>
      </c>
      <c r="D12" s="129">
        <v>7.002817496043396</v>
      </c>
      <c r="E12" s="129"/>
      <c r="F12" s="129">
        <v>0</v>
      </c>
      <c r="G12" s="129">
        <v>7.2234006126846833</v>
      </c>
      <c r="H12" s="129">
        <v>457.72475279004152</v>
      </c>
      <c r="I12" s="129">
        <v>65.606591865357643</v>
      </c>
      <c r="J12" s="102">
        <f>SUM(H9:H12)</f>
        <v>1647.6014603407816</v>
      </c>
      <c r="K12" s="103">
        <f>AVERAGE(H9:H12)</f>
        <v>411.9003650851954</v>
      </c>
      <c r="L12" s="104">
        <f>(K12-P$12)^2</f>
        <v>20417.832438789639</v>
      </c>
      <c r="M12" s="105">
        <f>(H10-K12)^2+(H11-K12)^2+(H12-K12)^2+(H9-K12)^2</f>
        <v>22543.304560632907</v>
      </c>
      <c r="O12" s="101" t="s">
        <v>564</v>
      </c>
      <c r="P12" s="16">
        <f>P11/P10</f>
        <v>269.0093841284197</v>
      </c>
      <c r="R12" s="75">
        <f t="shared" si="1"/>
        <v>457.72475279004152</v>
      </c>
      <c r="T12" s="102">
        <f>SUM(R9:R12)</f>
        <v>1647.6014603407818</v>
      </c>
      <c r="U12" s="103">
        <f>AVERAGE(R9:R12)</f>
        <v>411.90036508519546</v>
      </c>
      <c r="V12" s="104">
        <f>(U12-Z$12)^2</f>
        <v>20266.355418806786</v>
      </c>
      <c r="W12" s="105">
        <f>(R10-U12)^2+(R11-U12)^2+(R12-U12)^2+(R9-U12)^2</f>
        <v>22543.304560632914</v>
      </c>
      <c r="Y12" s="99" t="s">
        <v>564</v>
      </c>
      <c r="Z12" s="16">
        <f>Z11/Z10</f>
        <v>269.54041489271054</v>
      </c>
      <c r="AB12" s="148">
        <f t="shared" si="2"/>
        <v>359.10812524802708</v>
      </c>
      <c r="AD12" s="155">
        <f>SUM(AB9:AB12)</f>
        <v>1284.5169753784276</v>
      </c>
      <c r="AE12" s="156">
        <f>AVERAGE(AB9:AB12)</f>
        <v>321.12924384460689</v>
      </c>
      <c r="AF12" s="157">
        <f>(AE12-AJ$12)^2</f>
        <v>13292.232758270948</v>
      </c>
      <c r="AG12" s="158">
        <f>(AB10-AE12)^2+(AB11-AE12)^2+(AB12-AE12)^2+(AB9-AE12)^2</f>
        <v>14600.757429523223</v>
      </c>
      <c r="AI12" s="151" t="s">
        <v>564</v>
      </c>
      <c r="AJ12" s="154">
        <f>AJ11/AJ10</f>
        <v>205.83729807964485</v>
      </c>
      <c r="AL12" s="148">
        <f t="shared" si="3"/>
        <v>84.390409433286365</v>
      </c>
      <c r="AN12" s="155">
        <f>SUM(AL9:AL12)</f>
        <v>301.8614892139305</v>
      </c>
      <c r="AO12" s="156">
        <f>AVERAGE(AL9:AL12)</f>
        <v>75.465372303482624</v>
      </c>
      <c r="AP12" s="157">
        <f>(AO12-AT$12)^2</f>
        <v>736.42933987911465</v>
      </c>
      <c r="AQ12" s="158">
        <f>(AL10-AO12)^2+(AL11-AO12)^2+(AL12-AO12)^2+(AL9-AO12)^2</f>
        <v>806.3268290454198</v>
      </c>
      <c r="AS12" s="151" t="s">
        <v>564</v>
      </c>
      <c r="AT12" s="154">
        <f>AT11/AT10</f>
        <v>48.328140685664373</v>
      </c>
      <c r="AV12" s="148">
        <f t="shared" si="4"/>
        <v>7.002817496043396</v>
      </c>
      <c r="AX12" s="155">
        <f>SUM(AV9:AV12)</f>
        <v>17.944719833611202</v>
      </c>
      <c r="AY12" s="156">
        <f>AVERAGE(AV9:AV12)</f>
        <v>4.4861799584028006</v>
      </c>
      <c r="AZ12" s="157">
        <f>(AY12-BD$12)^2</f>
        <v>0.67041397824673987</v>
      </c>
      <c r="BA12" s="158">
        <f>(AV10-AY12)^2+(AV11-AY12)^2+(AV12-AY12)^2+(AV9-AY12)^2</f>
        <v>14.702257846726262</v>
      </c>
      <c r="BC12" s="151" t="s">
        <v>564</v>
      </c>
      <c r="BD12" s="154">
        <f>BD11/BD10</f>
        <v>3.6673918428034473</v>
      </c>
      <c r="BF12" s="148" t="str">
        <f t="shared" si="5"/>
        <v/>
      </c>
      <c r="BK12" s="148">
        <f t="shared" si="6"/>
        <v>0</v>
      </c>
      <c r="BM12" s="155">
        <f>SUM(BK9:BK12)</f>
        <v>8.6297176242531997</v>
      </c>
      <c r="BN12" s="156">
        <f>AVERAGE(BK9:BK12)</f>
        <v>2.1574294060632999</v>
      </c>
      <c r="BO12" s="157">
        <f>(BN12-BS$12)^2</f>
        <v>0.15803710134517893</v>
      </c>
      <c r="BP12" s="158">
        <f>(BK10-BN12)^2+(BK11-BN12)^2+(BK12-BN12)^2+(BK9-BN12)^2</f>
        <v>38.513825841324831</v>
      </c>
      <c r="BR12" s="151" t="s">
        <v>564</v>
      </c>
      <c r="BS12" s="154">
        <f>BS11/BS10</f>
        <v>2.5549682108926888</v>
      </c>
      <c r="BU12" s="148">
        <f t="shared" si="7"/>
        <v>7.2234006126846833</v>
      </c>
      <c r="BW12" s="155">
        <f>SUM(BU9:BU12)</f>
        <v>34.648558290559265</v>
      </c>
      <c r="BX12" s="156">
        <f>AVERAGE(BU9:BU12)</f>
        <v>8.6621395726398163</v>
      </c>
      <c r="BY12" s="157">
        <f>(BX12-CC$12)^2</f>
        <v>1.6446482657558152E-3</v>
      </c>
      <c r="BZ12" s="158">
        <f>(BU10-BX12)^2+(BU11-BX12)^2+(BU12-BX12)^2+(BU9-BX12)^2</f>
        <v>17.624415804337122</v>
      </c>
      <c r="CB12" s="151" t="s">
        <v>564</v>
      </c>
      <c r="CC12" s="154">
        <f>CC11/CC10</f>
        <v>8.6215853094144066</v>
      </c>
    </row>
    <row r="13" spans="1:81" ht="18" x14ac:dyDescent="0.25">
      <c r="A13" s="74" t="s">
        <v>26</v>
      </c>
      <c r="B13" s="75">
        <v>184.16927270043126</v>
      </c>
      <c r="C13" s="75">
        <v>43.279779084601344</v>
      </c>
      <c r="D13" s="75">
        <v>7.4404935895461088</v>
      </c>
      <c r="E13" s="75"/>
      <c r="F13" s="75">
        <v>2.2215136054421767</v>
      </c>
      <c r="G13" s="75">
        <v>1.0229542705094337</v>
      </c>
      <c r="H13" s="75">
        <v>238.13401325053036</v>
      </c>
      <c r="I13" s="75"/>
      <c r="J13" s="96"/>
      <c r="K13" s="97"/>
      <c r="L13" s="97"/>
      <c r="M13" s="98"/>
      <c r="O13" s="99" t="s">
        <v>565</v>
      </c>
      <c r="P13" s="106">
        <f>SUM(L9:L480)/(P9-1)</f>
        <v>5945.8797510478325</v>
      </c>
      <c r="R13" s="75">
        <f t="shared" si="1"/>
        <v>238.13401325053036</v>
      </c>
      <c r="T13" s="96"/>
      <c r="U13" s="97"/>
      <c r="V13" s="97"/>
      <c r="W13" s="98"/>
      <c r="Y13" s="99" t="s">
        <v>565</v>
      </c>
      <c r="Z13" s="106">
        <f>SUM(V9:V480)/(Z9-1)</f>
        <v>5935.1667887616031</v>
      </c>
      <c r="AB13" s="148">
        <f t="shared" si="2"/>
        <v>184.16927270043126</v>
      </c>
      <c r="AD13" s="149"/>
      <c r="AE13" s="143"/>
      <c r="AF13" s="143"/>
      <c r="AG13" s="150"/>
      <c r="AI13" s="151" t="s">
        <v>566</v>
      </c>
      <c r="AJ13" s="159">
        <f>SUM(AF9:AF480)/(AJ9-1)</f>
        <v>3735.5298063493638</v>
      </c>
      <c r="AL13" s="148">
        <f t="shared" si="3"/>
        <v>43.279779084601344</v>
      </c>
      <c r="AN13" s="149"/>
      <c r="AO13" s="143"/>
      <c r="AP13" s="143"/>
      <c r="AQ13" s="150"/>
      <c r="AS13" s="151" t="s">
        <v>566</v>
      </c>
      <c r="AT13" s="159">
        <f>SUM(AP9:AP480)/(AT9-1)</f>
        <v>207.97075288384906</v>
      </c>
      <c r="AV13" s="148">
        <f t="shared" si="4"/>
        <v>7.4404935895461088</v>
      </c>
      <c r="AX13" s="149"/>
      <c r="AY13" s="143"/>
      <c r="AZ13" s="143"/>
      <c r="BA13" s="150"/>
      <c r="BC13" s="151" t="s">
        <v>566</v>
      </c>
      <c r="BD13" s="159">
        <f>SUM(AZ9:AZ480)/(BD9-1)</f>
        <v>3.8559163024429517</v>
      </c>
      <c r="BF13" s="148" t="str">
        <f t="shared" si="5"/>
        <v/>
      </c>
      <c r="BK13" s="148">
        <f t="shared" si="6"/>
        <v>2.2215136054421767</v>
      </c>
      <c r="BM13" s="149"/>
      <c r="BN13" s="143"/>
      <c r="BO13" s="143"/>
      <c r="BP13" s="150"/>
      <c r="BR13" s="151" t="s">
        <v>566</v>
      </c>
      <c r="BS13" s="159">
        <f>SUM(BO9:BO480)/(BS9-1)</f>
        <v>6.6722614008023422</v>
      </c>
      <c r="BU13" s="148">
        <f t="shared" si="7"/>
        <v>1.0229542705094337</v>
      </c>
      <c r="BW13" s="149"/>
      <c r="BX13" s="143"/>
      <c r="BY13" s="143"/>
      <c r="BZ13" s="150"/>
      <c r="CB13" s="151" t="s">
        <v>566</v>
      </c>
      <c r="CC13" s="159">
        <f>SUM(BY9:BY480)/(CC9-1)</f>
        <v>44.147915228307227</v>
      </c>
    </row>
    <row r="14" spans="1:81" ht="18" x14ac:dyDescent="0.25">
      <c r="A14" s="74" t="s">
        <v>28</v>
      </c>
      <c r="B14" s="75">
        <v>232.55945480996203</v>
      </c>
      <c r="C14" s="75">
        <v>54.651471880341077</v>
      </c>
      <c r="D14" s="75">
        <v>6.5651414025406831</v>
      </c>
      <c r="E14" s="75"/>
      <c r="F14" s="75">
        <v>5.4942999208711258</v>
      </c>
      <c r="G14" s="75">
        <v>4.3179241672142163</v>
      </c>
      <c r="H14" s="75">
        <v>303.58829218092916</v>
      </c>
      <c r="I14" s="75"/>
      <c r="J14" s="96"/>
      <c r="K14" s="97"/>
      <c r="L14" s="97"/>
      <c r="M14" s="98"/>
      <c r="O14" s="99" t="s">
        <v>567</v>
      </c>
      <c r="P14" s="106">
        <f>SUM(M9:M480)/(P9*(P10-1))</f>
        <v>5568.0912325819327</v>
      </c>
      <c r="R14" s="75">
        <f t="shared" si="1"/>
        <v>303.58829218092916</v>
      </c>
      <c r="T14" s="96"/>
      <c r="U14" s="97"/>
      <c r="V14" s="97"/>
      <c r="W14" s="98"/>
      <c r="Y14" s="99" t="s">
        <v>567</v>
      </c>
      <c r="Z14" s="106">
        <f>SUM(W9:W480)/(Z9*(Z10-1))</f>
        <v>5574.9091461536664</v>
      </c>
      <c r="AB14" s="148">
        <f t="shared" si="2"/>
        <v>232.55945480996203</v>
      </c>
      <c r="AD14" s="149"/>
      <c r="AE14" s="143"/>
      <c r="AF14" s="143"/>
      <c r="AG14" s="150"/>
      <c r="AI14" s="151" t="s">
        <v>568</v>
      </c>
      <c r="AJ14" s="159">
        <f>SUM(AG9:AG480)/(AJ9*(AJ10-1))</f>
        <v>3611.631397638987</v>
      </c>
      <c r="AL14" s="148">
        <f t="shared" si="3"/>
        <v>54.651471880341077</v>
      </c>
      <c r="AN14" s="149"/>
      <c r="AO14" s="143"/>
      <c r="AP14" s="143"/>
      <c r="AQ14" s="150"/>
      <c r="AS14" s="151" t="s">
        <v>568</v>
      </c>
      <c r="AT14" s="159">
        <f>SUM(AQ9:AQ480)/(AT9*(AT10-1))</f>
        <v>201.52034955767934</v>
      </c>
      <c r="AV14" s="148">
        <f t="shared" si="4"/>
        <v>6.5651414025406831</v>
      </c>
      <c r="AX14" s="149"/>
      <c r="AY14" s="143"/>
      <c r="AZ14" s="143"/>
      <c r="BA14" s="150"/>
      <c r="BC14" s="151" t="s">
        <v>568</v>
      </c>
      <c r="BD14" s="159">
        <f>SUM(BA9:BA480)/(BD9*(BD10-1))</f>
        <v>4.2753404988138302</v>
      </c>
      <c r="BF14" s="148" t="str">
        <f t="shared" si="5"/>
        <v/>
      </c>
      <c r="BK14" s="148">
        <f t="shared" si="6"/>
        <v>5.4942999208711258</v>
      </c>
      <c r="BM14" s="149"/>
      <c r="BN14" s="143"/>
      <c r="BO14" s="143"/>
      <c r="BP14" s="150"/>
      <c r="BR14" s="151" t="s">
        <v>568</v>
      </c>
      <c r="BS14" s="159">
        <f>SUM(BP9:BP480)/(BS9*(BS10-1))</f>
        <v>18.84570378475701</v>
      </c>
      <c r="BU14" s="148">
        <f t="shared" si="7"/>
        <v>4.3179241672142163</v>
      </c>
      <c r="BW14" s="149"/>
      <c r="BX14" s="143"/>
      <c r="BY14" s="143"/>
      <c r="BZ14" s="150"/>
      <c r="CB14" s="151" t="s">
        <v>568</v>
      </c>
      <c r="CC14" s="159">
        <f>SUM(BZ9:BZ480)/(CC9*(CC10-1))</f>
        <v>72.7475674135909</v>
      </c>
    </row>
    <row r="15" spans="1:81" ht="17" x14ac:dyDescent="0.2">
      <c r="A15" s="74" t="s">
        <v>30</v>
      </c>
      <c r="B15" s="75">
        <v>199.20310538360718</v>
      </c>
      <c r="C15" s="75">
        <v>46.812729765147687</v>
      </c>
      <c r="D15" s="75">
        <v>5.6897892155352592</v>
      </c>
      <c r="E15" s="75"/>
      <c r="F15" s="75">
        <v>0</v>
      </c>
      <c r="G15" s="75">
        <v>13.390283514543205</v>
      </c>
      <c r="H15" s="75">
        <v>265.09590787883332</v>
      </c>
      <c r="I15" s="75"/>
      <c r="J15" s="96"/>
      <c r="K15" s="97"/>
      <c r="L15" s="97"/>
      <c r="M15" s="98"/>
      <c r="O15" s="107" t="s">
        <v>569</v>
      </c>
      <c r="P15" s="108">
        <f>((P9-1)*P13+P9*(P10-1)*P14)/(P9*P10-1)</f>
        <v>5661.9367881244179</v>
      </c>
      <c r="R15" s="75">
        <f t="shared" si="1"/>
        <v>265.09590787883332</v>
      </c>
      <c r="T15" s="96"/>
      <c r="U15" s="97"/>
      <c r="V15" s="97"/>
      <c r="W15" s="98"/>
      <c r="Y15" s="107" t="s">
        <v>569</v>
      </c>
      <c r="Z15" s="108">
        <f>((Z9-1)*Z13+Z9*(Z10-1)*Z14)/(Z9*Z10-1)</f>
        <v>5664.3998981390778</v>
      </c>
      <c r="AB15" s="148">
        <f t="shared" si="2"/>
        <v>199.20310538360718</v>
      </c>
      <c r="AD15" s="149"/>
      <c r="AE15" s="143"/>
      <c r="AF15" s="143"/>
      <c r="AG15" s="150"/>
      <c r="AI15" s="160" t="s">
        <v>570</v>
      </c>
      <c r="AJ15" s="161">
        <f>((AJ9-1)*AJ13+AJ9*(AJ10-1)*AJ14)/(AJ9*AJ10-1)</f>
        <v>3642.408709356851</v>
      </c>
      <c r="AL15" s="148">
        <f t="shared" si="3"/>
        <v>46.812729765147687</v>
      </c>
      <c r="AN15" s="149"/>
      <c r="AO15" s="143"/>
      <c r="AP15" s="143"/>
      <c r="AQ15" s="150"/>
      <c r="AS15" s="160" t="s">
        <v>570</v>
      </c>
      <c r="AT15" s="161">
        <f>((AT9-1)*AT13+AT9*(AT10-1)*AT14)/(AT9*AT10-1)</f>
        <v>203.1226790463457</v>
      </c>
      <c r="AV15" s="148">
        <f t="shared" si="4"/>
        <v>5.6897892155352592</v>
      </c>
      <c r="AX15" s="149"/>
      <c r="AY15" s="143"/>
      <c r="AZ15" s="143"/>
      <c r="BA15" s="150"/>
      <c r="BC15" s="160" t="s">
        <v>570</v>
      </c>
      <c r="BD15" s="161">
        <f>((BD9-1)*BD13+BD9*(BD10-1)*BD14)/(BD9*BD10-1)</f>
        <v>4.171152322645268</v>
      </c>
      <c r="BF15" s="148" t="str">
        <f t="shared" si="5"/>
        <v/>
      </c>
      <c r="BK15" s="148">
        <f t="shared" si="6"/>
        <v>0</v>
      </c>
      <c r="BM15" s="149"/>
      <c r="BN15" s="143"/>
      <c r="BO15" s="143"/>
      <c r="BP15" s="150"/>
      <c r="BR15" s="160" t="s">
        <v>570</v>
      </c>
      <c r="BS15" s="161">
        <f>((BS9-1)*BS13+BS9*(BS10-1)*BS14)/(BS9*BS10-1)</f>
        <v>15.821727651163174</v>
      </c>
      <c r="BU15" s="148">
        <f t="shared" si="7"/>
        <v>13.390283514543205</v>
      </c>
      <c r="BW15" s="149"/>
      <c r="BX15" s="143"/>
      <c r="BY15" s="143"/>
      <c r="BZ15" s="150"/>
      <c r="CB15" s="160" t="s">
        <v>570</v>
      </c>
      <c r="CC15" s="161">
        <f>((CC9-1)*CC13+CC9*(CC10-1)*CC14)/(CC9*CC10-1)</f>
        <v>65.643195214698778</v>
      </c>
    </row>
    <row r="16" spans="1:81" x14ac:dyDescent="0.2">
      <c r="A16" s="128" t="s">
        <v>31</v>
      </c>
      <c r="B16" s="129">
        <v>168.18349641976701</v>
      </c>
      <c r="C16" s="129">
        <v>39.523121658645245</v>
      </c>
      <c r="D16" s="129">
        <v>5.2521131220325472</v>
      </c>
      <c r="E16" s="129"/>
      <c r="F16" s="129">
        <v>1.325892857142857</v>
      </c>
      <c r="G16" s="129">
        <v>6.2730588723048886</v>
      </c>
      <c r="H16" s="129">
        <v>220.55768292989254</v>
      </c>
      <c r="I16" s="129">
        <v>13.12762973352034</v>
      </c>
      <c r="J16" s="102">
        <f>SUM(H13:H16)</f>
        <v>1027.3758962401853</v>
      </c>
      <c r="K16" s="103">
        <f>AVERAGE(H13:H16)</f>
        <v>256.84397406004632</v>
      </c>
      <c r="L16" s="104">
        <f t="shared" ref="L16" si="8">(K16-P$12)^2</f>
        <v>147.9972021316803</v>
      </c>
      <c r="M16" s="105">
        <f>(H14-K16)^2+(H15-K16)^2+(H16-K16)^2+(H13-K16)^2</f>
        <v>3919.8832458118368</v>
      </c>
      <c r="R16" s="75">
        <f t="shared" si="1"/>
        <v>220.55768292989254</v>
      </c>
      <c r="T16" s="102">
        <f>SUM(R13:R16)</f>
        <v>1027.3758962401853</v>
      </c>
      <c r="U16" s="103">
        <f>AVERAGE(R13:R16)</f>
        <v>256.84397406004632</v>
      </c>
      <c r="V16" s="104">
        <f t="shared" ref="V16" si="9">(U16-Z$12)^2</f>
        <v>161.19960981734337</v>
      </c>
      <c r="W16" s="105">
        <f>(R14-U16)^2+(R15-U16)^2+(R16-U16)^2+(R13-U16)^2</f>
        <v>3919.8832458118368</v>
      </c>
      <c r="AB16" s="148">
        <f t="shared" si="2"/>
        <v>168.18349641976701</v>
      </c>
      <c r="AD16" s="155">
        <f>SUM(AB13:AB16)</f>
        <v>784.11532931376757</v>
      </c>
      <c r="AE16" s="156">
        <f>AVERAGE(AB13:AB16)</f>
        <v>196.02883232844189</v>
      </c>
      <c r="AF16" s="157">
        <f t="shared" ref="AF16" si="10">(AE16-AJ$12)^2</f>
        <v>96.206000392521432</v>
      </c>
      <c r="AG16" s="158">
        <f>(AB14-AE16)^2+(AB15-AE16)^2+(AB16-AE16)^2+(AB13-AE16)^2</f>
        <v>2260.5742747533718</v>
      </c>
      <c r="AL16" s="148">
        <f t="shared" si="3"/>
        <v>39.523121658645245</v>
      </c>
      <c r="AN16" s="155">
        <f>SUM(AL13:AL16)</f>
        <v>184.26710238873534</v>
      </c>
      <c r="AO16" s="156">
        <f>AVERAGE(AL13:AL16)</f>
        <v>46.066775597183835</v>
      </c>
      <c r="AP16" s="157">
        <f t="shared" ref="AP16" si="11">(AO16-AT$12)^2</f>
        <v>5.1137720633985921</v>
      </c>
      <c r="AQ16" s="158">
        <f>(AL14-AO16)^2+(AL15-AO16)^2+(AL16-AO16)^2+(AL13-AO16)^2</f>
        <v>124.84021432325498</v>
      </c>
      <c r="AV16" s="148">
        <f t="shared" si="4"/>
        <v>5.2521131220325472</v>
      </c>
      <c r="AX16" s="155">
        <f>SUM(AV13:AV16)</f>
        <v>24.947537329654597</v>
      </c>
      <c r="AY16" s="156">
        <f>AVERAGE(AV13:AV16)</f>
        <v>6.2368843324136494</v>
      </c>
      <c r="AZ16" s="157">
        <f t="shared" ref="AZ16" si="12">(AY16-BD$12)^2</f>
        <v>6.6022916541632339</v>
      </c>
      <c r="BA16" s="158">
        <f>(AV14-AY16)^2+(AV15-AY16)^2+(AV16-AY16)^2+(AV13-AY16)^2</f>
        <v>2.8255153516509757</v>
      </c>
      <c r="BF16" s="148" t="str">
        <f t="shared" si="5"/>
        <v/>
      </c>
      <c r="BK16" s="148">
        <f t="shared" si="6"/>
        <v>1.325892857142857</v>
      </c>
      <c r="BM16" s="155">
        <f>SUM(BK13:BK16)</f>
        <v>9.0417063834561606</v>
      </c>
      <c r="BN16" s="156">
        <f>AVERAGE(BK13:BK16)</f>
        <v>2.2604265958640402</v>
      </c>
      <c r="BO16" s="157">
        <f t="shared" ref="BO16" si="13">(BN16-BS$12)^2</f>
        <v>8.6754762983684647E-2</v>
      </c>
      <c r="BP16" s="158">
        <f>(BK14-BN16)^2+(BK15-BN16)^2+(BK16-BN16)^2+(BK13-BN16)^2</f>
        <v>16.442332607113642</v>
      </c>
      <c r="BU16" s="148">
        <f t="shared" si="7"/>
        <v>6.2730588723048886</v>
      </c>
      <c r="BW16" s="155">
        <f>SUM(BU13:BU16)</f>
        <v>25.004220824571746</v>
      </c>
      <c r="BX16" s="156">
        <f>AVERAGE(BU13:BU16)</f>
        <v>6.2510552061429365</v>
      </c>
      <c r="BY16" s="157">
        <f t="shared" ref="BY16" si="14">(BX16-CC$12)^2</f>
        <v>5.6194129705162466</v>
      </c>
      <c r="BZ16" s="158">
        <f>(BU14-BX16)^2+(BU15-BX16)^2+(BU16-BX16)^2+(BU13-BX16)^2</f>
        <v>82.039100007629855</v>
      </c>
    </row>
    <row r="17" spans="1:81" x14ac:dyDescent="0.2">
      <c r="A17" s="74" t="s">
        <v>32</v>
      </c>
      <c r="B17" s="75">
        <v>181.39832080844366</v>
      </c>
      <c r="C17" s="75">
        <v>42.628605389984259</v>
      </c>
      <c r="D17" s="75">
        <v>3.063732654518986</v>
      </c>
      <c r="E17" s="75"/>
      <c r="F17" s="75">
        <v>1.6969609268707488</v>
      </c>
      <c r="G17" s="75">
        <v>9.3153767659461852</v>
      </c>
      <c r="H17" s="75">
        <v>238.10299654576386</v>
      </c>
      <c r="I17" s="75"/>
      <c r="J17" s="96"/>
      <c r="K17" s="97"/>
      <c r="L17" s="97"/>
      <c r="M17" s="98"/>
      <c r="R17" s="75">
        <f t="shared" si="1"/>
        <v>238.10299654576386</v>
      </c>
      <c r="T17" s="96"/>
      <c r="U17" s="97"/>
      <c r="V17" s="97"/>
      <c r="W17" s="98"/>
      <c r="AB17" s="148">
        <f t="shared" si="2"/>
        <v>181.39832080844366</v>
      </c>
      <c r="AD17" s="149"/>
      <c r="AE17" s="143"/>
      <c r="AF17" s="143"/>
      <c r="AG17" s="150"/>
      <c r="AL17" s="148">
        <f t="shared" si="3"/>
        <v>42.628605389984259</v>
      </c>
      <c r="AN17" s="149"/>
      <c r="AO17" s="143"/>
      <c r="AP17" s="143"/>
      <c r="AQ17" s="150"/>
      <c r="AV17" s="148">
        <f t="shared" si="4"/>
        <v>3.063732654518986</v>
      </c>
      <c r="AX17" s="149"/>
      <c r="AY17" s="143"/>
      <c r="AZ17" s="143"/>
      <c r="BA17" s="150"/>
      <c r="BF17" s="148" t="str">
        <f t="shared" si="5"/>
        <v/>
      </c>
      <c r="BK17" s="148">
        <f t="shared" si="6"/>
        <v>1.6969609268707488</v>
      </c>
      <c r="BM17" s="149"/>
      <c r="BN17" s="143"/>
      <c r="BO17" s="143"/>
      <c r="BP17" s="150"/>
      <c r="BU17" s="148">
        <f t="shared" si="7"/>
        <v>9.3153767659461852</v>
      </c>
      <c r="BW17" s="149"/>
      <c r="BX17" s="143"/>
      <c r="BY17" s="143"/>
      <c r="BZ17" s="150"/>
    </row>
    <row r="18" spans="1:81" x14ac:dyDescent="0.2">
      <c r="A18" s="74" t="s">
        <v>33</v>
      </c>
      <c r="B18" s="75">
        <v>279.87549987984579</v>
      </c>
      <c r="C18" s="75">
        <v>65.770742471763754</v>
      </c>
      <c r="D18" s="75">
        <v>2.6260565610162736</v>
      </c>
      <c r="E18" s="75"/>
      <c r="F18" s="75">
        <v>0</v>
      </c>
      <c r="G18" s="75">
        <v>4.9496355991092411</v>
      </c>
      <c r="H18" s="75">
        <v>353.22193451173507</v>
      </c>
      <c r="I18" s="75"/>
      <c r="J18" s="96"/>
      <c r="K18" s="97"/>
      <c r="L18" s="97"/>
      <c r="M18" s="98"/>
      <c r="R18" s="75">
        <f t="shared" si="1"/>
        <v>353.22193451173507</v>
      </c>
      <c r="T18" s="96"/>
      <c r="U18" s="97"/>
      <c r="V18" s="97"/>
      <c r="W18" s="98"/>
      <c r="AB18" s="148">
        <f t="shared" si="2"/>
        <v>279.87549987984579</v>
      </c>
      <c r="AD18" s="149"/>
      <c r="AE18" s="143"/>
      <c r="AF18" s="143"/>
      <c r="AG18" s="150"/>
      <c r="AL18" s="148">
        <f t="shared" si="3"/>
        <v>65.770742471763754</v>
      </c>
      <c r="AN18" s="149"/>
      <c r="AO18" s="143"/>
      <c r="AP18" s="143"/>
      <c r="AQ18" s="150"/>
      <c r="AV18" s="148">
        <f t="shared" si="4"/>
        <v>2.6260565610162736</v>
      </c>
      <c r="AX18" s="149"/>
      <c r="AY18" s="143"/>
      <c r="AZ18" s="143"/>
      <c r="BA18" s="150"/>
      <c r="BF18" s="148" t="str">
        <f t="shared" si="5"/>
        <v/>
      </c>
      <c r="BK18" s="148">
        <f t="shared" si="6"/>
        <v>0</v>
      </c>
      <c r="BM18" s="149"/>
      <c r="BN18" s="143"/>
      <c r="BO18" s="143"/>
      <c r="BP18" s="150"/>
      <c r="BU18" s="148">
        <f t="shared" si="7"/>
        <v>4.9496355991092411</v>
      </c>
      <c r="BW18" s="149"/>
      <c r="BX18" s="143"/>
      <c r="BY18" s="143"/>
      <c r="BZ18" s="150"/>
    </row>
    <row r="19" spans="1:81" x14ac:dyDescent="0.2">
      <c r="A19" s="74" t="s">
        <v>34</v>
      </c>
      <c r="B19" s="75">
        <v>235.13814264737141</v>
      </c>
      <c r="C19" s="75">
        <v>55.257463522132277</v>
      </c>
      <c r="D19" s="75">
        <v>3.501408748021698</v>
      </c>
      <c r="E19" s="75"/>
      <c r="F19" s="75">
        <v>2.8119595083359576</v>
      </c>
      <c r="G19" s="75">
        <v>2.8119595083359576</v>
      </c>
      <c r="H19" s="75">
        <v>299.52093393419733</v>
      </c>
      <c r="I19" s="75"/>
      <c r="J19" s="96"/>
      <c r="K19" s="97"/>
      <c r="L19" s="97"/>
      <c r="M19" s="98"/>
      <c r="R19" s="75">
        <f t="shared" si="1"/>
        <v>299.52093393419733</v>
      </c>
      <c r="T19" s="96"/>
      <c r="U19" s="97"/>
      <c r="V19" s="97"/>
      <c r="W19" s="98"/>
      <c r="AB19" s="148">
        <f t="shared" si="2"/>
        <v>235.13814264737141</v>
      </c>
      <c r="AD19" s="149"/>
      <c r="AE19" s="143"/>
      <c r="AF19" s="143"/>
      <c r="AG19" s="150"/>
      <c r="AL19" s="148">
        <f t="shared" si="3"/>
        <v>55.257463522132277</v>
      </c>
      <c r="AN19" s="149"/>
      <c r="AO19" s="143"/>
      <c r="AP19" s="143"/>
      <c r="AQ19" s="150"/>
      <c r="AV19" s="148">
        <f t="shared" si="4"/>
        <v>3.501408748021698</v>
      </c>
      <c r="AX19" s="149"/>
      <c r="AY19" s="143"/>
      <c r="AZ19" s="143"/>
      <c r="BA19" s="150"/>
      <c r="BF19" s="148" t="str">
        <f t="shared" si="5"/>
        <v/>
      </c>
      <c r="BK19" s="148">
        <f t="shared" si="6"/>
        <v>2.8119595083359576</v>
      </c>
      <c r="BM19" s="149"/>
      <c r="BN19" s="143"/>
      <c r="BO19" s="143"/>
      <c r="BP19" s="150"/>
      <c r="BU19" s="148">
        <f t="shared" si="7"/>
        <v>2.8119595083359576</v>
      </c>
      <c r="BW19" s="149"/>
      <c r="BX19" s="143"/>
      <c r="BY19" s="143"/>
      <c r="BZ19" s="150"/>
    </row>
    <row r="20" spans="1:81" s="130" customFormat="1" x14ac:dyDescent="0.2">
      <c r="A20" s="128" t="s">
        <v>35</v>
      </c>
      <c r="B20" s="129">
        <v>314.03430582418383</v>
      </c>
      <c r="C20" s="129">
        <v>73.798061868683192</v>
      </c>
      <c r="D20" s="129">
        <v>3.063732654518986</v>
      </c>
      <c r="E20" s="129"/>
      <c r="F20" s="129">
        <v>1.956067568897218</v>
      </c>
      <c r="G20" s="129">
        <v>4.2113885730574827</v>
      </c>
      <c r="H20" s="129">
        <v>397.06355648934067</v>
      </c>
      <c r="I20" s="129"/>
      <c r="J20" s="102">
        <f>SUM(H17:H20)</f>
        <v>1287.909421481037</v>
      </c>
      <c r="K20" s="103">
        <f>AVERAGE(H17:H20)</f>
        <v>321.97735537025926</v>
      </c>
      <c r="L20" s="104">
        <f t="shared" ref="L20" si="15">(K20-P$12)^2</f>
        <v>2805.605977476343</v>
      </c>
      <c r="M20" s="105">
        <f>(H18-K20)^2+(H19-K20)^2+(H20-K20)^2+(H17-K20)^2</f>
        <v>14153.360256157321</v>
      </c>
      <c r="R20" s="129">
        <f t="shared" si="1"/>
        <v>397.06355648934067</v>
      </c>
      <c r="T20" s="102">
        <f>SUM(R17:R20)</f>
        <v>1287.909421481037</v>
      </c>
      <c r="U20" s="103">
        <f>AVERAGE(R17:R20)</f>
        <v>321.97735537025926</v>
      </c>
      <c r="V20" s="104">
        <f t="shared" ref="V20" si="16">(U20-Z$12)^2</f>
        <v>2749.6327266459871</v>
      </c>
      <c r="W20" s="105">
        <f>(R18-U20)^2+(R19-U20)^2+(R20-U20)^2+(R17-U20)^2</f>
        <v>14153.360256157321</v>
      </c>
      <c r="AA20" s="162"/>
      <c r="AB20" s="148">
        <f t="shared" si="2"/>
        <v>314.03430582418383</v>
      </c>
      <c r="AC20" s="162"/>
      <c r="AD20" s="155">
        <f>SUM(AB17:AB20)</f>
        <v>1010.4462691598446</v>
      </c>
      <c r="AE20" s="156">
        <f>AVERAGE(AB17:AB20)</f>
        <v>252.61156728996116</v>
      </c>
      <c r="AF20" s="157">
        <f t="shared" ref="AF20" si="17">(AE20-AJ$12)^2</f>
        <v>2187.832260159144</v>
      </c>
      <c r="AG20" s="158">
        <f>(AB18-AE20)^2+(AB19-AE20)^2+(AB20-AE20)^2+(AB17-AE20)^2</f>
        <v>9892.7218724868835</v>
      </c>
      <c r="AH20" s="162"/>
      <c r="AI20" s="162"/>
      <c r="AJ20" s="162"/>
      <c r="AK20" s="162"/>
      <c r="AL20" s="148">
        <f t="shared" si="3"/>
        <v>73.798061868683192</v>
      </c>
      <c r="AM20" s="162"/>
      <c r="AN20" s="155">
        <f>SUM(AL17:AL20)</f>
        <v>237.45487325256349</v>
      </c>
      <c r="AO20" s="156">
        <f>AVERAGE(AL17:AL20)</f>
        <v>59.363718313140872</v>
      </c>
      <c r="AP20" s="157">
        <f t="shared" ref="AP20" si="18">(AO20-AT$12)^2</f>
        <v>121.78397357205984</v>
      </c>
      <c r="AQ20" s="158">
        <f>(AL18-AO20)^2+(AL19-AO20)^2+(AL20-AO20)^2+(AL17-AO20)^2</f>
        <v>546.32556540808787</v>
      </c>
      <c r="AR20" s="162"/>
      <c r="AS20" s="162"/>
      <c r="AT20" s="162"/>
      <c r="AU20" s="162"/>
      <c r="AV20" s="148">
        <f t="shared" si="4"/>
        <v>3.063732654518986</v>
      </c>
      <c r="AW20" s="162"/>
      <c r="AX20" s="155">
        <f>SUM(AV17:AV20)</f>
        <v>12.254930618075944</v>
      </c>
      <c r="AY20" s="156">
        <f>AVERAGE(AV17:AV20)</f>
        <v>3.063732654518986</v>
      </c>
      <c r="AZ20" s="157">
        <f t="shared" ref="AZ20" si="19">(AY20-BD$12)^2</f>
        <v>0.36440441560025472</v>
      </c>
      <c r="BA20" s="158">
        <f>(AV18-AY20)^2+(AV19-AY20)^2+(AV20-AY20)^2+(AV17-AY20)^2</f>
        <v>0.38312072564758975</v>
      </c>
      <c r="BB20" s="162"/>
      <c r="BC20" s="162"/>
      <c r="BD20" s="162"/>
      <c r="BE20" s="162"/>
      <c r="BF20" s="148" t="str">
        <f t="shared" si="5"/>
        <v/>
      </c>
      <c r="BG20" s="162"/>
      <c r="BH20" s="134"/>
      <c r="BI20" s="162"/>
      <c r="BJ20" s="162"/>
      <c r="BK20" s="148">
        <f t="shared" si="6"/>
        <v>1.956067568897218</v>
      </c>
      <c r="BL20" s="162"/>
      <c r="BM20" s="155">
        <f>SUM(BK17:BK20)</f>
        <v>6.4649880041039243</v>
      </c>
      <c r="BN20" s="156">
        <f>AVERAGE(BK17:BK20)</f>
        <v>1.6162470010259811</v>
      </c>
      <c r="BO20" s="157">
        <f t="shared" ref="BO20" si="20">(BN20-BS$12)^2</f>
        <v>0.88119750985361545</v>
      </c>
      <c r="BP20" s="158">
        <f>(BK18-BN20)^2+(BK19-BN20)^2+(BK20-BN20)^2+(BK17-BN20)^2</f>
        <v>4.1639755246365935</v>
      </c>
      <c r="BQ20" s="162"/>
      <c r="BR20" s="162"/>
      <c r="BS20" s="162"/>
      <c r="BT20" s="162"/>
      <c r="BU20" s="148">
        <f t="shared" si="7"/>
        <v>4.2113885730574827</v>
      </c>
      <c r="BV20" s="162"/>
      <c r="BW20" s="155">
        <f>SUM(BU17:BU20)</f>
        <v>21.288360446448866</v>
      </c>
      <c r="BX20" s="156">
        <f>AVERAGE(BU17:BU20)</f>
        <v>5.3220901116122166</v>
      </c>
      <c r="BY20" s="157">
        <f t="shared" ref="BY20" si="21">(BX20-CC$12)^2</f>
        <v>10.886668560319713</v>
      </c>
      <c r="BZ20" s="158">
        <f>(BU18-BX20)^2+(BU19-BX20)^2+(BU20-BX20)^2+(BU17-BX20)^2</f>
        <v>23.619474220817498</v>
      </c>
      <c r="CA20" s="162"/>
      <c r="CB20" s="162"/>
      <c r="CC20" s="162"/>
    </row>
    <row r="21" spans="1:81" x14ac:dyDescent="0.2">
      <c r="A21" s="74" t="s">
        <v>36</v>
      </c>
      <c r="B21" s="75">
        <v>363.24224748676193</v>
      </c>
      <c r="C21" s="75">
        <v>85.361928159389052</v>
      </c>
      <c r="D21" s="75">
        <v>5.2521131220325472</v>
      </c>
      <c r="E21" s="75"/>
      <c r="F21" s="75">
        <v>6.8884537981859415</v>
      </c>
      <c r="G21" s="75">
        <v>24.373845490372517</v>
      </c>
      <c r="H21" s="75">
        <v>485.11858805674194</v>
      </c>
      <c r="I21" s="75"/>
      <c r="J21" s="96"/>
      <c r="K21" s="97"/>
      <c r="L21" s="97"/>
      <c r="M21" s="98"/>
      <c r="R21" s="75">
        <f t="shared" si="1"/>
        <v>485.11858805674194</v>
      </c>
      <c r="T21" s="96"/>
      <c r="U21" s="97"/>
      <c r="V21" s="97"/>
      <c r="W21" s="98"/>
      <c r="AB21" s="148">
        <f t="shared" si="2"/>
        <v>363.24224748676193</v>
      </c>
      <c r="AD21" s="149"/>
      <c r="AE21" s="143"/>
      <c r="AF21" s="143"/>
      <c r="AG21" s="150"/>
      <c r="AL21" s="148">
        <f t="shared" si="3"/>
        <v>85.361928159389052</v>
      </c>
      <c r="AN21" s="149"/>
      <c r="AO21" s="143"/>
      <c r="AP21" s="143"/>
      <c r="AQ21" s="150"/>
      <c r="AV21" s="148">
        <f t="shared" si="4"/>
        <v>5.2521131220325472</v>
      </c>
      <c r="AX21" s="149"/>
      <c r="AY21" s="143"/>
      <c r="AZ21" s="143"/>
      <c r="BA21" s="150"/>
      <c r="BF21" s="148" t="str">
        <f t="shared" si="5"/>
        <v/>
      </c>
      <c r="BK21" s="148">
        <f t="shared" si="6"/>
        <v>6.8884537981859415</v>
      </c>
      <c r="BM21" s="149"/>
      <c r="BN21" s="143"/>
      <c r="BO21" s="143"/>
      <c r="BP21" s="150"/>
      <c r="BU21" s="148">
        <f t="shared" si="7"/>
        <v>24.373845490372517</v>
      </c>
      <c r="BW21" s="149"/>
      <c r="BX21" s="143"/>
      <c r="BY21" s="143"/>
      <c r="BZ21" s="150"/>
    </row>
    <row r="22" spans="1:81" x14ac:dyDescent="0.2">
      <c r="A22" s="74" t="s">
        <v>37</v>
      </c>
      <c r="B22" s="75">
        <v>321.08403122348562</v>
      </c>
      <c r="C22" s="75">
        <v>75.454747337519123</v>
      </c>
      <c r="D22" s="75">
        <v>1.750704374010849</v>
      </c>
      <c r="E22" s="75"/>
      <c r="F22" s="75">
        <v>0</v>
      </c>
      <c r="G22" s="75">
        <v>11.475265667091584</v>
      </c>
      <c r="H22" s="75">
        <v>409.7647486021072</v>
      </c>
      <c r="I22" s="75"/>
      <c r="J22" s="96"/>
      <c r="K22" s="97"/>
      <c r="L22" s="97"/>
      <c r="M22" s="98"/>
      <c r="R22" s="75">
        <f t="shared" si="1"/>
        <v>409.7647486021072</v>
      </c>
      <c r="T22" s="96"/>
      <c r="U22" s="97"/>
      <c r="V22" s="97"/>
      <c r="W22" s="98"/>
      <c r="AB22" s="148">
        <f t="shared" si="2"/>
        <v>321.08403122348562</v>
      </c>
      <c r="AD22" s="149"/>
      <c r="AE22" s="143"/>
      <c r="AF22" s="143"/>
      <c r="AG22" s="150"/>
      <c r="AL22" s="148">
        <f t="shared" si="3"/>
        <v>75.454747337519123</v>
      </c>
      <c r="AN22" s="149"/>
      <c r="AO22" s="143"/>
      <c r="AP22" s="143"/>
      <c r="AQ22" s="150"/>
      <c r="AV22" s="148">
        <f t="shared" si="4"/>
        <v>1.750704374010849</v>
      </c>
      <c r="AX22" s="149"/>
      <c r="AY22" s="143"/>
      <c r="AZ22" s="143"/>
      <c r="BA22" s="150"/>
      <c r="BF22" s="148" t="str">
        <f t="shared" si="5"/>
        <v/>
      </c>
      <c r="BK22" s="148">
        <f t="shared" si="6"/>
        <v>0</v>
      </c>
      <c r="BM22" s="149"/>
      <c r="BN22" s="143"/>
      <c r="BO22" s="143"/>
      <c r="BP22" s="150"/>
      <c r="BU22" s="148">
        <f t="shared" si="7"/>
        <v>11.475265667091584</v>
      </c>
      <c r="BW22" s="149"/>
      <c r="BX22" s="143"/>
      <c r="BY22" s="143"/>
      <c r="BZ22" s="150"/>
    </row>
    <row r="23" spans="1:81" x14ac:dyDescent="0.2">
      <c r="A23" s="74" t="s">
        <v>38</v>
      </c>
      <c r="B23" s="75">
        <v>393.46070449745315</v>
      </c>
      <c r="C23" s="75">
        <v>92.46326555690149</v>
      </c>
      <c r="D23" s="75">
        <v>1.750704374010849</v>
      </c>
      <c r="E23" s="75"/>
      <c r="F23" s="75">
        <v>0</v>
      </c>
      <c r="G23" s="75">
        <v>2.7204077922439902</v>
      </c>
      <c r="H23" s="75">
        <v>490.39508222060948</v>
      </c>
      <c r="I23" s="75"/>
      <c r="J23" s="96"/>
      <c r="K23" s="97"/>
      <c r="L23" s="97"/>
      <c r="M23" s="98"/>
      <c r="R23" s="75">
        <f t="shared" si="1"/>
        <v>490.39508222060948</v>
      </c>
      <c r="T23" s="96"/>
      <c r="U23" s="97"/>
      <c r="V23" s="97"/>
      <c r="W23" s="98"/>
      <c r="AB23" s="148">
        <f t="shared" si="2"/>
        <v>393.46070449745315</v>
      </c>
      <c r="AD23" s="149"/>
      <c r="AE23" s="143"/>
      <c r="AF23" s="143"/>
      <c r="AG23" s="150"/>
      <c r="AL23" s="148">
        <f t="shared" si="3"/>
        <v>92.46326555690149</v>
      </c>
      <c r="AN23" s="149"/>
      <c r="AO23" s="143"/>
      <c r="AP23" s="143"/>
      <c r="AQ23" s="150"/>
      <c r="AV23" s="148">
        <f t="shared" si="4"/>
        <v>1.750704374010849</v>
      </c>
      <c r="AX23" s="149"/>
      <c r="AY23" s="143"/>
      <c r="AZ23" s="143"/>
      <c r="BA23" s="150"/>
      <c r="BF23" s="148" t="str">
        <f t="shared" si="5"/>
        <v/>
      </c>
      <c r="BK23" s="148">
        <f t="shared" si="6"/>
        <v>0</v>
      </c>
      <c r="BM23" s="149"/>
      <c r="BN23" s="143"/>
      <c r="BO23" s="143"/>
      <c r="BP23" s="150"/>
      <c r="BU23" s="148">
        <f t="shared" si="7"/>
        <v>2.7204077922439902</v>
      </c>
      <c r="BW23" s="149"/>
      <c r="BX23" s="143"/>
      <c r="BY23" s="143"/>
      <c r="BZ23" s="150"/>
    </row>
    <row r="24" spans="1:81" s="130" customFormat="1" x14ac:dyDescent="0.2">
      <c r="A24" s="128" t="s">
        <v>39</v>
      </c>
      <c r="B24" s="129">
        <v>337.17817589820783</v>
      </c>
      <c r="C24" s="129">
        <v>79.236871336078835</v>
      </c>
      <c r="D24" s="129">
        <v>4.3767609350271224</v>
      </c>
      <c r="E24" s="129"/>
      <c r="F24" s="129">
        <v>0</v>
      </c>
      <c r="G24" s="129">
        <v>6.754263771885503</v>
      </c>
      <c r="H24" s="129">
        <v>427.54607194119927</v>
      </c>
      <c r="I24" s="129">
        <v>36.01577840112202</v>
      </c>
      <c r="J24" s="102">
        <f>SUM(H21:H24)</f>
        <v>1812.824490820658</v>
      </c>
      <c r="K24" s="103">
        <f>AVERAGE(H21:H24)</f>
        <v>453.20612270516449</v>
      </c>
      <c r="L24" s="104">
        <f t="shared" ref="L24" si="22">(K24-P$12)^2</f>
        <v>33928.438502309662</v>
      </c>
      <c r="M24" s="105">
        <f>(H22-K24)^2+(H23-K24)^2+(H24-K24)^2+(H21-K24)^2</f>
        <v>4947.0153438280859</v>
      </c>
      <c r="R24" s="129">
        <f t="shared" si="1"/>
        <v>427.54607194119927</v>
      </c>
      <c r="T24" s="102">
        <f>SUM(R21:R24)</f>
        <v>1812.824490820658</v>
      </c>
      <c r="U24" s="103">
        <f>AVERAGE(R21:R24)</f>
        <v>453.20612270516449</v>
      </c>
      <c r="V24" s="104">
        <f t="shared" ref="V24" si="23">(U24-Z$12)^2</f>
        <v>33733.092226249704</v>
      </c>
      <c r="W24" s="105">
        <f>(R22-U24)^2+(R23-U24)^2+(R24-U24)^2+(R21-U24)^2</f>
        <v>4947.0153438280859</v>
      </c>
      <c r="AA24" s="162"/>
      <c r="AB24" s="148">
        <f t="shared" si="2"/>
        <v>337.17817589820783</v>
      </c>
      <c r="AC24" s="162"/>
      <c r="AD24" s="155">
        <f>SUM(AB21:AB24)</f>
        <v>1414.9651591059087</v>
      </c>
      <c r="AE24" s="156">
        <f>AVERAGE(AB21:AB24)</f>
        <v>353.74128977647717</v>
      </c>
      <c r="AF24" s="157">
        <f t="shared" ref="AF24" si="24">(AE24-AJ$12)^2</f>
        <v>21875.590759856645</v>
      </c>
      <c r="AG24" s="158">
        <f>(AB22-AE24)^2+(AB23-AE24)^2+(AB24-AE24)^2+(AB21-AE24)^2</f>
        <v>3008.733380730961</v>
      </c>
      <c r="AH24" s="162"/>
      <c r="AI24" s="162"/>
      <c r="AJ24" s="162"/>
      <c r="AK24" s="162"/>
      <c r="AL24" s="148">
        <f t="shared" si="3"/>
        <v>79.236871336078835</v>
      </c>
      <c r="AM24" s="162"/>
      <c r="AN24" s="155">
        <f>SUM(AL21:AL24)</f>
        <v>332.51681238988851</v>
      </c>
      <c r="AO24" s="156">
        <f>AVERAGE(AL21:AL24)</f>
        <v>83.129203097472129</v>
      </c>
      <c r="AP24" s="157">
        <f t="shared" ref="AP24" si="25">(AO24-AT$12)^2</f>
        <v>1211.1139449905386</v>
      </c>
      <c r="AQ24" s="158">
        <f>(AL22-AO24)^2+(AL23-AO24)^2+(AL24-AO24)^2+(AL21-AO24)^2</f>
        <v>166.15730095086732</v>
      </c>
      <c r="AR24" s="162"/>
      <c r="AS24" s="162"/>
      <c r="AT24" s="162"/>
      <c r="AU24" s="162"/>
      <c r="AV24" s="148">
        <f t="shared" si="4"/>
        <v>4.3767609350271224</v>
      </c>
      <c r="AW24" s="162"/>
      <c r="AX24" s="155">
        <f>SUM(AV21:AV24)</f>
        <v>13.130282805081368</v>
      </c>
      <c r="AY24" s="156">
        <f>AVERAGE(AV21:AV24)</f>
        <v>3.282570701270342</v>
      </c>
      <c r="AZ24" s="157">
        <f t="shared" ref="AZ24" si="26">(AY24-BD$12)^2</f>
        <v>0.14808731097084227</v>
      </c>
      <c r="BA24" s="158">
        <f>(AV22-AY24)^2+(AV23-AY24)^2+(AV24-AY24)^2+(AV21-AY24)^2</f>
        <v>9.7695785040135412</v>
      </c>
      <c r="BB24" s="162"/>
      <c r="BC24" s="162"/>
      <c r="BD24" s="162"/>
      <c r="BE24" s="162"/>
      <c r="BF24" s="148" t="str">
        <f t="shared" si="5"/>
        <v/>
      </c>
      <c r="BG24" s="162"/>
      <c r="BH24" s="134"/>
      <c r="BI24" s="162"/>
      <c r="BJ24" s="162"/>
      <c r="BK24" s="148">
        <f t="shared" si="6"/>
        <v>0</v>
      </c>
      <c r="BL24" s="162"/>
      <c r="BM24" s="155">
        <f>SUM(BK21:BK24)</f>
        <v>6.8884537981859415</v>
      </c>
      <c r="BN24" s="156">
        <f>AVERAGE(BK21:BK24)</f>
        <v>1.7221134495464854</v>
      </c>
      <c r="BO24" s="157">
        <f t="shared" ref="BO24" si="27">(BN24-BS$12)^2</f>
        <v>0.69364705349704137</v>
      </c>
      <c r="BP24" s="158">
        <f>(BK22-BN24)^2+(BK23-BN24)^2+(BK24-BN24)^2+(BK21-BN24)^2</f>
        <v>35.58809679730674</v>
      </c>
      <c r="BQ24" s="162"/>
      <c r="BR24" s="162"/>
      <c r="BS24" s="162"/>
      <c r="BT24" s="162"/>
      <c r="BU24" s="148">
        <f t="shared" si="7"/>
        <v>6.754263771885503</v>
      </c>
      <c r="BV24" s="162"/>
      <c r="BW24" s="155">
        <f>SUM(BU21:BU24)</f>
        <v>45.323782721593595</v>
      </c>
      <c r="BX24" s="156">
        <f>AVERAGE(BU21:BU24)</f>
        <v>11.330945680398399</v>
      </c>
      <c r="BY24" s="157">
        <f t="shared" ref="BY24" si="28">(BX24-CC$12)^2</f>
        <v>7.340633619858516</v>
      </c>
      <c r="BZ24" s="158">
        <f>(BU22-BX24)^2+(BU23-BX24)^2+(BU24-BX24)^2+(BU21-BX24)^2</f>
        <v>265.22544372663378</v>
      </c>
      <c r="CA24" s="162"/>
      <c r="CB24" s="162"/>
      <c r="CC24" s="162"/>
    </row>
    <row r="25" spans="1:81" x14ac:dyDescent="0.2">
      <c r="A25" s="74" t="s">
        <v>40</v>
      </c>
      <c r="B25" s="75">
        <v>325.96402242369169</v>
      </c>
      <c r="C25" s="75">
        <v>76.601545269567538</v>
      </c>
      <c r="D25" s="75">
        <v>3.93908484152441</v>
      </c>
      <c r="E25" s="75"/>
      <c r="F25" s="75">
        <v>3.3706568209405252</v>
      </c>
      <c r="G25" s="75">
        <v>24.422542118487492</v>
      </c>
      <c r="H25" s="75">
        <v>434.29785147421171</v>
      </c>
      <c r="I25" s="75"/>
      <c r="J25" s="96"/>
      <c r="K25" s="97"/>
      <c r="L25" s="97"/>
      <c r="M25" s="98"/>
      <c r="R25" s="75">
        <f t="shared" si="1"/>
        <v>434.29785147421171</v>
      </c>
      <c r="T25" s="96"/>
      <c r="U25" s="97"/>
      <c r="V25" s="97"/>
      <c r="W25" s="98"/>
      <c r="AB25" s="148">
        <f t="shared" si="2"/>
        <v>325.96402242369169</v>
      </c>
      <c r="AD25" s="149"/>
      <c r="AE25" s="143"/>
      <c r="AF25" s="143"/>
      <c r="AG25" s="150"/>
      <c r="AL25" s="148">
        <f t="shared" si="3"/>
        <v>76.601545269567538</v>
      </c>
      <c r="AN25" s="149"/>
      <c r="AO25" s="143"/>
      <c r="AP25" s="143"/>
      <c r="AQ25" s="150"/>
      <c r="AV25" s="148">
        <f t="shared" si="4"/>
        <v>3.93908484152441</v>
      </c>
      <c r="AX25" s="149"/>
      <c r="AY25" s="143"/>
      <c r="AZ25" s="143"/>
      <c r="BA25" s="150"/>
      <c r="BF25" s="148" t="str">
        <f t="shared" si="5"/>
        <v/>
      </c>
      <c r="BK25" s="148">
        <f t="shared" si="6"/>
        <v>3.3706568209405252</v>
      </c>
      <c r="BM25" s="149"/>
      <c r="BN25" s="143"/>
      <c r="BO25" s="143"/>
      <c r="BP25" s="150"/>
      <c r="BU25" s="148">
        <f t="shared" si="7"/>
        <v>24.422542118487492</v>
      </c>
      <c r="BW25" s="149"/>
      <c r="BX25" s="143"/>
      <c r="BY25" s="143"/>
      <c r="BZ25" s="150"/>
    </row>
    <row r="26" spans="1:81" x14ac:dyDescent="0.2">
      <c r="A26" s="74" t="s">
        <v>41</v>
      </c>
      <c r="B26" s="75">
        <v>294.97868273279698</v>
      </c>
      <c r="C26" s="75">
        <v>69.319990442207285</v>
      </c>
      <c r="D26" s="75">
        <v>7.8781696830488199</v>
      </c>
      <c r="E26" s="75"/>
      <c r="F26" s="75">
        <v>13.844535337376008</v>
      </c>
      <c r="G26" s="75">
        <v>21.844256012768916</v>
      </c>
      <c r="H26" s="75">
        <v>407.86563420819806</v>
      </c>
      <c r="I26" s="75"/>
      <c r="J26" s="96"/>
      <c r="K26" s="97"/>
      <c r="L26" s="97"/>
      <c r="M26" s="98"/>
      <c r="R26" s="75">
        <f t="shared" si="1"/>
        <v>407.86563420819806</v>
      </c>
      <c r="T26" s="96"/>
      <c r="U26" s="97"/>
      <c r="V26" s="97"/>
      <c r="W26" s="98"/>
      <c r="AB26" s="148">
        <f t="shared" si="2"/>
        <v>294.97868273279698</v>
      </c>
      <c r="AD26" s="149"/>
      <c r="AE26" s="143"/>
      <c r="AF26" s="143"/>
      <c r="AG26" s="150"/>
      <c r="AL26" s="148">
        <f t="shared" si="3"/>
        <v>69.319990442207285</v>
      </c>
      <c r="AN26" s="149"/>
      <c r="AO26" s="143"/>
      <c r="AP26" s="143"/>
      <c r="AQ26" s="150"/>
      <c r="AV26" s="148">
        <f t="shared" si="4"/>
        <v>7.8781696830488199</v>
      </c>
      <c r="AX26" s="149"/>
      <c r="AY26" s="143"/>
      <c r="AZ26" s="143"/>
      <c r="BA26" s="150"/>
      <c r="BF26" s="148" t="str">
        <f t="shared" si="5"/>
        <v/>
      </c>
      <c r="BK26" s="148">
        <f t="shared" si="6"/>
        <v>13.844535337376008</v>
      </c>
      <c r="BM26" s="149"/>
      <c r="BN26" s="143"/>
      <c r="BO26" s="143"/>
      <c r="BP26" s="150"/>
      <c r="BU26" s="148">
        <f t="shared" si="7"/>
        <v>21.844256012768916</v>
      </c>
      <c r="BW26" s="149"/>
      <c r="BX26" s="143"/>
      <c r="BY26" s="143"/>
      <c r="BZ26" s="150"/>
    </row>
    <row r="27" spans="1:81" x14ac:dyDescent="0.2">
      <c r="A27" s="74" t="s">
        <v>42</v>
      </c>
      <c r="B27" s="75">
        <v>346.25845591691223</v>
      </c>
      <c r="C27" s="75">
        <v>81.370737140474375</v>
      </c>
      <c r="D27" s="75">
        <v>9.1911979635569576</v>
      </c>
      <c r="E27" s="75"/>
      <c r="F27" s="75">
        <v>7.2837202371996783</v>
      </c>
      <c r="G27" s="75">
        <v>4.7815587035597904</v>
      </c>
      <c r="H27" s="75">
        <v>448.885669961703</v>
      </c>
      <c r="I27" s="75"/>
      <c r="J27" s="96"/>
      <c r="K27" s="97"/>
      <c r="L27" s="97"/>
      <c r="M27" s="98"/>
      <c r="R27" s="75">
        <f t="shared" si="1"/>
        <v>448.885669961703</v>
      </c>
      <c r="T27" s="96"/>
      <c r="U27" s="97"/>
      <c r="V27" s="97"/>
      <c r="W27" s="98"/>
      <c r="AB27" s="148">
        <f t="shared" si="2"/>
        <v>346.25845591691223</v>
      </c>
      <c r="AD27" s="149"/>
      <c r="AE27" s="143"/>
      <c r="AF27" s="143"/>
      <c r="AG27" s="150"/>
      <c r="AL27" s="148">
        <f t="shared" si="3"/>
        <v>81.370737140474375</v>
      </c>
      <c r="AN27" s="149"/>
      <c r="AO27" s="143"/>
      <c r="AP27" s="143"/>
      <c r="AQ27" s="150"/>
      <c r="AV27" s="148">
        <f t="shared" si="4"/>
        <v>9.1911979635569576</v>
      </c>
      <c r="AX27" s="149"/>
      <c r="AY27" s="143"/>
      <c r="AZ27" s="143"/>
      <c r="BA27" s="150"/>
      <c r="BF27" s="148" t="str">
        <f t="shared" si="5"/>
        <v/>
      </c>
      <c r="BK27" s="148">
        <f t="shared" si="6"/>
        <v>7.2837202371996783</v>
      </c>
      <c r="BM27" s="149"/>
      <c r="BN27" s="143"/>
      <c r="BO27" s="143"/>
      <c r="BP27" s="150"/>
      <c r="BU27" s="148">
        <f t="shared" si="7"/>
        <v>4.7815587035597904</v>
      </c>
      <c r="BW27" s="149"/>
      <c r="BX27" s="143"/>
      <c r="BY27" s="143"/>
      <c r="BZ27" s="150"/>
    </row>
    <row r="28" spans="1:81" s="130" customFormat="1" x14ac:dyDescent="0.2">
      <c r="A28" s="128" t="s">
        <v>43</v>
      </c>
      <c r="B28" s="129">
        <v>410.58483758692751</v>
      </c>
      <c r="C28" s="129">
        <v>96.487436832927955</v>
      </c>
      <c r="D28" s="129">
        <v>8.3158457765515319</v>
      </c>
      <c r="E28" s="129"/>
      <c r="F28" s="129">
        <v>1.7001414566147131</v>
      </c>
      <c r="G28" s="129">
        <v>0.33161870787660247</v>
      </c>
      <c r="H28" s="129">
        <v>517.41988036089833</v>
      </c>
      <c r="I28" s="129">
        <v>142.71774193548387</v>
      </c>
      <c r="J28" s="102">
        <f>SUM(H25:H28)</f>
        <v>1808.4690360050113</v>
      </c>
      <c r="K28" s="103">
        <f>AVERAGE(H25:H28)</f>
        <v>452.11725900125282</v>
      </c>
      <c r="L28" s="104">
        <f t="shared" ref="L28" si="29">(K28-P$12)^2</f>
        <v>33528.49384044511</v>
      </c>
      <c r="M28" s="105">
        <f>(H26-K28)^2+(H27-K28)^2+(H28-K28)^2+(H25-K28)^2</f>
        <v>6550.6131056018367</v>
      </c>
      <c r="R28" s="129">
        <f t="shared" si="1"/>
        <v>517.41988036089833</v>
      </c>
      <c r="T28" s="102">
        <f>SUM(R25:R28)</f>
        <v>1808.4690360050113</v>
      </c>
      <c r="U28" s="103">
        <f>AVERAGE(R25:R28)</f>
        <v>452.11725900125282</v>
      </c>
      <c r="V28" s="104">
        <f t="shared" ref="V28" si="30">(U28-Z$12)^2</f>
        <v>33334.304004634949</v>
      </c>
      <c r="W28" s="105">
        <f>(R26-U28)^2+(R27-U28)^2+(R28-U28)^2+(R25-U28)^2</f>
        <v>6550.6131056018367</v>
      </c>
      <c r="AA28" s="162"/>
      <c r="AB28" s="148">
        <f t="shared" si="2"/>
        <v>410.58483758692751</v>
      </c>
      <c r="AC28" s="162"/>
      <c r="AD28" s="155">
        <f>SUM(AB25:AB28)</f>
        <v>1377.7859986603285</v>
      </c>
      <c r="AE28" s="156">
        <f>AVERAGE(AB25:AB28)</f>
        <v>344.44649966508211</v>
      </c>
      <c r="AF28" s="157">
        <f t="shared" ref="AF28" si="31">(AE28-AJ$12)^2</f>
        <v>19212.510764152383</v>
      </c>
      <c r="AG28" s="158">
        <f>(AB26-AE28)^2+(AB27-AE28)^2+(AB28-AE28)^2+(AB25-AE28)^2</f>
        <v>7166.2298055473484</v>
      </c>
      <c r="AH28" s="162"/>
      <c r="AI28" s="162"/>
      <c r="AJ28" s="162"/>
      <c r="AK28" s="162"/>
      <c r="AL28" s="148">
        <f t="shared" si="3"/>
        <v>96.487436832927955</v>
      </c>
      <c r="AM28" s="162"/>
      <c r="AN28" s="155">
        <f>SUM(AL25:AL28)</f>
        <v>323.77970968517718</v>
      </c>
      <c r="AO28" s="156">
        <f>AVERAGE(AL25:AL28)</f>
        <v>80.944927421294295</v>
      </c>
      <c r="AP28" s="157">
        <f t="shared" ref="AP28" si="32">(AO28-AT$12)^2</f>
        <v>1063.8547769575641</v>
      </c>
      <c r="AQ28" s="158">
        <f>(AL26-AO28)^2+(AL27-AO28)^2+(AL28-AO28)^2+(AL25-AO28)^2</f>
        <v>395.75504101135232</v>
      </c>
      <c r="AR28" s="162"/>
      <c r="AS28" s="162"/>
      <c r="AT28" s="162"/>
      <c r="AU28" s="162"/>
      <c r="AV28" s="148">
        <f t="shared" si="4"/>
        <v>8.3158457765515319</v>
      </c>
      <c r="AW28" s="162"/>
      <c r="AX28" s="155">
        <f>SUM(AV25:AV28)</f>
        <v>29.324298264681723</v>
      </c>
      <c r="AY28" s="156">
        <f>AVERAGE(AV25:AV28)</f>
        <v>7.3310745661704306</v>
      </c>
      <c r="AZ28" s="157">
        <f t="shared" ref="AZ28" si="33">(AY28-BD$12)^2</f>
        <v>13.422571097497716</v>
      </c>
      <c r="BA28" s="158">
        <f>(AV26-AY28)^2+(AV27-AY28)^2+(AV28-AY28)^2+(AV25-AY28)^2</f>
        <v>16.234740749316622</v>
      </c>
      <c r="BB28" s="162"/>
      <c r="BC28" s="162"/>
      <c r="BD28" s="162"/>
      <c r="BE28" s="162"/>
      <c r="BF28" s="148" t="str">
        <f t="shared" si="5"/>
        <v/>
      </c>
      <c r="BG28" s="162"/>
      <c r="BH28" s="134"/>
      <c r="BI28" s="162"/>
      <c r="BJ28" s="162"/>
      <c r="BK28" s="148">
        <f t="shared" si="6"/>
        <v>1.7001414566147131</v>
      </c>
      <c r="BL28" s="162"/>
      <c r="BM28" s="155">
        <f>SUM(BK25:BK28)</f>
        <v>26.199053852130923</v>
      </c>
      <c r="BN28" s="156">
        <f>AVERAGE(BK25:BK28)</f>
        <v>6.5497634630327308</v>
      </c>
      <c r="BO28" s="157">
        <f t="shared" ref="BO28" si="34">(BN28-BS$12)^2</f>
        <v>15.958389106520622</v>
      </c>
      <c r="BP28" s="158">
        <f>(BK26-BN28)^2+(BK27-BN28)^2+(BK28-BN28)^2+(BK25-BN28)^2</f>
        <v>87.377941891983994</v>
      </c>
      <c r="BQ28" s="162"/>
      <c r="BR28" s="162"/>
      <c r="BS28" s="162"/>
      <c r="BT28" s="162"/>
      <c r="BU28" s="148">
        <f t="shared" si="7"/>
        <v>0.33161870787660247</v>
      </c>
      <c r="BV28" s="162"/>
      <c r="BW28" s="155">
        <f>SUM(BU25:BU28)</f>
        <v>51.379975542692797</v>
      </c>
      <c r="BX28" s="156">
        <f>AVERAGE(BU25:BU28)</f>
        <v>12.844993885673199</v>
      </c>
      <c r="BY28" s="157">
        <f t="shared" ref="BY28" si="35">(BX28-CC$12)^2</f>
        <v>17.837180002016321</v>
      </c>
      <c r="BZ28" s="158">
        <f>(BU26-BX28)^2+(BU27-BX28)^2+(BU28-BX28)^2+(BU25-BX28)^2</f>
        <v>436.62988719176099</v>
      </c>
      <c r="CA28" s="162"/>
      <c r="CB28" s="162"/>
      <c r="CC28" s="162"/>
    </row>
    <row r="29" spans="1:81" x14ac:dyDescent="0.2">
      <c r="A29" s="74" t="s">
        <v>44</v>
      </c>
      <c r="B29" s="75">
        <v>244.29745240302225</v>
      </c>
      <c r="C29" s="75">
        <v>57.409901314710226</v>
      </c>
      <c r="D29" s="75">
        <v>4.3767609350271224</v>
      </c>
      <c r="E29" s="75"/>
      <c r="F29" s="75">
        <v>0</v>
      </c>
      <c r="G29" s="75">
        <v>10.854198603543132</v>
      </c>
      <c r="H29" s="75">
        <v>316.93831325630271</v>
      </c>
      <c r="I29" s="75"/>
      <c r="J29" s="96"/>
      <c r="K29" s="97"/>
      <c r="L29" s="97"/>
      <c r="M29" s="98"/>
      <c r="R29" s="75">
        <f t="shared" si="1"/>
        <v>316.93831325630271</v>
      </c>
      <c r="T29" s="96"/>
      <c r="U29" s="97"/>
      <c r="V29" s="97"/>
      <c r="W29" s="98"/>
      <c r="AB29" s="148">
        <f t="shared" si="2"/>
        <v>244.29745240302225</v>
      </c>
      <c r="AD29" s="149"/>
      <c r="AE29" s="143"/>
      <c r="AF29" s="143"/>
      <c r="AG29" s="150"/>
      <c r="AL29" s="148">
        <f t="shared" si="3"/>
        <v>57.409901314710226</v>
      </c>
      <c r="AN29" s="149"/>
      <c r="AO29" s="143"/>
      <c r="AP29" s="143"/>
      <c r="AQ29" s="150"/>
      <c r="AV29" s="148">
        <f t="shared" si="4"/>
        <v>4.3767609350271224</v>
      </c>
      <c r="AX29" s="149"/>
      <c r="AY29" s="143"/>
      <c r="AZ29" s="143"/>
      <c r="BA29" s="150"/>
      <c r="BF29" s="148" t="str">
        <f t="shared" si="5"/>
        <v/>
      </c>
      <c r="BK29" s="148">
        <f t="shared" si="6"/>
        <v>0</v>
      </c>
      <c r="BM29" s="149"/>
      <c r="BN29" s="143"/>
      <c r="BO29" s="143"/>
      <c r="BP29" s="150"/>
      <c r="BU29" s="148">
        <f t="shared" si="7"/>
        <v>10.854198603543132</v>
      </c>
      <c r="BW29" s="149"/>
      <c r="BX29" s="143"/>
      <c r="BY29" s="143"/>
      <c r="BZ29" s="150"/>
    </row>
    <row r="30" spans="1:81" x14ac:dyDescent="0.2">
      <c r="A30" s="74" t="s">
        <v>45</v>
      </c>
      <c r="B30" s="75">
        <v>299.67993693667052</v>
      </c>
      <c r="C30" s="75">
        <v>70.424785180117567</v>
      </c>
      <c r="D30" s="75">
        <v>3.93908484152441</v>
      </c>
      <c r="E30" s="75"/>
      <c r="F30" s="75">
        <v>0</v>
      </c>
      <c r="G30" s="75">
        <v>2.7387381150179135</v>
      </c>
      <c r="H30" s="75">
        <v>376.78254507333037</v>
      </c>
      <c r="I30" s="75"/>
      <c r="J30" s="96"/>
      <c r="K30" s="97"/>
      <c r="L30" s="97"/>
      <c r="M30" s="98"/>
      <c r="R30" s="75">
        <f t="shared" si="1"/>
        <v>376.78254507333037</v>
      </c>
      <c r="T30" s="96"/>
      <c r="U30" s="97"/>
      <c r="V30" s="97"/>
      <c r="W30" s="98"/>
      <c r="AB30" s="148">
        <f t="shared" si="2"/>
        <v>299.67993693667052</v>
      </c>
      <c r="AD30" s="149"/>
      <c r="AE30" s="143"/>
      <c r="AF30" s="143"/>
      <c r="AG30" s="150"/>
      <c r="AL30" s="148">
        <f t="shared" si="3"/>
        <v>70.424785180117567</v>
      </c>
      <c r="AN30" s="149"/>
      <c r="AO30" s="143"/>
      <c r="AP30" s="143"/>
      <c r="AQ30" s="150"/>
      <c r="AV30" s="148">
        <f t="shared" si="4"/>
        <v>3.93908484152441</v>
      </c>
      <c r="AX30" s="149"/>
      <c r="AY30" s="143"/>
      <c r="AZ30" s="143"/>
      <c r="BA30" s="150"/>
      <c r="BF30" s="148" t="str">
        <f t="shared" si="5"/>
        <v/>
      </c>
      <c r="BK30" s="148">
        <f t="shared" si="6"/>
        <v>0</v>
      </c>
      <c r="BM30" s="149"/>
      <c r="BN30" s="143"/>
      <c r="BO30" s="143"/>
      <c r="BP30" s="150"/>
      <c r="BU30" s="148">
        <f t="shared" si="7"/>
        <v>2.7387381150179135</v>
      </c>
      <c r="BW30" s="149"/>
      <c r="BX30" s="143"/>
      <c r="BY30" s="143"/>
      <c r="BZ30" s="150"/>
    </row>
    <row r="31" spans="1:81" x14ac:dyDescent="0.2">
      <c r="A31" s="74" t="s">
        <v>46</v>
      </c>
      <c r="B31" s="75">
        <v>281.28390606472072</v>
      </c>
      <c r="C31" s="75">
        <v>66.101717925209371</v>
      </c>
      <c r="D31" s="75">
        <v>4.3767609350271224</v>
      </c>
      <c r="E31" s="75"/>
      <c r="F31" s="75">
        <v>5.2095596749811044</v>
      </c>
      <c r="G31" s="75">
        <v>14.783376942056417</v>
      </c>
      <c r="H31" s="75">
        <v>371.7553215419947</v>
      </c>
      <c r="I31" s="75"/>
      <c r="J31" s="96"/>
      <c r="K31" s="97"/>
      <c r="L31" s="97"/>
      <c r="M31" s="98"/>
      <c r="R31" s="75">
        <f t="shared" si="1"/>
        <v>371.7553215419947</v>
      </c>
      <c r="T31" s="96"/>
      <c r="U31" s="97"/>
      <c r="V31" s="97"/>
      <c r="W31" s="98"/>
      <c r="AB31" s="148">
        <f t="shared" si="2"/>
        <v>281.28390606472072</v>
      </c>
      <c r="AD31" s="149"/>
      <c r="AE31" s="143"/>
      <c r="AF31" s="143"/>
      <c r="AG31" s="150"/>
      <c r="AL31" s="148">
        <f t="shared" si="3"/>
        <v>66.101717925209371</v>
      </c>
      <c r="AN31" s="149"/>
      <c r="AO31" s="143"/>
      <c r="AP31" s="143"/>
      <c r="AQ31" s="150"/>
      <c r="AV31" s="148">
        <f t="shared" si="4"/>
        <v>4.3767609350271224</v>
      </c>
      <c r="AX31" s="149"/>
      <c r="AY31" s="143"/>
      <c r="AZ31" s="143"/>
      <c r="BA31" s="150"/>
      <c r="BF31" s="148" t="str">
        <f t="shared" si="5"/>
        <v/>
      </c>
      <c r="BK31" s="148">
        <f t="shared" si="6"/>
        <v>5.2095596749811044</v>
      </c>
      <c r="BM31" s="149"/>
      <c r="BN31" s="143"/>
      <c r="BO31" s="143"/>
      <c r="BP31" s="150"/>
      <c r="BU31" s="148">
        <f t="shared" si="7"/>
        <v>14.783376942056417</v>
      </c>
      <c r="BW31" s="149"/>
      <c r="BX31" s="143"/>
      <c r="BY31" s="143"/>
      <c r="BZ31" s="150"/>
    </row>
    <row r="32" spans="1:81" x14ac:dyDescent="0.2">
      <c r="A32" s="74" t="s">
        <v>47</v>
      </c>
      <c r="B32" s="75">
        <v>524.52451952282911</v>
      </c>
      <c r="C32" s="75">
        <v>123.26326208786483</v>
      </c>
      <c r="D32" s="75">
        <v>5.2521131220325472</v>
      </c>
      <c r="E32" s="75"/>
      <c r="F32" s="75">
        <v>0</v>
      </c>
      <c r="G32" s="75">
        <v>6.4531378236563404</v>
      </c>
      <c r="H32" s="75">
        <v>659.4930325563829</v>
      </c>
      <c r="I32" s="75">
        <v>37.883941093969156</v>
      </c>
      <c r="J32" s="102">
        <f>SUM(H29:H32)</f>
        <v>1724.9692124280105</v>
      </c>
      <c r="K32" s="103">
        <f>AVERAGE(H29:H32)</f>
        <v>431.24230310700261</v>
      </c>
      <c r="L32" s="104">
        <f t="shared" ref="L32" si="36">(K32-P$12)^2</f>
        <v>26319.520000311448</v>
      </c>
      <c r="M32" s="105">
        <f>(H30-K32)^2+(H31-K32)^2+(H32-K32)^2+(H29-K32)^2</f>
        <v>71668.363810764829</v>
      </c>
      <c r="R32" s="75">
        <f t="shared" si="1"/>
        <v>659.4930325563829</v>
      </c>
      <c r="T32" s="102">
        <f>SUM(R29:R32)</f>
        <v>1724.9692124280105</v>
      </c>
      <c r="U32" s="103">
        <f>AVERAGE(R29:R32)</f>
        <v>431.24230310700261</v>
      </c>
      <c r="V32" s="104">
        <f t="shared" ref="V32" si="37">(U32-Z$12)^2</f>
        <v>26147.500652067407</v>
      </c>
      <c r="W32" s="105">
        <f>(R30-U32)^2+(R31-U32)^2+(R32-U32)^2+(R29-U32)^2</f>
        <v>71668.363810764829</v>
      </c>
      <c r="AB32" s="148">
        <f t="shared" si="2"/>
        <v>524.52451952282911</v>
      </c>
      <c r="AD32" s="155">
        <f>SUM(AB29:AB32)</f>
        <v>1349.7858149272424</v>
      </c>
      <c r="AE32" s="156">
        <f>AVERAGE(AB29:AB32)</f>
        <v>337.44645373181061</v>
      </c>
      <c r="AF32" s="157">
        <f t="shared" ref="AF32" si="38">(AE32-AJ$12)^2</f>
        <v>17320.969851475991</v>
      </c>
      <c r="AG32" s="158">
        <f>(AB30-AE32)^2+(AB31-AE32)^2+(AB32-AE32)^2+(AB29-AE32)^2</f>
        <v>48255.480699955006</v>
      </c>
      <c r="AL32" s="148">
        <f t="shared" si="3"/>
        <v>123.26326208786483</v>
      </c>
      <c r="AN32" s="155">
        <f>SUM(AL29:AL32)</f>
        <v>317.19966650790195</v>
      </c>
      <c r="AO32" s="156">
        <f>AVERAGE(AL29:AL32)</f>
        <v>79.299916626975488</v>
      </c>
      <c r="AP32" s="157">
        <f t="shared" ref="AP32" si="39">(AO32-AT$12)^2</f>
        <v>959.25090495877805</v>
      </c>
      <c r="AQ32" s="158">
        <f>(AL30-AO32)^2+(AL31-AO32)^2+(AL32-AO32)^2+(AL29-AO32)^2</f>
        <v>2664.9089216550142</v>
      </c>
      <c r="AV32" s="148">
        <f t="shared" si="4"/>
        <v>5.2521131220325472</v>
      </c>
      <c r="AX32" s="155">
        <f>SUM(AV29:AV32)</f>
        <v>17.944719833611202</v>
      </c>
      <c r="AY32" s="156">
        <f>AVERAGE(AV29:AV32)</f>
        <v>4.4861799584028006</v>
      </c>
      <c r="AZ32" s="157">
        <f t="shared" ref="AZ32" si="40">(AY32-BD$12)^2</f>
        <v>0.67041397824673987</v>
      </c>
      <c r="BA32" s="158">
        <f>(AV30-AY32)^2+(AV31-AY32)^2+(AV32-AY32)^2+(AV29-AY32)^2</f>
        <v>0.90991172341302651</v>
      </c>
      <c r="BF32" s="148" t="str">
        <f t="shared" si="5"/>
        <v/>
      </c>
      <c r="BK32" s="148">
        <f t="shared" si="6"/>
        <v>0</v>
      </c>
      <c r="BM32" s="155">
        <f>SUM(BK29:BK32)</f>
        <v>5.2095596749811044</v>
      </c>
      <c r="BN32" s="156">
        <f>AVERAGE(BK29:BK32)</f>
        <v>1.3023899187452761</v>
      </c>
      <c r="BO32" s="157">
        <f t="shared" ref="BO32" si="41">(BN32-BS$12)^2</f>
        <v>1.5689523779589292</v>
      </c>
      <c r="BP32" s="158">
        <f>(BK30-BN32)^2+(BK31-BN32)^2+(BK32-BN32)^2+(BK29-BN32)^2</f>
        <v>20.354634005391922</v>
      </c>
      <c r="BU32" s="148">
        <f t="shared" si="7"/>
        <v>6.4531378236563404</v>
      </c>
      <c r="BW32" s="155">
        <f>SUM(BU29:BU32)</f>
        <v>34.829451484273804</v>
      </c>
      <c r="BX32" s="156">
        <f>AVERAGE(BU29:BU32)</f>
        <v>8.707362871068451</v>
      </c>
      <c r="BY32" s="157">
        <f t="shared" ref="BY32" si="42">(BX32-CC$12)^2</f>
        <v>7.3577900833133843E-3</v>
      </c>
      <c r="BZ32" s="158">
        <f>(BU30-BX32)^2+(BU31-BX32)^2+(BU32-BX32)^2+(BU29-BX32)^2</f>
        <v>82.232862695993347</v>
      </c>
    </row>
    <row r="33" spans="1:78" x14ac:dyDescent="0.2">
      <c r="A33" s="74" t="s">
        <v>48</v>
      </c>
      <c r="B33" s="75">
        <v>274.13538351725327</v>
      </c>
      <c r="C33" s="75">
        <v>64.42181512655452</v>
      </c>
      <c r="D33" s="75">
        <v>4.8144370285298344</v>
      </c>
      <c r="E33" s="75"/>
      <c r="F33" s="75">
        <v>1.3242091836734695</v>
      </c>
      <c r="G33" s="75">
        <v>14.933615761351451</v>
      </c>
      <c r="H33" s="75">
        <v>359.62946061736255</v>
      </c>
      <c r="I33" s="75"/>
      <c r="J33" s="96"/>
      <c r="K33" s="97"/>
      <c r="L33" s="97"/>
      <c r="M33" s="98"/>
      <c r="R33" s="75">
        <f t="shared" si="1"/>
        <v>359.62946061736255</v>
      </c>
      <c r="T33" s="96"/>
      <c r="U33" s="97"/>
      <c r="V33" s="97"/>
      <c r="W33" s="98"/>
      <c r="AB33" s="148">
        <f t="shared" si="2"/>
        <v>274.13538351725327</v>
      </c>
      <c r="AD33" s="149"/>
      <c r="AE33" s="143"/>
      <c r="AF33" s="143"/>
      <c r="AG33" s="150"/>
      <c r="AL33" s="148">
        <f t="shared" si="3"/>
        <v>64.42181512655452</v>
      </c>
      <c r="AN33" s="149"/>
      <c r="AO33" s="143"/>
      <c r="AP33" s="143"/>
      <c r="AQ33" s="150"/>
      <c r="AV33" s="148">
        <f t="shared" si="4"/>
        <v>4.8144370285298344</v>
      </c>
      <c r="AX33" s="149"/>
      <c r="AY33" s="143"/>
      <c r="AZ33" s="143"/>
      <c r="BA33" s="150"/>
      <c r="BF33" s="148" t="str">
        <f t="shared" si="5"/>
        <v/>
      </c>
      <c r="BK33" s="148">
        <f t="shared" si="6"/>
        <v>1.3242091836734695</v>
      </c>
      <c r="BM33" s="149"/>
      <c r="BN33" s="143"/>
      <c r="BO33" s="143"/>
      <c r="BP33" s="150"/>
      <c r="BU33" s="148">
        <f t="shared" si="7"/>
        <v>14.933615761351451</v>
      </c>
      <c r="BW33" s="149"/>
      <c r="BX33" s="143"/>
      <c r="BY33" s="143"/>
      <c r="BZ33" s="150"/>
    </row>
    <row r="34" spans="1:78" x14ac:dyDescent="0.2">
      <c r="A34" s="74" t="s">
        <v>49</v>
      </c>
      <c r="B34" s="75">
        <v>373.1589831952457</v>
      </c>
      <c r="C34" s="75">
        <v>87.692361050882738</v>
      </c>
      <c r="D34" s="75">
        <v>2.6260565610162736</v>
      </c>
      <c r="E34" s="75"/>
      <c r="F34" s="75">
        <v>0</v>
      </c>
      <c r="G34" s="75">
        <v>10.449375189272825</v>
      </c>
      <c r="H34" s="75">
        <v>473.92677599641752</v>
      </c>
      <c r="I34" s="75"/>
      <c r="J34" s="96"/>
      <c r="K34" s="97"/>
      <c r="L34" s="97"/>
      <c r="M34" s="98"/>
      <c r="R34" s="75">
        <f t="shared" si="1"/>
        <v>473.92677599641752</v>
      </c>
      <c r="T34" s="96"/>
      <c r="U34" s="97"/>
      <c r="V34" s="97"/>
      <c r="W34" s="98"/>
      <c r="AB34" s="148">
        <f t="shared" si="2"/>
        <v>373.1589831952457</v>
      </c>
      <c r="AD34" s="149"/>
      <c r="AE34" s="143"/>
      <c r="AF34" s="143"/>
      <c r="AG34" s="150"/>
      <c r="AL34" s="148">
        <f t="shared" si="3"/>
        <v>87.692361050882738</v>
      </c>
      <c r="AN34" s="149"/>
      <c r="AO34" s="143"/>
      <c r="AP34" s="143"/>
      <c r="AQ34" s="150"/>
      <c r="AV34" s="148">
        <f t="shared" si="4"/>
        <v>2.6260565610162736</v>
      </c>
      <c r="AX34" s="149"/>
      <c r="AY34" s="143"/>
      <c r="AZ34" s="143"/>
      <c r="BA34" s="150"/>
      <c r="BF34" s="148" t="str">
        <f t="shared" si="5"/>
        <v/>
      </c>
      <c r="BK34" s="148">
        <f t="shared" si="6"/>
        <v>0</v>
      </c>
      <c r="BM34" s="149"/>
      <c r="BN34" s="143"/>
      <c r="BO34" s="143"/>
      <c r="BP34" s="150"/>
      <c r="BU34" s="148">
        <f t="shared" si="7"/>
        <v>10.449375189272825</v>
      </c>
      <c r="BW34" s="149"/>
      <c r="BX34" s="143"/>
      <c r="BY34" s="143"/>
      <c r="BZ34" s="150"/>
    </row>
    <row r="35" spans="1:78" x14ac:dyDescent="0.2">
      <c r="A35" s="74" t="s">
        <v>50</v>
      </c>
      <c r="B35" s="75">
        <v>278.8497940456802</v>
      </c>
      <c r="C35" s="75">
        <v>65.529701600734839</v>
      </c>
      <c r="D35" s="75">
        <v>3.063732654518986</v>
      </c>
      <c r="E35" s="75"/>
      <c r="F35" s="75">
        <v>0</v>
      </c>
      <c r="G35" s="75">
        <v>22.076875803149559</v>
      </c>
      <c r="H35" s="75">
        <v>369.52010410408354</v>
      </c>
      <c r="I35" s="75"/>
      <c r="J35" s="96"/>
      <c r="K35" s="97"/>
      <c r="L35" s="97"/>
      <c r="M35" s="98"/>
      <c r="R35" s="75">
        <f t="shared" si="1"/>
        <v>369.52010410408354</v>
      </c>
      <c r="T35" s="96"/>
      <c r="U35" s="97"/>
      <c r="V35" s="97"/>
      <c r="W35" s="98"/>
      <c r="AB35" s="148">
        <f t="shared" si="2"/>
        <v>278.8497940456802</v>
      </c>
      <c r="AD35" s="149"/>
      <c r="AE35" s="143"/>
      <c r="AF35" s="143"/>
      <c r="AG35" s="150"/>
      <c r="AL35" s="148">
        <f t="shared" si="3"/>
        <v>65.529701600734839</v>
      </c>
      <c r="AN35" s="149"/>
      <c r="AO35" s="143"/>
      <c r="AP35" s="143"/>
      <c r="AQ35" s="150"/>
      <c r="AV35" s="148">
        <f t="shared" si="4"/>
        <v>3.063732654518986</v>
      </c>
      <c r="AX35" s="149"/>
      <c r="AY35" s="143"/>
      <c r="AZ35" s="143"/>
      <c r="BA35" s="150"/>
      <c r="BF35" s="148" t="str">
        <f t="shared" si="5"/>
        <v/>
      </c>
      <c r="BK35" s="148">
        <f t="shared" si="6"/>
        <v>0</v>
      </c>
      <c r="BM35" s="149"/>
      <c r="BN35" s="143"/>
      <c r="BO35" s="143"/>
      <c r="BP35" s="150"/>
      <c r="BU35" s="148">
        <f t="shared" si="7"/>
        <v>22.076875803149559</v>
      </c>
      <c r="BW35" s="149"/>
      <c r="BX35" s="143"/>
      <c r="BY35" s="143"/>
      <c r="BZ35" s="150"/>
    </row>
    <row r="36" spans="1:78" x14ac:dyDescent="0.2">
      <c r="A36" s="74" t="s">
        <v>51</v>
      </c>
      <c r="B36" s="75">
        <v>129.99424673910659</v>
      </c>
      <c r="C36" s="75">
        <v>30.548647983690046</v>
      </c>
      <c r="D36" s="75">
        <v>3.501408748021698</v>
      </c>
      <c r="E36" s="75"/>
      <c r="F36" s="75">
        <v>0</v>
      </c>
      <c r="G36" s="75">
        <v>0.41970492715632496</v>
      </c>
      <c r="H36" s="75">
        <v>164.46400839797465</v>
      </c>
      <c r="I36" s="75">
        <v>35.913218793828889</v>
      </c>
      <c r="J36" s="102">
        <f>SUM(H33:H36)</f>
        <v>1367.5403491158384</v>
      </c>
      <c r="K36" s="103">
        <f>AVERAGE(H33:H36)</f>
        <v>341.88508727895959</v>
      </c>
      <c r="L36" s="104">
        <f t="shared" ref="L36" si="43">(K36-P$12)^2</f>
        <v>5310.8681096856099</v>
      </c>
      <c r="M36" s="105">
        <f>(H34-K36)^2+(H35-K36)^2+(H36-K36)^2+(H33-K36)^2</f>
        <v>49991.803730748252</v>
      </c>
      <c r="R36" s="75">
        <f t="shared" si="1"/>
        <v>164.46400839797465</v>
      </c>
      <c r="T36" s="102">
        <f>SUM(R33:R36)</f>
        <v>1367.5403491158384</v>
      </c>
      <c r="U36" s="103">
        <f>AVERAGE(R33:R36)</f>
        <v>341.88508727895959</v>
      </c>
      <c r="V36" s="104">
        <f t="shared" ref="V36" si="44">(U36-Z$12)^2</f>
        <v>5233.7516226737052</v>
      </c>
      <c r="W36" s="105">
        <f>(R34-U36)^2+(R35-U36)^2+(R36-U36)^2+(R33-U36)^2</f>
        <v>49991.803730748252</v>
      </c>
      <c r="AB36" s="148">
        <f t="shared" si="2"/>
        <v>129.99424673910659</v>
      </c>
      <c r="AD36" s="155">
        <f>SUM(AB33:AB36)</f>
        <v>1056.1384074972857</v>
      </c>
      <c r="AE36" s="156">
        <f>AVERAGE(AB33:AB36)</f>
        <v>264.03460187432142</v>
      </c>
      <c r="AF36" s="157">
        <f t="shared" ref="AF36" si="45">(AE36-AJ$12)^2</f>
        <v>3386.926168969876</v>
      </c>
      <c r="AG36" s="158">
        <f>(AB34-AE36)^2+(AB35-AE36)^2+(AB36-AE36)^2+(AB33-AE36)^2</f>
        <v>30196.463112321482</v>
      </c>
      <c r="AL36" s="148">
        <f t="shared" si="3"/>
        <v>30.548647983690046</v>
      </c>
      <c r="AN36" s="155">
        <f>SUM(AL33:AL36)</f>
        <v>248.19252576186216</v>
      </c>
      <c r="AO36" s="156">
        <f>AVERAGE(AL33:AL36)</f>
        <v>62.048131440465539</v>
      </c>
      <c r="AP36" s="157">
        <f t="shared" ref="AP36" si="46">(AO36-AT$12)^2</f>
        <v>188.2381463118295</v>
      </c>
      <c r="AQ36" s="158">
        <f>(AL34-AO36)^2+(AL35-AO36)^2+(AL36-AO36)^2+(AL33-AO36)^2</f>
        <v>1667.5996753779539</v>
      </c>
      <c r="AV36" s="148">
        <f t="shared" si="4"/>
        <v>3.501408748021698</v>
      </c>
      <c r="AX36" s="155">
        <f>SUM(AV33:AV36)</f>
        <v>14.005634992086792</v>
      </c>
      <c r="AY36" s="156">
        <f>AVERAGE(AV33:AV36)</f>
        <v>3.501408748021698</v>
      </c>
      <c r="AZ36" s="157">
        <f t="shared" ref="AZ36" si="47">(AY36-BD$12)^2</f>
        <v>2.7550387753327181E-2</v>
      </c>
      <c r="BA36" s="158">
        <f>(AV34-AY36)^2+(AV35-AY36)^2+(AV36-AY36)^2+(AV33-AY36)^2</f>
        <v>2.6818450795331277</v>
      </c>
      <c r="BF36" s="148" t="str">
        <f t="shared" si="5"/>
        <v/>
      </c>
      <c r="BK36" s="148">
        <f t="shared" si="6"/>
        <v>0</v>
      </c>
      <c r="BM36" s="155">
        <f>SUM(BK33:BK36)</f>
        <v>1.3242091836734695</v>
      </c>
      <c r="BN36" s="156">
        <f>AVERAGE(BK33:BK36)</f>
        <v>0.33105229591836738</v>
      </c>
      <c r="BO36" s="157">
        <f t="shared" ref="BO36" si="48">(BN36-BS$12)^2</f>
        <v>4.9458019968760736</v>
      </c>
      <c r="BP36" s="158">
        <f>(BK34-BN36)^2+(BK35-BN36)^2+(BK36-BN36)^2+(BK33-BN36)^2</f>
        <v>1.3151474715938674</v>
      </c>
      <c r="BU36" s="148">
        <f t="shared" si="7"/>
        <v>0.41970492715632496</v>
      </c>
      <c r="BW36" s="155">
        <f>SUM(BU33:BU36)</f>
        <v>47.879571680930162</v>
      </c>
      <c r="BX36" s="156">
        <f>AVERAGE(BU33:BU36)</f>
        <v>11.969892920232541</v>
      </c>
      <c r="BY36" s="157">
        <f t="shared" ref="BY36" si="49">(BX36-CC$12)^2</f>
        <v>11.21116385666264</v>
      </c>
      <c r="BZ36" s="158">
        <f>(BU34-BX36)^2+(BU35-BX36)^2+(BU36-BX36)^2+(BU33-BX36)^2</f>
        <v>246.6535729201124</v>
      </c>
    </row>
    <row r="37" spans="1:78" x14ac:dyDescent="0.2">
      <c r="A37" s="74" t="s">
        <v>52</v>
      </c>
      <c r="B37" s="75">
        <v>248.39295866860303</v>
      </c>
      <c r="C37" s="75">
        <v>58.372345287121711</v>
      </c>
      <c r="D37" s="75">
        <v>5.2521131220325472</v>
      </c>
      <c r="E37" s="75"/>
      <c r="F37" s="75">
        <v>1.3114788754434787</v>
      </c>
      <c r="G37" s="75">
        <v>18.047385889754981</v>
      </c>
      <c r="H37" s="75">
        <v>331.37628184295573</v>
      </c>
      <c r="I37" s="75"/>
      <c r="J37" s="96"/>
      <c r="K37" s="97"/>
      <c r="L37" s="97"/>
      <c r="M37" s="98"/>
      <c r="R37" s="75">
        <f t="shared" si="1"/>
        <v>331.37628184295573</v>
      </c>
      <c r="T37" s="96"/>
      <c r="U37" s="97"/>
      <c r="V37" s="97"/>
      <c r="W37" s="98"/>
      <c r="AB37" s="148">
        <f t="shared" si="2"/>
        <v>248.39295866860303</v>
      </c>
      <c r="AD37" s="149"/>
      <c r="AE37" s="143"/>
      <c r="AF37" s="143"/>
      <c r="AG37" s="150"/>
      <c r="AL37" s="148">
        <f t="shared" si="3"/>
        <v>58.372345287121711</v>
      </c>
      <c r="AN37" s="149"/>
      <c r="AO37" s="143"/>
      <c r="AP37" s="143"/>
      <c r="AQ37" s="150"/>
      <c r="AV37" s="148">
        <f t="shared" si="4"/>
        <v>5.2521131220325472</v>
      </c>
      <c r="AX37" s="149"/>
      <c r="AY37" s="143"/>
      <c r="AZ37" s="143"/>
      <c r="BA37" s="150"/>
      <c r="BF37" s="148" t="str">
        <f t="shared" si="5"/>
        <v/>
      </c>
      <c r="BK37" s="148">
        <f t="shared" si="6"/>
        <v>1.3114788754434787</v>
      </c>
      <c r="BM37" s="149"/>
      <c r="BN37" s="143"/>
      <c r="BO37" s="143"/>
      <c r="BP37" s="150"/>
      <c r="BU37" s="148">
        <f t="shared" si="7"/>
        <v>18.047385889754981</v>
      </c>
      <c r="BW37" s="149"/>
      <c r="BX37" s="143"/>
      <c r="BY37" s="143"/>
      <c r="BZ37" s="150"/>
    </row>
    <row r="38" spans="1:78" x14ac:dyDescent="0.2">
      <c r="A38" s="74" t="s">
        <v>53</v>
      </c>
      <c r="B38" s="75">
        <v>278.17188953046821</v>
      </c>
      <c r="C38" s="75">
        <v>65.370394039660027</v>
      </c>
      <c r="D38" s="75">
        <v>5.6897892155352592</v>
      </c>
      <c r="E38" s="75"/>
      <c r="F38" s="75">
        <v>5.7932612650448849</v>
      </c>
      <c r="G38" s="75">
        <v>2.5225105038469224</v>
      </c>
      <c r="H38" s="75">
        <v>357.5478445545553</v>
      </c>
      <c r="I38" s="75"/>
      <c r="J38" s="96"/>
      <c r="K38" s="97"/>
      <c r="L38" s="97"/>
      <c r="M38" s="98"/>
      <c r="R38" s="75">
        <f t="shared" si="1"/>
        <v>357.5478445545553</v>
      </c>
      <c r="T38" s="96"/>
      <c r="U38" s="97"/>
      <c r="V38" s="97"/>
      <c r="W38" s="98"/>
      <c r="AB38" s="148">
        <f t="shared" si="2"/>
        <v>278.17188953046821</v>
      </c>
      <c r="AD38" s="149"/>
      <c r="AE38" s="143"/>
      <c r="AF38" s="143"/>
      <c r="AG38" s="150"/>
      <c r="AL38" s="148">
        <f t="shared" si="3"/>
        <v>65.370394039660027</v>
      </c>
      <c r="AN38" s="149"/>
      <c r="AO38" s="143"/>
      <c r="AP38" s="143"/>
      <c r="AQ38" s="150"/>
      <c r="AV38" s="148">
        <f t="shared" si="4"/>
        <v>5.6897892155352592</v>
      </c>
      <c r="AX38" s="149"/>
      <c r="AY38" s="143"/>
      <c r="AZ38" s="143"/>
      <c r="BA38" s="150"/>
      <c r="BF38" s="148" t="str">
        <f t="shared" si="5"/>
        <v/>
      </c>
      <c r="BK38" s="148">
        <f t="shared" si="6"/>
        <v>5.7932612650448849</v>
      </c>
      <c r="BM38" s="149"/>
      <c r="BN38" s="143"/>
      <c r="BO38" s="143"/>
      <c r="BP38" s="150"/>
      <c r="BU38" s="148">
        <f t="shared" si="7"/>
        <v>2.5225105038469224</v>
      </c>
      <c r="BW38" s="149"/>
      <c r="BX38" s="143"/>
      <c r="BY38" s="143"/>
      <c r="BZ38" s="150"/>
    </row>
    <row r="39" spans="1:78" x14ac:dyDescent="0.2">
      <c r="A39" s="74" t="s">
        <v>54</v>
      </c>
      <c r="B39" s="75">
        <v>388.29532865904531</v>
      </c>
      <c r="C39" s="75">
        <v>91.249402234875646</v>
      </c>
      <c r="D39" s="75">
        <v>0.43767609350271225</v>
      </c>
      <c r="E39" s="75"/>
      <c r="F39" s="75">
        <v>0</v>
      </c>
      <c r="G39" s="75">
        <v>0.48916226812899133</v>
      </c>
      <c r="H39" s="75">
        <v>480.47156925555265</v>
      </c>
      <c r="I39" s="75"/>
      <c r="J39" s="96"/>
      <c r="K39" s="97"/>
      <c r="L39" s="97"/>
      <c r="M39" s="98"/>
      <c r="R39" s="75">
        <f t="shared" si="1"/>
        <v>480.47156925555265</v>
      </c>
      <c r="T39" s="96"/>
      <c r="U39" s="97"/>
      <c r="V39" s="97"/>
      <c r="W39" s="98"/>
      <c r="AB39" s="148">
        <f t="shared" si="2"/>
        <v>388.29532865904531</v>
      </c>
      <c r="AD39" s="149"/>
      <c r="AE39" s="143"/>
      <c r="AF39" s="143"/>
      <c r="AG39" s="150"/>
      <c r="AL39" s="148">
        <f t="shared" si="3"/>
        <v>91.249402234875646</v>
      </c>
      <c r="AN39" s="149"/>
      <c r="AO39" s="143"/>
      <c r="AP39" s="143"/>
      <c r="AQ39" s="150"/>
      <c r="AV39" s="148">
        <f t="shared" si="4"/>
        <v>0.43767609350271225</v>
      </c>
      <c r="AX39" s="149"/>
      <c r="AY39" s="143"/>
      <c r="AZ39" s="143"/>
      <c r="BA39" s="150"/>
      <c r="BF39" s="148" t="str">
        <f t="shared" si="5"/>
        <v/>
      </c>
      <c r="BK39" s="148">
        <f t="shared" si="6"/>
        <v>0</v>
      </c>
      <c r="BM39" s="149"/>
      <c r="BN39" s="143"/>
      <c r="BO39" s="143"/>
      <c r="BP39" s="150"/>
      <c r="BU39" s="148">
        <f t="shared" si="7"/>
        <v>0.48916226812899133</v>
      </c>
      <c r="BW39" s="149"/>
      <c r="BX39" s="143"/>
      <c r="BY39" s="143"/>
      <c r="BZ39" s="150"/>
    </row>
    <row r="40" spans="1:78" x14ac:dyDescent="0.2">
      <c r="A40" s="74" t="s">
        <v>55</v>
      </c>
      <c r="B40" s="75">
        <v>250.22626939647117</v>
      </c>
      <c r="C40" s="75">
        <v>58.80317330817072</v>
      </c>
      <c r="D40" s="75">
        <v>7.002817496043396</v>
      </c>
      <c r="E40" s="75"/>
      <c r="F40" s="75">
        <v>4.1198594721864819</v>
      </c>
      <c r="G40" s="75">
        <v>26.354557892118887</v>
      </c>
      <c r="H40" s="75">
        <v>346.50667756499064</v>
      </c>
      <c r="I40" s="75">
        <v>117.79880785413745</v>
      </c>
      <c r="J40" s="102">
        <f>SUM(H37:H40)</f>
        <v>1515.9023732180544</v>
      </c>
      <c r="K40" s="103">
        <f>AVERAGE(H37:H40)</f>
        <v>378.97559330451361</v>
      </c>
      <c r="L40" s="104">
        <f t="shared" ref="L40" si="50">(K40-P$12)^2</f>
        <v>12092.56716056044</v>
      </c>
      <c r="M40" s="105">
        <f>(H38-K40)^2+(H39-K40)^2+(H40-K40)^2+(H37-K40)^2</f>
        <v>14080.506491659871</v>
      </c>
      <c r="R40" s="75">
        <f t="shared" si="1"/>
        <v>346.50667756499064</v>
      </c>
      <c r="T40" s="102">
        <f>SUM(R37:R40)</f>
        <v>1515.9023732180544</v>
      </c>
      <c r="U40" s="103">
        <f>AVERAGE(R37:R40)</f>
        <v>378.97559330451361</v>
      </c>
      <c r="V40" s="104">
        <f t="shared" ref="V40" si="51">(U40-Z$12)^2</f>
        <v>11976.058274023168</v>
      </c>
      <c r="W40" s="105">
        <f>(R38-U40)^2+(R39-U40)^2+(R40-U40)^2+(R37-U40)^2</f>
        <v>14080.506491659871</v>
      </c>
      <c r="AB40" s="148">
        <f t="shared" si="2"/>
        <v>250.22626939647117</v>
      </c>
      <c r="AD40" s="155">
        <f>SUM(AB37:AB40)</f>
        <v>1165.0864462545878</v>
      </c>
      <c r="AE40" s="156">
        <f>AVERAGE(AB37:AB40)</f>
        <v>291.27161156364696</v>
      </c>
      <c r="AF40" s="157">
        <f t="shared" ref="AF40" si="52">(AE40-AJ$12)^2</f>
        <v>7299.0219204827436</v>
      </c>
      <c r="AG40" s="158">
        <f>(AB38-AE40)^2+(AB39-AE40)^2+(AB40-AE40)^2+(AB37-AE40)^2</f>
        <v>13108.503384068639</v>
      </c>
      <c r="AL40" s="148">
        <f t="shared" si="3"/>
        <v>58.80317330817072</v>
      </c>
      <c r="AN40" s="155">
        <f>SUM(AL37:AL40)</f>
        <v>273.79531486982808</v>
      </c>
      <c r="AO40" s="156">
        <f>AVERAGE(AL37:AL40)</f>
        <v>68.448828717457019</v>
      </c>
      <c r="AP40" s="157">
        <f t="shared" ref="AP40" si="53">(AO40-AT$12)^2</f>
        <v>404.84208687272383</v>
      </c>
      <c r="AQ40" s="158">
        <f>(AL38-AO40)^2+(AL39-AO40)^2+(AL40-AO40)^2+(AL37-AO40)^2</f>
        <v>723.91709938519068</v>
      </c>
      <c r="AV40" s="148">
        <f t="shared" si="4"/>
        <v>7.002817496043396</v>
      </c>
      <c r="AX40" s="155">
        <f>SUM(AV37:AV40)</f>
        <v>18.382395927113915</v>
      </c>
      <c r="AY40" s="156">
        <f>AVERAGE(AV37:AV40)</f>
        <v>4.5955989817784788</v>
      </c>
      <c r="AZ40" s="157">
        <f t="shared" ref="AZ40" si="54">(AY40-BD$12)^2</f>
        <v>0.86156849284421344</v>
      </c>
      <c r="BA40" s="158">
        <f>(AV38-AY40)^2+(AV39-AY40)^2+(AV40-AY40)^2+(AV37-AY40)^2</f>
        <v>24.711286804269545</v>
      </c>
      <c r="BF40" s="148" t="str">
        <f t="shared" si="5"/>
        <v/>
      </c>
      <c r="BK40" s="148">
        <f t="shared" si="6"/>
        <v>4.1198594721864819</v>
      </c>
      <c r="BM40" s="155">
        <f>SUM(BK37:BK40)</f>
        <v>11.224599612674846</v>
      </c>
      <c r="BN40" s="156">
        <f>AVERAGE(BK37:BK40)</f>
        <v>2.8061499031687114</v>
      </c>
      <c r="BO40" s="157">
        <f t="shared" ref="BO40" si="55">(BN40-BS$12)^2</f>
        <v>6.3092242534646514E-2</v>
      </c>
      <c r="BP40" s="158">
        <f>(BK38-BN40)^2+(BK39-BN40)^2+(BK40-BN40)^2+(BK37-BN40)^2</f>
        <v>20.757185880153553</v>
      </c>
      <c r="BU40" s="148">
        <f t="shared" si="7"/>
        <v>26.354557892118887</v>
      </c>
      <c r="BW40" s="155">
        <f>SUM(BU37:BU40)</f>
        <v>47.413616553849778</v>
      </c>
      <c r="BX40" s="156">
        <f>AVERAGE(BU37:BU40)</f>
        <v>11.853404138462444</v>
      </c>
      <c r="BY40" s="157">
        <f t="shared" ref="BY40" si="56">(BX40-CC$12)^2</f>
        <v>10.44465294378943</v>
      </c>
      <c r="BZ40" s="158">
        <f>(BU38-BX40)^2+(BU39-BX40)^2+(BU40-BX40)^2+(BU37-BX40)^2</f>
        <v>464.86043943047775</v>
      </c>
    </row>
    <row r="41" spans="1:78" x14ac:dyDescent="0.2">
      <c r="A41" s="74" t="s">
        <v>56</v>
      </c>
      <c r="B41" s="75">
        <v>132.12202915057478</v>
      </c>
      <c r="C41" s="75">
        <v>31.048676850385071</v>
      </c>
      <c r="D41" s="75">
        <v>8.3158457765515319</v>
      </c>
      <c r="E41" s="75"/>
      <c r="F41" s="75">
        <v>2.6891071428571429</v>
      </c>
      <c r="G41" s="75">
        <v>0.48854541785392325</v>
      </c>
      <c r="H41" s="75">
        <v>174.66420433822245</v>
      </c>
      <c r="I41" s="75"/>
      <c r="J41" s="96"/>
      <c r="K41" s="97"/>
      <c r="L41" s="97"/>
      <c r="M41" s="98"/>
      <c r="R41" s="75">
        <f t="shared" si="1"/>
        <v>174.66420433822245</v>
      </c>
      <c r="T41" s="96"/>
      <c r="U41" s="97"/>
      <c r="V41" s="97"/>
      <c r="W41" s="98"/>
      <c r="AB41" s="148">
        <f t="shared" si="2"/>
        <v>132.12202915057478</v>
      </c>
      <c r="AD41" s="149"/>
      <c r="AE41" s="143"/>
      <c r="AF41" s="143"/>
      <c r="AG41" s="150"/>
      <c r="AL41" s="148">
        <f t="shared" si="3"/>
        <v>31.048676850385071</v>
      </c>
      <c r="AN41" s="149"/>
      <c r="AO41" s="143"/>
      <c r="AP41" s="143"/>
      <c r="AQ41" s="150"/>
      <c r="AV41" s="148">
        <f t="shared" si="4"/>
        <v>8.3158457765515319</v>
      </c>
      <c r="AX41" s="149"/>
      <c r="AY41" s="143"/>
      <c r="AZ41" s="143"/>
      <c r="BA41" s="150"/>
      <c r="BF41" s="148" t="str">
        <f t="shared" si="5"/>
        <v/>
      </c>
      <c r="BK41" s="148">
        <f t="shared" si="6"/>
        <v>2.6891071428571429</v>
      </c>
      <c r="BM41" s="149"/>
      <c r="BN41" s="143"/>
      <c r="BO41" s="143"/>
      <c r="BP41" s="150"/>
      <c r="BU41" s="148">
        <f t="shared" si="7"/>
        <v>0.48854541785392325</v>
      </c>
      <c r="BW41" s="149"/>
      <c r="BX41" s="143"/>
      <c r="BY41" s="143"/>
      <c r="BZ41" s="150"/>
    </row>
    <row r="42" spans="1:78" x14ac:dyDescent="0.2">
      <c r="A42" s="74" t="s">
        <v>57</v>
      </c>
      <c r="B42" s="75">
        <v>152.56479110757363</v>
      </c>
      <c r="C42" s="75">
        <v>35.852725910279801</v>
      </c>
      <c r="D42" s="75">
        <v>1.750704374010849</v>
      </c>
      <c r="E42" s="75"/>
      <c r="F42" s="75">
        <v>0</v>
      </c>
      <c r="G42" s="75">
        <v>3.6692598392094946</v>
      </c>
      <c r="H42" s="75">
        <v>193.83748123107375</v>
      </c>
      <c r="I42" s="75"/>
      <c r="J42" s="96"/>
      <c r="K42" s="97"/>
      <c r="L42" s="97"/>
      <c r="M42" s="98"/>
      <c r="R42" s="75">
        <f t="shared" si="1"/>
        <v>193.83748123107375</v>
      </c>
      <c r="T42" s="96"/>
      <c r="U42" s="97"/>
      <c r="V42" s="97"/>
      <c r="W42" s="98"/>
      <c r="AB42" s="148">
        <f t="shared" si="2"/>
        <v>152.56479110757363</v>
      </c>
      <c r="AD42" s="149"/>
      <c r="AE42" s="143"/>
      <c r="AF42" s="143"/>
      <c r="AG42" s="150"/>
      <c r="AL42" s="148">
        <f t="shared" si="3"/>
        <v>35.852725910279801</v>
      </c>
      <c r="AN42" s="149"/>
      <c r="AO42" s="143"/>
      <c r="AP42" s="143"/>
      <c r="AQ42" s="150"/>
      <c r="AV42" s="148">
        <f t="shared" si="4"/>
        <v>1.750704374010849</v>
      </c>
      <c r="AX42" s="149"/>
      <c r="AY42" s="143"/>
      <c r="AZ42" s="143"/>
      <c r="BA42" s="150"/>
      <c r="BF42" s="148" t="str">
        <f t="shared" si="5"/>
        <v/>
      </c>
      <c r="BK42" s="148">
        <f t="shared" si="6"/>
        <v>0</v>
      </c>
      <c r="BM42" s="149"/>
      <c r="BN42" s="143"/>
      <c r="BO42" s="143"/>
      <c r="BP42" s="150"/>
      <c r="BU42" s="148">
        <f t="shared" si="7"/>
        <v>3.6692598392094946</v>
      </c>
      <c r="BW42" s="149"/>
      <c r="BX42" s="143"/>
      <c r="BY42" s="143"/>
      <c r="BZ42" s="150"/>
    </row>
    <row r="43" spans="1:78" x14ac:dyDescent="0.2">
      <c r="A43" s="74" t="s">
        <v>58</v>
      </c>
      <c r="B43" s="75">
        <v>212.71094094003413</v>
      </c>
      <c r="C43" s="75">
        <v>49.98707112090802</v>
      </c>
      <c r="D43" s="75">
        <v>0.8753521870054245</v>
      </c>
      <c r="E43" s="75"/>
      <c r="F43" s="75">
        <v>0</v>
      </c>
      <c r="G43" s="75">
        <v>0</v>
      </c>
      <c r="H43" s="75">
        <v>263.57336424794761</v>
      </c>
      <c r="I43" s="75"/>
      <c r="J43" s="96"/>
      <c r="K43" s="97"/>
      <c r="L43" s="97"/>
      <c r="M43" s="98"/>
      <c r="R43" s="75">
        <f t="shared" si="1"/>
        <v>263.57336424794761</v>
      </c>
      <c r="T43" s="96"/>
      <c r="U43" s="97"/>
      <c r="V43" s="97"/>
      <c r="W43" s="98"/>
      <c r="AB43" s="148">
        <f t="shared" si="2"/>
        <v>212.71094094003413</v>
      </c>
      <c r="AD43" s="149"/>
      <c r="AE43" s="143"/>
      <c r="AF43" s="143"/>
      <c r="AG43" s="150"/>
      <c r="AL43" s="148">
        <f t="shared" si="3"/>
        <v>49.98707112090802</v>
      </c>
      <c r="AN43" s="149"/>
      <c r="AO43" s="143"/>
      <c r="AP43" s="143"/>
      <c r="AQ43" s="150"/>
      <c r="AV43" s="148">
        <f t="shared" si="4"/>
        <v>0.8753521870054245</v>
      </c>
      <c r="AX43" s="149"/>
      <c r="AY43" s="143"/>
      <c r="AZ43" s="143"/>
      <c r="BA43" s="150"/>
      <c r="BF43" s="148" t="str">
        <f t="shared" si="5"/>
        <v/>
      </c>
      <c r="BK43" s="148">
        <f t="shared" si="6"/>
        <v>0</v>
      </c>
      <c r="BM43" s="149"/>
      <c r="BN43" s="143"/>
      <c r="BO43" s="143"/>
      <c r="BP43" s="150"/>
      <c r="BU43" s="148">
        <f t="shared" si="7"/>
        <v>0</v>
      </c>
      <c r="BW43" s="149"/>
      <c r="BX43" s="143"/>
      <c r="BY43" s="143"/>
      <c r="BZ43" s="150"/>
    </row>
    <row r="44" spans="1:78" x14ac:dyDescent="0.2">
      <c r="A44" s="74" t="s">
        <v>59</v>
      </c>
      <c r="B44" s="75">
        <v>80.870052718908298</v>
      </c>
      <c r="C44" s="75">
        <v>19.004462388943448</v>
      </c>
      <c r="D44" s="75">
        <v>0</v>
      </c>
      <c r="E44" s="75"/>
      <c r="F44" s="75">
        <v>0</v>
      </c>
      <c r="G44" s="75">
        <v>1.09087195319553</v>
      </c>
      <c r="H44" s="75">
        <v>100.96538706104728</v>
      </c>
      <c r="I44" s="75">
        <v>32.273772791023845</v>
      </c>
      <c r="J44" s="102">
        <f>SUM(H41:H44)</f>
        <v>733.04043687829108</v>
      </c>
      <c r="K44" s="103">
        <f>AVERAGE(H41:H44)</f>
        <v>183.26010921957277</v>
      </c>
      <c r="L44" s="104">
        <f t="shared" ref="L44" si="57">(K44-P$12)^2</f>
        <v>7352.9381473930052</v>
      </c>
      <c r="M44" s="105">
        <f>(H42-K44)^2+(H43-K44)^2+(H44-K44)^2+(H41-K44)^2</f>
        <v>13408.410607800592</v>
      </c>
      <c r="R44" s="75">
        <f t="shared" si="1"/>
        <v>100.96538706104728</v>
      </c>
      <c r="T44" s="102">
        <f>SUM(R41:R44)</f>
        <v>733.04043687829108</v>
      </c>
      <c r="U44" s="103">
        <f>AVERAGE(R41:R44)</f>
        <v>183.26010921957277</v>
      </c>
      <c r="V44" s="104">
        <f t="shared" ref="V44" si="58">(U44-Z$12)^2</f>
        <v>7444.2911470500903</v>
      </c>
      <c r="W44" s="105">
        <f>(R42-U44)^2+(R43-U44)^2+(R44-U44)^2+(R41-U44)^2</f>
        <v>13408.410607800592</v>
      </c>
      <c r="AB44" s="148">
        <f t="shared" si="2"/>
        <v>80.870052718908298</v>
      </c>
      <c r="AD44" s="155">
        <f>SUM(AB41:AB44)</f>
        <v>578.26781391709073</v>
      </c>
      <c r="AE44" s="156">
        <f>AVERAGE(AB41:AB44)</f>
        <v>144.56695347927268</v>
      </c>
      <c r="AF44" s="157">
        <f t="shared" ref="AF44" si="59">(AE44-AJ$12)^2</f>
        <v>3754.0551274483551</v>
      </c>
      <c r="AG44" s="158">
        <f>(AB42-AE44)^2+(AB43-AE44)^2+(AB44-AE44)^2+(AB41-AE44)^2</f>
        <v>8919.7397418038072</v>
      </c>
      <c r="AL44" s="148">
        <f t="shared" si="3"/>
        <v>19.004462388943448</v>
      </c>
      <c r="AN44" s="155">
        <f>SUM(AL41:AL44)</f>
        <v>135.89293627051632</v>
      </c>
      <c r="AO44" s="156">
        <f>AVERAGE(AL41:AL44)</f>
        <v>33.973234067629079</v>
      </c>
      <c r="AP44" s="157">
        <f t="shared" ref="AP44" si="60">(AO44-AT$12)^2</f>
        <v>206.06334401251348</v>
      </c>
      <c r="AQ44" s="158">
        <f>(AL42-AO44)^2+(AL43-AO44)^2+(AL44-AO44)^2+(AL41-AO44)^2</f>
        <v>492.59262724111517</v>
      </c>
      <c r="AV44" s="148">
        <f t="shared" si="4"/>
        <v>0</v>
      </c>
      <c r="AX44" s="155">
        <f>SUM(AV41:AV44)</f>
        <v>10.941902337567806</v>
      </c>
      <c r="AY44" s="156">
        <f>AVERAGE(AV41:AV44)</f>
        <v>2.7354755843919514</v>
      </c>
      <c r="AZ44" s="157">
        <f t="shared" ref="AZ44" si="61">(AY44-BD$12)^2</f>
        <v>0.86846791269168211</v>
      </c>
      <c r="BA44" s="158">
        <f>(AV42-AY44)^2+(AV43-AY44)^2+(AV44-AY44)^2+(AV41-AY44)^2</f>
        <v>43.053191544647902</v>
      </c>
      <c r="BF44" s="148" t="str">
        <f t="shared" si="5"/>
        <v/>
      </c>
      <c r="BK44" s="148">
        <f t="shared" si="6"/>
        <v>0</v>
      </c>
      <c r="BM44" s="155">
        <f>SUM(BK41:BK44)</f>
        <v>2.6891071428571429</v>
      </c>
      <c r="BN44" s="156">
        <f>AVERAGE(BK41:BK44)</f>
        <v>0.67227678571428573</v>
      </c>
      <c r="BO44" s="157">
        <f t="shared" ref="BO44" si="62">(BN44-BS$12)^2</f>
        <v>3.5445270024402862</v>
      </c>
      <c r="BP44" s="158">
        <f>(BK42-BN44)^2+(BK43-BN44)^2+(BK44-BN44)^2+(BK41-BN44)^2</f>
        <v>5.4234729193239799</v>
      </c>
      <c r="BU44" s="148">
        <f t="shared" si="7"/>
        <v>1.09087195319553</v>
      </c>
      <c r="BW44" s="155">
        <f>SUM(BU41:BU44)</f>
        <v>5.248677210258947</v>
      </c>
      <c r="BX44" s="156">
        <f>AVERAGE(BU41:BU44)</f>
        <v>1.3121693025647367</v>
      </c>
      <c r="BY44" s="157">
        <f t="shared" ref="BY44" si="63">(BX44-CC$12)^2</f>
        <v>53.427562361190176</v>
      </c>
      <c r="BZ44" s="158">
        <f>(BU42-BX44)^2+(BU43-BX44)^2+(BU44-BX44)^2+(BU41-BX44)^2</f>
        <v>8.004992896837468</v>
      </c>
    </row>
    <row r="45" spans="1:78" x14ac:dyDescent="0.2">
      <c r="A45" s="74" t="s">
        <v>60</v>
      </c>
      <c r="B45" s="75">
        <v>211.73662503689511</v>
      </c>
      <c r="C45" s="75">
        <v>49.758106883670344</v>
      </c>
      <c r="D45" s="75">
        <v>0.43767609350271225</v>
      </c>
      <c r="E45" s="75"/>
      <c r="F45" s="75">
        <v>0</v>
      </c>
      <c r="G45" s="75">
        <v>1.7257774358148579</v>
      </c>
      <c r="H45" s="75">
        <v>263.65818544988304</v>
      </c>
      <c r="I45" s="75"/>
      <c r="J45" s="96"/>
      <c r="K45" s="97"/>
      <c r="L45" s="97"/>
      <c r="M45" s="98"/>
      <c r="R45" s="75">
        <f t="shared" si="1"/>
        <v>263.65818544988304</v>
      </c>
      <c r="T45" s="96"/>
      <c r="U45" s="97"/>
      <c r="V45" s="97"/>
      <c r="W45" s="98"/>
      <c r="AB45" s="148">
        <f t="shared" si="2"/>
        <v>211.73662503689511</v>
      </c>
      <c r="AD45" s="149"/>
      <c r="AE45" s="143"/>
      <c r="AF45" s="143"/>
      <c r="AG45" s="150"/>
      <c r="AL45" s="148">
        <f t="shared" si="3"/>
        <v>49.758106883670344</v>
      </c>
      <c r="AN45" s="149"/>
      <c r="AO45" s="143"/>
      <c r="AP45" s="143"/>
      <c r="AQ45" s="150"/>
      <c r="AV45" s="148">
        <f t="shared" si="4"/>
        <v>0.43767609350271225</v>
      </c>
      <c r="AX45" s="149"/>
      <c r="AY45" s="143"/>
      <c r="AZ45" s="143"/>
      <c r="BA45" s="150"/>
      <c r="BF45" s="148" t="str">
        <f t="shared" si="5"/>
        <v/>
      </c>
      <c r="BK45" s="148">
        <f t="shared" si="6"/>
        <v>0</v>
      </c>
      <c r="BM45" s="149"/>
      <c r="BN45" s="143"/>
      <c r="BO45" s="143"/>
      <c r="BP45" s="150"/>
      <c r="BU45" s="148">
        <f t="shared" si="7"/>
        <v>1.7257774358148579</v>
      </c>
      <c r="BW45" s="149"/>
      <c r="BX45" s="143"/>
      <c r="BY45" s="143"/>
      <c r="BZ45" s="150"/>
    </row>
    <row r="46" spans="1:78" x14ac:dyDescent="0.2">
      <c r="A46" s="74" t="s">
        <v>61</v>
      </c>
      <c r="B46" s="75">
        <v>276.42433316730342</v>
      </c>
      <c r="C46" s="75">
        <v>64.959718294316303</v>
      </c>
      <c r="D46" s="75">
        <v>0.8753521870054245</v>
      </c>
      <c r="E46" s="75"/>
      <c r="F46" s="75">
        <v>0</v>
      </c>
      <c r="G46" s="75">
        <v>0.91417210765090196</v>
      </c>
      <c r="H46" s="75">
        <v>343.17357575627608</v>
      </c>
      <c r="I46" s="75"/>
      <c r="J46" s="96"/>
      <c r="K46" s="97"/>
      <c r="L46" s="97"/>
      <c r="M46" s="98"/>
      <c r="R46" s="75">
        <f t="shared" si="1"/>
        <v>343.17357575627608</v>
      </c>
      <c r="T46" s="96"/>
      <c r="U46" s="97"/>
      <c r="V46" s="97"/>
      <c r="W46" s="98"/>
      <c r="AB46" s="148">
        <f t="shared" si="2"/>
        <v>276.42433316730342</v>
      </c>
      <c r="AD46" s="149"/>
      <c r="AE46" s="143"/>
      <c r="AF46" s="143"/>
      <c r="AG46" s="150"/>
      <c r="AL46" s="148">
        <f t="shared" si="3"/>
        <v>64.959718294316303</v>
      </c>
      <c r="AN46" s="149"/>
      <c r="AO46" s="143"/>
      <c r="AP46" s="143"/>
      <c r="AQ46" s="150"/>
      <c r="AV46" s="148">
        <f t="shared" si="4"/>
        <v>0.8753521870054245</v>
      </c>
      <c r="AX46" s="149"/>
      <c r="AY46" s="143"/>
      <c r="AZ46" s="143"/>
      <c r="BA46" s="150"/>
      <c r="BF46" s="148" t="str">
        <f t="shared" si="5"/>
        <v/>
      </c>
      <c r="BK46" s="148">
        <f t="shared" si="6"/>
        <v>0</v>
      </c>
      <c r="BM46" s="149"/>
      <c r="BN46" s="143"/>
      <c r="BO46" s="143"/>
      <c r="BP46" s="150"/>
      <c r="BU46" s="148">
        <f t="shared" si="7"/>
        <v>0.91417210765090196</v>
      </c>
      <c r="BW46" s="149"/>
      <c r="BX46" s="143"/>
      <c r="BY46" s="143"/>
      <c r="BZ46" s="150"/>
    </row>
    <row r="47" spans="1:78" x14ac:dyDescent="0.2">
      <c r="A47" s="74" t="s">
        <v>62</v>
      </c>
      <c r="B47" s="75">
        <v>88.120398133931047</v>
      </c>
      <c r="C47" s="75">
        <v>20.708293561473795</v>
      </c>
      <c r="D47" s="75">
        <v>8.7535218700542448</v>
      </c>
      <c r="E47" s="75"/>
      <c r="F47" s="75">
        <v>5.0585034013605448</v>
      </c>
      <c r="G47" s="75">
        <v>6.3695188340686615</v>
      </c>
      <c r="H47" s="75">
        <v>129.0102358008883</v>
      </c>
      <c r="I47" s="75"/>
      <c r="J47" s="96"/>
      <c r="K47" s="97"/>
      <c r="L47" s="97"/>
      <c r="M47" s="98"/>
      <c r="R47" s="75">
        <f t="shared" si="1"/>
        <v>129.0102358008883</v>
      </c>
      <c r="T47" s="96"/>
      <c r="U47" s="97"/>
      <c r="V47" s="97"/>
      <c r="W47" s="98"/>
      <c r="AB47" s="148">
        <f t="shared" si="2"/>
        <v>88.120398133931047</v>
      </c>
      <c r="AD47" s="149"/>
      <c r="AE47" s="143"/>
      <c r="AF47" s="143"/>
      <c r="AG47" s="150"/>
      <c r="AL47" s="148">
        <f t="shared" si="3"/>
        <v>20.708293561473795</v>
      </c>
      <c r="AN47" s="149"/>
      <c r="AO47" s="143"/>
      <c r="AP47" s="143"/>
      <c r="AQ47" s="150"/>
      <c r="AV47" s="148">
        <f t="shared" si="4"/>
        <v>8.7535218700542448</v>
      </c>
      <c r="AX47" s="149"/>
      <c r="AY47" s="143"/>
      <c r="AZ47" s="143"/>
      <c r="BA47" s="150"/>
      <c r="BF47" s="148" t="str">
        <f t="shared" si="5"/>
        <v/>
      </c>
      <c r="BK47" s="148">
        <f t="shared" si="6"/>
        <v>5.0585034013605448</v>
      </c>
      <c r="BM47" s="149"/>
      <c r="BN47" s="143"/>
      <c r="BO47" s="143"/>
      <c r="BP47" s="150"/>
      <c r="BU47" s="148">
        <f t="shared" si="7"/>
        <v>6.3695188340686615</v>
      </c>
      <c r="BW47" s="149"/>
      <c r="BX47" s="143"/>
      <c r="BY47" s="143"/>
      <c r="BZ47" s="150"/>
    </row>
    <row r="48" spans="1:78" x14ac:dyDescent="0.2">
      <c r="A48" s="74" t="s">
        <v>63</v>
      </c>
      <c r="B48" s="75">
        <v>139.39670826303851</v>
      </c>
      <c r="C48" s="75">
        <v>32.758226441814045</v>
      </c>
      <c r="D48" s="75">
        <v>2.6260565610162736</v>
      </c>
      <c r="E48" s="75"/>
      <c r="F48" s="75">
        <v>0</v>
      </c>
      <c r="G48" s="75">
        <v>11.236788266498886</v>
      </c>
      <c r="H48" s="75">
        <v>186.01777953236771</v>
      </c>
      <c r="I48" s="75">
        <v>51.176928471248253</v>
      </c>
      <c r="J48" s="102">
        <f>SUM(H45:H48)</f>
        <v>921.85977653941518</v>
      </c>
      <c r="K48" s="103">
        <f>AVERAGE(H45:H48)</f>
        <v>230.46494413485379</v>
      </c>
      <c r="L48" s="104">
        <f t="shared" ref="L48" si="64">(K48-P$12)^2</f>
        <v>1485.6738544176026</v>
      </c>
      <c r="M48" s="105">
        <f>(H46-K48)^2+(H47-K48)^2+(H48-K48)^2+(H45-K48)^2</f>
        <v>26073.635195301737</v>
      </c>
      <c r="R48" s="75">
        <f t="shared" si="1"/>
        <v>186.01777953236771</v>
      </c>
      <c r="T48" s="102">
        <f>SUM(R45:R48)</f>
        <v>921.85977653941518</v>
      </c>
      <c r="U48" s="103">
        <f>AVERAGE(R45:R48)</f>
        <v>230.46494413485379</v>
      </c>
      <c r="V48" s="104">
        <f t="shared" ref="V48" si="65">(U48-Z$12)^2</f>
        <v>1526.8924149481179</v>
      </c>
      <c r="W48" s="105">
        <f>(R46-U48)^2+(R47-U48)^2+(R48-U48)^2+(R45-U48)^2</f>
        <v>26073.635195301737</v>
      </c>
      <c r="AB48" s="148">
        <f t="shared" si="2"/>
        <v>139.39670826303851</v>
      </c>
      <c r="AD48" s="155">
        <f>SUM(AB45:AB48)</f>
        <v>715.6780646011681</v>
      </c>
      <c r="AE48" s="156">
        <f>AVERAGE(AB45:AB48)</f>
        <v>178.91951615029203</v>
      </c>
      <c r="AF48" s="157">
        <f t="shared" ref="AF48" si="66">(AE48-AJ$12)^2</f>
        <v>724.56698399619358</v>
      </c>
      <c r="AG48" s="158">
        <f>(AB46-AE48)^2+(AB47-AE48)^2+(AB48-AE48)^2+(AB45-AE48)^2</f>
        <v>20390.684153037833</v>
      </c>
      <c r="AL48" s="148">
        <f t="shared" si="3"/>
        <v>32.758226441814045</v>
      </c>
      <c r="AN48" s="155">
        <f>SUM(AL45:AL48)</f>
        <v>168.18434518127447</v>
      </c>
      <c r="AO48" s="156">
        <f>AVERAGE(AL45:AL48)</f>
        <v>42.046086295318617</v>
      </c>
      <c r="AP48" s="157">
        <f t="shared" ref="AP48" si="67">(AO48-AT$12)^2</f>
        <v>39.464207363262389</v>
      </c>
      <c r="AQ48" s="158">
        <f>(AL46-AO48)^2+(AL47-AO48)^2+(AL48-AO48)^2+(AL45-AO48)^2</f>
        <v>1126.0755323515143</v>
      </c>
      <c r="AV48" s="148">
        <f t="shared" si="4"/>
        <v>2.6260565610162736</v>
      </c>
      <c r="AX48" s="155">
        <f>SUM(AV45:AV48)</f>
        <v>12.692606711578655</v>
      </c>
      <c r="AY48" s="156">
        <f>AVERAGE(AV45:AV48)</f>
        <v>3.1731516778946638</v>
      </c>
      <c r="AZ48" s="157">
        <f t="shared" ref="AZ48" si="68">(AY48-BD$12)^2</f>
        <v>0.24427334060906153</v>
      </c>
      <c r="BA48" s="158">
        <f>(AV46-AY48)^2+(AV47-AY48)^2+(AV48-AY48)^2+(AV45-AY48)^2</f>
        <v>44.202553721590668</v>
      </c>
      <c r="BF48" s="148" t="str">
        <f t="shared" si="5"/>
        <v/>
      </c>
      <c r="BK48" s="148">
        <f t="shared" si="6"/>
        <v>0</v>
      </c>
      <c r="BM48" s="155">
        <f>SUM(BK45:BK48)</f>
        <v>5.0585034013605448</v>
      </c>
      <c r="BN48" s="156">
        <f>AVERAGE(BK45:BK48)</f>
        <v>1.2646258503401362</v>
      </c>
      <c r="BO48" s="157">
        <f t="shared" ref="BO48" si="69">(BN48-BS$12)^2</f>
        <v>1.6649834074363337</v>
      </c>
      <c r="BP48" s="158">
        <f>(BK46-BN48)^2+(BK47-BN48)^2+(BK48-BN48)^2+(BK45-BN48)^2</f>
        <v>19.191342496182148</v>
      </c>
      <c r="BU48" s="148">
        <f t="shared" si="7"/>
        <v>11.236788266498886</v>
      </c>
      <c r="BW48" s="155">
        <f>SUM(BU45:BU48)</f>
        <v>20.246256644033309</v>
      </c>
      <c r="BX48" s="156">
        <f>AVERAGE(BU45:BU48)</f>
        <v>5.0615641610083273</v>
      </c>
      <c r="BY48" s="157">
        <f t="shared" ref="BY48" si="70">(BX48-CC$12)^2</f>
        <v>12.67375057709854</v>
      </c>
      <c r="BZ48" s="158">
        <f>(BU46-BX48)^2+(BU47-BX48)^2+(BU48-BX48)^2+(BU45-BX48)^2</f>
        <v>68.172472100041318</v>
      </c>
    </row>
    <row r="49" spans="1:78" x14ac:dyDescent="0.2">
      <c r="A49" s="74" t="s">
        <v>64</v>
      </c>
      <c r="B49" s="75">
        <v>301.67142645398053</v>
      </c>
      <c r="C49" s="75">
        <v>70.892785216685425</v>
      </c>
      <c r="D49" s="75">
        <v>3.063732654518986</v>
      </c>
      <c r="E49" s="75"/>
      <c r="F49" s="75">
        <v>0</v>
      </c>
      <c r="G49" s="75">
        <v>4.9904914433778265</v>
      </c>
      <c r="H49" s="75">
        <v>380.61843576856273</v>
      </c>
      <c r="I49" s="75"/>
      <c r="J49" s="96"/>
      <c r="K49" s="97"/>
      <c r="L49" s="97"/>
      <c r="M49" s="98"/>
      <c r="R49" s="75">
        <f t="shared" si="1"/>
        <v>380.61843576856273</v>
      </c>
      <c r="T49" s="96"/>
      <c r="U49" s="97"/>
      <c r="V49" s="97"/>
      <c r="W49" s="98"/>
      <c r="AB49" s="148">
        <f t="shared" si="2"/>
        <v>301.67142645398053</v>
      </c>
      <c r="AD49" s="149"/>
      <c r="AE49" s="143"/>
      <c r="AF49" s="143"/>
      <c r="AG49" s="150"/>
      <c r="AL49" s="148">
        <f t="shared" si="3"/>
        <v>70.892785216685425</v>
      </c>
      <c r="AN49" s="149"/>
      <c r="AO49" s="143"/>
      <c r="AP49" s="143"/>
      <c r="AQ49" s="150"/>
      <c r="AV49" s="148">
        <f t="shared" si="4"/>
        <v>3.063732654518986</v>
      </c>
      <c r="AX49" s="149"/>
      <c r="AY49" s="143"/>
      <c r="AZ49" s="143"/>
      <c r="BA49" s="150"/>
      <c r="BF49" s="148" t="str">
        <f t="shared" si="5"/>
        <v/>
      </c>
      <c r="BK49" s="148">
        <f t="shared" si="6"/>
        <v>0</v>
      </c>
      <c r="BM49" s="149"/>
      <c r="BN49" s="143"/>
      <c r="BO49" s="143"/>
      <c r="BP49" s="150"/>
      <c r="BU49" s="148">
        <f t="shared" si="7"/>
        <v>4.9904914433778265</v>
      </c>
      <c r="BW49" s="149"/>
      <c r="BX49" s="143"/>
      <c r="BY49" s="143"/>
      <c r="BZ49" s="150"/>
    </row>
    <row r="50" spans="1:78" x14ac:dyDescent="0.2">
      <c r="A50" s="74" t="s">
        <v>65</v>
      </c>
      <c r="B50" s="75">
        <v>222.99988540236785</v>
      </c>
      <c r="C50" s="75">
        <v>52.404973069556441</v>
      </c>
      <c r="D50" s="75">
        <v>4.3767609350271224</v>
      </c>
      <c r="E50" s="75"/>
      <c r="F50" s="75">
        <v>0</v>
      </c>
      <c r="G50" s="75">
        <v>13.401530545608521</v>
      </c>
      <c r="H50" s="75">
        <v>293.18314995255992</v>
      </c>
      <c r="I50" s="75"/>
      <c r="J50" s="96"/>
      <c r="K50" s="97"/>
      <c r="L50" s="97"/>
      <c r="M50" s="98"/>
      <c r="R50" s="75">
        <f t="shared" si="1"/>
        <v>293.18314995255992</v>
      </c>
      <c r="T50" s="96"/>
      <c r="U50" s="97"/>
      <c r="V50" s="97"/>
      <c r="W50" s="98"/>
      <c r="AB50" s="148">
        <f t="shared" si="2"/>
        <v>222.99988540236785</v>
      </c>
      <c r="AD50" s="149"/>
      <c r="AE50" s="143"/>
      <c r="AF50" s="143"/>
      <c r="AG50" s="150"/>
      <c r="AL50" s="148">
        <f t="shared" si="3"/>
        <v>52.404973069556441</v>
      </c>
      <c r="AN50" s="149"/>
      <c r="AO50" s="143"/>
      <c r="AP50" s="143"/>
      <c r="AQ50" s="150"/>
      <c r="AV50" s="148">
        <f t="shared" si="4"/>
        <v>4.3767609350271224</v>
      </c>
      <c r="AX50" s="149"/>
      <c r="AY50" s="143"/>
      <c r="AZ50" s="143"/>
      <c r="BA50" s="150"/>
      <c r="BF50" s="148" t="str">
        <f t="shared" si="5"/>
        <v/>
      </c>
      <c r="BK50" s="148">
        <f t="shared" si="6"/>
        <v>0</v>
      </c>
      <c r="BM50" s="149"/>
      <c r="BN50" s="143"/>
      <c r="BO50" s="143"/>
      <c r="BP50" s="150"/>
      <c r="BU50" s="148">
        <f t="shared" si="7"/>
        <v>13.401530545608521</v>
      </c>
      <c r="BW50" s="149"/>
      <c r="BX50" s="143"/>
      <c r="BY50" s="143"/>
      <c r="BZ50" s="150"/>
    </row>
    <row r="51" spans="1:78" x14ac:dyDescent="0.2">
      <c r="A51" s="74" t="s">
        <v>66</v>
      </c>
      <c r="B51" s="75">
        <v>316.91196159125593</v>
      </c>
      <c r="C51" s="75">
        <v>74.474310973945137</v>
      </c>
      <c r="D51" s="75">
        <v>4.8144370285298344</v>
      </c>
      <c r="E51" s="75"/>
      <c r="F51" s="75">
        <v>5.7222</v>
      </c>
      <c r="G51" s="75">
        <v>10.941724722773092</v>
      </c>
      <c r="H51" s="75">
        <v>412.86463431650395</v>
      </c>
      <c r="I51" s="75"/>
      <c r="J51" s="96"/>
      <c r="K51" s="97"/>
      <c r="L51" s="97"/>
      <c r="M51" s="98"/>
      <c r="R51" s="75">
        <f t="shared" si="1"/>
        <v>412.86463431650395</v>
      </c>
      <c r="T51" s="96"/>
      <c r="U51" s="97"/>
      <c r="V51" s="97"/>
      <c r="W51" s="98"/>
      <c r="AB51" s="148">
        <f t="shared" si="2"/>
        <v>316.91196159125593</v>
      </c>
      <c r="AD51" s="149"/>
      <c r="AE51" s="143"/>
      <c r="AF51" s="143"/>
      <c r="AG51" s="150"/>
      <c r="AL51" s="148">
        <f t="shared" si="3"/>
        <v>74.474310973945137</v>
      </c>
      <c r="AN51" s="149"/>
      <c r="AO51" s="143"/>
      <c r="AP51" s="143"/>
      <c r="AQ51" s="150"/>
      <c r="AV51" s="148">
        <f t="shared" si="4"/>
        <v>4.8144370285298344</v>
      </c>
      <c r="AX51" s="149"/>
      <c r="AY51" s="143"/>
      <c r="AZ51" s="143"/>
      <c r="BA51" s="150"/>
      <c r="BF51" s="148" t="str">
        <f t="shared" si="5"/>
        <v/>
      </c>
      <c r="BK51" s="148">
        <f t="shared" si="6"/>
        <v>5.7222</v>
      </c>
      <c r="BM51" s="149"/>
      <c r="BN51" s="143"/>
      <c r="BO51" s="143"/>
      <c r="BP51" s="150"/>
      <c r="BU51" s="148">
        <f t="shared" si="7"/>
        <v>10.941724722773092</v>
      </c>
      <c r="BW51" s="149"/>
      <c r="BX51" s="143"/>
      <c r="BY51" s="143"/>
      <c r="BZ51" s="150"/>
    </row>
    <row r="52" spans="1:78" x14ac:dyDescent="0.2">
      <c r="A52" s="74" t="s">
        <v>67</v>
      </c>
      <c r="B52" s="75">
        <v>365.38768467347921</v>
      </c>
      <c r="C52" s="75">
        <v>85.866105898267605</v>
      </c>
      <c r="D52" s="75">
        <v>6.5651414025406831</v>
      </c>
      <c r="E52" s="75"/>
      <c r="F52" s="75">
        <v>4.2635026041666668</v>
      </c>
      <c r="G52" s="75">
        <v>23.474116315062062</v>
      </c>
      <c r="H52" s="75">
        <v>485.55655089351626</v>
      </c>
      <c r="I52" s="75">
        <v>20.377279102384289</v>
      </c>
      <c r="J52" s="102">
        <f>SUM(H49:H52)</f>
        <v>1572.2227709311428</v>
      </c>
      <c r="K52" s="103">
        <f>AVERAGE(H49:H52)</f>
        <v>393.0556927327857</v>
      </c>
      <c r="L52" s="104">
        <f t="shared" ref="L52" si="71">(K52-P$12)^2</f>
        <v>15387.486678369607</v>
      </c>
      <c r="M52" s="105">
        <f>(H50-K52)^2+(H51-K52)^2+(H52-K52)^2+(H49-K52)^2</f>
        <v>19078.013089320895</v>
      </c>
      <c r="R52" s="75">
        <f t="shared" si="1"/>
        <v>485.55655089351626</v>
      </c>
      <c r="T52" s="102">
        <f>SUM(R49:R52)</f>
        <v>1572.2227709311428</v>
      </c>
      <c r="U52" s="103">
        <f>AVERAGE(R49:R52)</f>
        <v>393.0556927327857</v>
      </c>
      <c r="V52" s="104">
        <f t="shared" ref="V52" si="72">(U52-Z$12)^2</f>
        <v>15256.023859910962</v>
      </c>
      <c r="W52" s="105">
        <f>(R50-U52)^2+(R51-U52)^2+(R52-U52)^2+(R49-U52)^2</f>
        <v>19078.013089320895</v>
      </c>
      <c r="AB52" s="148">
        <f t="shared" si="2"/>
        <v>365.38768467347921</v>
      </c>
      <c r="AD52" s="155">
        <f>SUM(AB49:AB52)</f>
        <v>1206.9709581210836</v>
      </c>
      <c r="AE52" s="156">
        <f>AVERAGE(AB49:AB52)</f>
        <v>301.74273953027091</v>
      </c>
      <c r="AF52" s="157">
        <f t="shared" ref="AF52" si="73">(AE52-AJ$12)^2</f>
        <v>9197.8536998394629</v>
      </c>
      <c r="AG52" s="158">
        <f>(AB50-AE52)^2+(AB51-AE52)^2+(AB52-AE52)^2+(AB49-AE52)^2</f>
        <v>10481.226501980538</v>
      </c>
      <c r="AL52" s="148">
        <f t="shared" si="3"/>
        <v>85.866105898267605</v>
      </c>
      <c r="AN52" s="155">
        <f>SUM(AL49:AL52)</f>
        <v>283.6381751584546</v>
      </c>
      <c r="AO52" s="156">
        <f>AVERAGE(AL49:AL52)</f>
        <v>70.90954378961365</v>
      </c>
      <c r="AP52" s="157">
        <f t="shared" ref="AP52" si="74">(AO52-AT$12)^2</f>
        <v>509.91976614305008</v>
      </c>
      <c r="AQ52" s="158">
        <f>(AL50-AO52)^2+(AL51-AO52)^2+(AL52-AO52)^2+(AL49-AO52)^2</f>
        <v>578.82573357187505</v>
      </c>
      <c r="AV52" s="148">
        <f t="shared" si="4"/>
        <v>6.5651414025406831</v>
      </c>
      <c r="AX52" s="155">
        <f>SUM(AV49:AV52)</f>
        <v>18.820072020616625</v>
      </c>
      <c r="AY52" s="156">
        <f>AVERAGE(AV49:AV52)</f>
        <v>4.7050180051541561</v>
      </c>
      <c r="AZ52" s="157">
        <f t="shared" ref="AZ52" si="75">(AY52-BD$12)^2</f>
        <v>1.0766680527946595</v>
      </c>
      <c r="BA52" s="158">
        <f>(AV50-AY52)^2+(AV51-AY52)^2+(AV52-AY52)^2+(AV49-AY52)^2</f>
        <v>6.2736018824792801</v>
      </c>
      <c r="BF52" s="148" t="str">
        <f t="shared" si="5"/>
        <v/>
      </c>
      <c r="BK52" s="148">
        <f t="shared" si="6"/>
        <v>4.2635026041666668</v>
      </c>
      <c r="BM52" s="155">
        <f>SUM(BK49:BK52)</f>
        <v>9.9857026041666668</v>
      </c>
      <c r="BN52" s="156">
        <f>AVERAGE(BK49:BK52)</f>
        <v>2.4964256510416667</v>
      </c>
      <c r="BO52" s="157">
        <f t="shared" ref="BO52" si="76">(BN52-BS$12)^2</f>
        <v>3.4272313139105024E-3</v>
      </c>
      <c r="BP52" s="158">
        <f>(BK50-BN52)^2+(BK51-BN52)^2+(BK52-BN52)^2+(BK49-BN52)^2</f>
        <v>25.992463171020709</v>
      </c>
      <c r="BU52" s="148">
        <f t="shared" si="7"/>
        <v>23.474116315062062</v>
      </c>
      <c r="BW52" s="155">
        <f>SUM(BU49:BU52)</f>
        <v>52.807863026821501</v>
      </c>
      <c r="BX52" s="156">
        <f>AVERAGE(BU49:BU52)</f>
        <v>13.201965756705375</v>
      </c>
      <c r="BY52" s="157">
        <f t="shared" ref="BY52" si="77">(BX52-CC$12)^2</f>
        <v>20.979885041925414</v>
      </c>
      <c r="BZ52" s="158">
        <f>(BU50-BX52)^2+(BU51-BX52)^2+(BU52-BX52)^2+(BU49-BX52)^2</f>
        <v>178.09390312842697</v>
      </c>
    </row>
    <row r="53" spans="1:78" x14ac:dyDescent="0.2">
      <c r="A53" s="74" t="s">
        <v>69</v>
      </c>
      <c r="B53" s="75">
        <v>130.06227011087083</v>
      </c>
      <c r="C53" s="75">
        <v>30.564633476054642</v>
      </c>
      <c r="D53" s="75">
        <v>3.063732654518986</v>
      </c>
      <c r="E53" s="75">
        <v>3.0020452586206892</v>
      </c>
      <c r="F53" s="75">
        <v>4.0565364583333334</v>
      </c>
      <c r="G53" s="75">
        <v>13.644481344396009</v>
      </c>
      <c r="H53" s="75">
        <v>181.39165404417381</v>
      </c>
      <c r="I53" s="75"/>
      <c r="J53" s="96"/>
      <c r="K53" s="97"/>
      <c r="L53" s="97"/>
      <c r="M53" s="98"/>
      <c r="R53" s="75">
        <f t="shared" si="1"/>
        <v>184.39369930279449</v>
      </c>
      <c r="T53" s="96"/>
      <c r="U53" s="97"/>
      <c r="V53" s="97"/>
      <c r="W53" s="98"/>
      <c r="AB53" s="148">
        <f t="shared" si="2"/>
        <v>130.06227011087083</v>
      </c>
      <c r="AD53" s="149"/>
      <c r="AE53" s="143"/>
      <c r="AF53" s="143"/>
      <c r="AG53" s="150"/>
      <c r="AL53" s="148">
        <f t="shared" si="3"/>
        <v>30.564633476054642</v>
      </c>
      <c r="AN53" s="149"/>
      <c r="AO53" s="143"/>
      <c r="AP53" s="143"/>
      <c r="AQ53" s="150"/>
      <c r="AV53" s="148">
        <f t="shared" si="4"/>
        <v>3.063732654518986</v>
      </c>
      <c r="AX53" s="149"/>
      <c r="AY53" s="143"/>
      <c r="AZ53" s="143"/>
      <c r="BA53" s="150"/>
      <c r="BF53" s="148">
        <f t="shared" si="5"/>
        <v>3.0020452586206892</v>
      </c>
      <c r="BK53" s="148">
        <f t="shared" si="6"/>
        <v>4.0565364583333334</v>
      </c>
      <c r="BM53" s="149"/>
      <c r="BN53" s="143"/>
      <c r="BO53" s="143"/>
      <c r="BP53" s="150"/>
      <c r="BU53" s="148">
        <f t="shared" si="7"/>
        <v>13.644481344396009</v>
      </c>
      <c r="BW53" s="149"/>
      <c r="BX53" s="143"/>
      <c r="BY53" s="143"/>
      <c r="BZ53" s="150"/>
    </row>
    <row r="54" spans="1:78" x14ac:dyDescent="0.2">
      <c r="A54" s="74" t="s">
        <v>70</v>
      </c>
      <c r="B54" s="75">
        <v>181.46705161031318</v>
      </c>
      <c r="C54" s="75">
        <v>42.644757128423592</v>
      </c>
      <c r="D54" s="75">
        <v>2.6260565610162736</v>
      </c>
      <c r="E54" s="75"/>
      <c r="F54" s="75">
        <v>0</v>
      </c>
      <c r="G54" s="75">
        <v>6.0187777676649477</v>
      </c>
      <c r="H54" s="75">
        <v>232.756643067418</v>
      </c>
      <c r="I54" s="75"/>
      <c r="J54" s="96"/>
      <c r="K54" s="97"/>
      <c r="L54" s="97"/>
      <c r="M54" s="98"/>
      <c r="R54" s="75">
        <f t="shared" si="1"/>
        <v>232.756643067418</v>
      </c>
      <c r="T54" s="96"/>
      <c r="U54" s="97"/>
      <c r="V54" s="97"/>
      <c r="W54" s="98"/>
      <c r="AB54" s="148">
        <f t="shared" si="2"/>
        <v>181.46705161031318</v>
      </c>
      <c r="AD54" s="149"/>
      <c r="AE54" s="143"/>
      <c r="AF54" s="143"/>
      <c r="AG54" s="150"/>
      <c r="AL54" s="148">
        <f t="shared" si="3"/>
        <v>42.644757128423592</v>
      </c>
      <c r="AN54" s="149"/>
      <c r="AO54" s="143"/>
      <c r="AP54" s="143"/>
      <c r="AQ54" s="150"/>
      <c r="AV54" s="148">
        <f t="shared" si="4"/>
        <v>2.6260565610162736</v>
      </c>
      <c r="AX54" s="149"/>
      <c r="AY54" s="143"/>
      <c r="AZ54" s="143"/>
      <c r="BA54" s="150"/>
      <c r="BF54" s="148" t="str">
        <f t="shared" si="5"/>
        <v/>
      </c>
      <c r="BK54" s="148">
        <f t="shared" si="6"/>
        <v>0</v>
      </c>
      <c r="BM54" s="149"/>
      <c r="BN54" s="143"/>
      <c r="BO54" s="143"/>
      <c r="BP54" s="150"/>
      <c r="BU54" s="148">
        <f t="shared" si="7"/>
        <v>6.0187777676649477</v>
      </c>
      <c r="BW54" s="149"/>
      <c r="BX54" s="143"/>
      <c r="BY54" s="143"/>
      <c r="BZ54" s="150"/>
    </row>
    <row r="55" spans="1:78" x14ac:dyDescent="0.2">
      <c r="A55" s="74" t="s">
        <v>71</v>
      </c>
      <c r="B55" s="75">
        <v>42.625543605859754</v>
      </c>
      <c r="C55" s="75">
        <v>8.7382364392012484</v>
      </c>
      <c r="D55" s="75">
        <v>2.1883804675135612</v>
      </c>
      <c r="E55" s="75"/>
      <c r="F55" s="75">
        <v>0</v>
      </c>
      <c r="G55" s="75">
        <v>1.642055432231242</v>
      </c>
      <c r="H55" s="75">
        <v>55.194215944805805</v>
      </c>
      <c r="I55" s="75"/>
      <c r="J55" s="96"/>
      <c r="K55" s="97"/>
      <c r="L55" s="97"/>
      <c r="M55" s="98"/>
      <c r="R55" s="75">
        <f t="shared" si="1"/>
        <v>55.194215944805805</v>
      </c>
      <c r="T55" s="96"/>
      <c r="U55" s="97"/>
      <c r="V55" s="97"/>
      <c r="W55" s="98"/>
      <c r="AB55" s="148">
        <f t="shared" si="2"/>
        <v>42.625543605859754</v>
      </c>
      <c r="AD55" s="149"/>
      <c r="AE55" s="143"/>
      <c r="AF55" s="143"/>
      <c r="AG55" s="150"/>
      <c r="AL55" s="148">
        <f t="shared" si="3"/>
        <v>8.7382364392012484</v>
      </c>
      <c r="AN55" s="149"/>
      <c r="AO55" s="143"/>
      <c r="AP55" s="143"/>
      <c r="AQ55" s="150"/>
      <c r="AV55" s="148">
        <f t="shared" si="4"/>
        <v>2.1883804675135612</v>
      </c>
      <c r="AX55" s="149"/>
      <c r="AY55" s="143"/>
      <c r="AZ55" s="143"/>
      <c r="BA55" s="150"/>
      <c r="BF55" s="148" t="str">
        <f t="shared" si="5"/>
        <v/>
      </c>
      <c r="BK55" s="148">
        <f t="shared" si="6"/>
        <v>0</v>
      </c>
      <c r="BM55" s="149"/>
      <c r="BN55" s="143"/>
      <c r="BO55" s="143"/>
      <c r="BP55" s="150"/>
      <c r="BU55" s="148">
        <f t="shared" si="7"/>
        <v>1.642055432231242</v>
      </c>
      <c r="BW55" s="149"/>
      <c r="BX55" s="143"/>
      <c r="BY55" s="143"/>
      <c r="BZ55" s="150"/>
    </row>
    <row r="56" spans="1:78" x14ac:dyDescent="0.2">
      <c r="A56" s="74" t="s">
        <v>72</v>
      </c>
      <c r="B56" s="75">
        <v>143.04725685923569</v>
      </c>
      <c r="C56" s="75">
        <v>33.616105361920383</v>
      </c>
      <c r="D56" s="75">
        <v>0</v>
      </c>
      <c r="E56" s="75"/>
      <c r="F56" s="75">
        <v>0</v>
      </c>
      <c r="G56" s="75">
        <v>3.3037205347068985</v>
      </c>
      <c r="H56" s="75">
        <v>179.96708275586298</v>
      </c>
      <c r="I56" s="75"/>
      <c r="J56" s="102">
        <f>SUM(H53:H56)</f>
        <v>649.30959581226057</v>
      </c>
      <c r="K56" s="103">
        <f>AVERAGE(H53:H56)</f>
        <v>162.32739895306514</v>
      </c>
      <c r="L56" s="104">
        <f t="shared" ref="L56" si="78">(K56-P$12)^2</f>
        <v>11381.045960954569</v>
      </c>
      <c r="M56" s="105">
        <f>(H54-K56)^2+(H55-K56)^2+(H56-K56)^2+(H53-K56)^2</f>
        <v>17112.401594841846</v>
      </c>
      <c r="R56" s="75">
        <f t="shared" si="1"/>
        <v>179.96708275586298</v>
      </c>
      <c r="T56" s="102">
        <f>SUM(R53:R56)</f>
        <v>652.31164107088125</v>
      </c>
      <c r="U56" s="103">
        <f>AVERAGE(R53:R56)</f>
        <v>163.07791026772031</v>
      </c>
      <c r="V56" s="104">
        <f t="shared" ref="V56" si="79">(U56-Z$12)^2</f>
        <v>11334.264891026067</v>
      </c>
      <c r="W56" s="105">
        <f>(R54-U56)^2+(R55-U56)^2+(R56-U56)^2+(R53-U56)^2</f>
        <v>17233.62431485374</v>
      </c>
      <c r="AB56" s="148">
        <f t="shared" si="2"/>
        <v>143.04725685923569</v>
      </c>
      <c r="AD56" s="155">
        <f>SUM(AB53:AB56)</f>
        <v>497.2021221862795</v>
      </c>
      <c r="AE56" s="156">
        <f>AVERAGE(AB53:AB56)</f>
        <v>124.30053054656987</v>
      </c>
      <c r="AF56" s="157">
        <f t="shared" ref="AF56" si="80">(AE56-AJ$12)^2</f>
        <v>6648.2444597427102</v>
      </c>
      <c r="AG56" s="158">
        <f>(AB54-AE56)^2+(AB55-AE56)^2+(AB56-AE56)^2+(AB53-AE56)^2</f>
        <v>10323.4520125454</v>
      </c>
      <c r="AL56" s="148">
        <f t="shared" si="3"/>
        <v>33.616105361920383</v>
      </c>
      <c r="AN56" s="155">
        <f>SUM(AL53:AL56)</f>
        <v>115.56373240559986</v>
      </c>
      <c r="AO56" s="156">
        <f>AVERAGE(AL53:AL56)</f>
        <v>28.890933101399966</v>
      </c>
      <c r="AP56" s="157">
        <f t="shared" ref="AP56" si="81">(AO56-AT$12)^2</f>
        <v>377.80503867378576</v>
      </c>
      <c r="AQ56" s="158">
        <f>(AL54-AO56)^2+(AL55-AO56)^2+(AL56-AO56)^2+(AL53-AO56)^2</f>
        <v>620.42738396063851</v>
      </c>
      <c r="AV56" s="148">
        <f t="shared" si="4"/>
        <v>0</v>
      </c>
      <c r="AX56" s="155">
        <f>SUM(AV53:AV56)</f>
        <v>7.8781696830488208</v>
      </c>
      <c r="AY56" s="156">
        <f>AVERAGE(AV53:AV56)</f>
        <v>1.9695424207622052</v>
      </c>
      <c r="AZ56" s="157">
        <f t="shared" ref="AZ56" si="82">(AY56-BD$12)^2</f>
        <v>2.8826926599257798</v>
      </c>
      <c r="BA56" s="158">
        <f>(AV54-AY56)^2+(AV55-AY56)^2+(AV56-AY56)^2+(AV53-AY56)^2</f>
        <v>5.5552505218900539</v>
      </c>
      <c r="BF56" s="148" t="str">
        <f t="shared" si="5"/>
        <v/>
      </c>
      <c r="BK56" s="148">
        <f t="shared" si="6"/>
        <v>0</v>
      </c>
      <c r="BM56" s="155">
        <f>SUM(BK53:BK56)</f>
        <v>4.0565364583333334</v>
      </c>
      <c r="BN56" s="156">
        <f>AVERAGE(BK53:BK56)</f>
        <v>1.0141341145833334</v>
      </c>
      <c r="BO56" s="157">
        <f t="shared" ref="BO56" si="83">(BN56-BS$12)^2</f>
        <v>2.3741697123494681</v>
      </c>
      <c r="BP56" s="158">
        <f>(BK54-BN56)^2+(BK55-BN56)^2+(BK56-BN56)^2+(BK53-BN56)^2</f>
        <v>12.341616028340656</v>
      </c>
      <c r="BU56" s="148">
        <f t="shared" si="7"/>
        <v>3.3037205347068985</v>
      </c>
      <c r="BW56" s="155">
        <f>SUM(BU53:BU56)</f>
        <v>24.609035078999096</v>
      </c>
      <c r="BX56" s="156">
        <f>AVERAGE(BU53:BU56)</f>
        <v>6.1522587697497739</v>
      </c>
      <c r="BY56" s="157">
        <f t="shared" ref="BY56" si="84">(BX56-CC$12)^2</f>
        <v>6.0975735594921083</v>
      </c>
      <c r="BZ56" s="158">
        <f>(BU54-BX56)^2+(BU55-BX56)^2+(BU56-BX56)^2+(BU53-BX56)^2</f>
        <v>84.60732050822071</v>
      </c>
    </row>
    <row r="57" spans="1:78" x14ac:dyDescent="0.2">
      <c r="A57" s="74" t="s">
        <v>73</v>
      </c>
      <c r="B57" s="75">
        <v>305.32846943883249</v>
      </c>
      <c r="C57" s="75">
        <v>71.752190318125628</v>
      </c>
      <c r="D57" s="75">
        <v>2.1883804675135612</v>
      </c>
      <c r="E57" s="75"/>
      <c r="F57" s="75">
        <v>2.7948148148148149</v>
      </c>
      <c r="G57" s="75">
        <v>0</v>
      </c>
      <c r="H57" s="75">
        <v>382.06385503928647</v>
      </c>
      <c r="I57" s="75"/>
      <c r="J57" s="96"/>
      <c r="K57" s="97"/>
      <c r="L57" s="97"/>
      <c r="M57" s="98"/>
      <c r="R57" s="75">
        <f t="shared" si="1"/>
        <v>382.06385503928647</v>
      </c>
      <c r="T57" s="96"/>
      <c r="U57" s="97"/>
      <c r="V57" s="97"/>
      <c r="W57" s="98"/>
      <c r="AB57" s="148">
        <f t="shared" si="2"/>
        <v>305.32846943883249</v>
      </c>
      <c r="AD57" s="149"/>
      <c r="AE57" s="143"/>
      <c r="AF57" s="143"/>
      <c r="AG57" s="150"/>
      <c r="AL57" s="148">
        <f t="shared" si="3"/>
        <v>71.752190318125628</v>
      </c>
      <c r="AN57" s="149"/>
      <c r="AO57" s="143"/>
      <c r="AP57" s="143"/>
      <c r="AQ57" s="150"/>
      <c r="AV57" s="148">
        <f t="shared" si="4"/>
        <v>2.1883804675135612</v>
      </c>
      <c r="AX57" s="149"/>
      <c r="AY57" s="143"/>
      <c r="AZ57" s="143"/>
      <c r="BA57" s="150"/>
      <c r="BF57" s="148" t="str">
        <f t="shared" si="5"/>
        <v/>
      </c>
      <c r="BK57" s="148">
        <f t="shared" si="6"/>
        <v>2.7948148148148149</v>
      </c>
      <c r="BM57" s="149"/>
      <c r="BN57" s="143"/>
      <c r="BO57" s="143"/>
      <c r="BP57" s="150"/>
      <c r="BU57" s="148">
        <f t="shared" si="7"/>
        <v>0</v>
      </c>
      <c r="BW57" s="149"/>
      <c r="BX57" s="143"/>
      <c r="BY57" s="143"/>
      <c r="BZ57" s="150"/>
    </row>
    <row r="58" spans="1:78" x14ac:dyDescent="0.2">
      <c r="A58" s="74" t="s">
        <v>74</v>
      </c>
      <c r="B58" s="75">
        <v>221.44592122901517</v>
      </c>
      <c r="C58" s="75">
        <v>52.039791488818565</v>
      </c>
      <c r="D58" s="75">
        <v>3.93908484152441</v>
      </c>
      <c r="E58" s="75"/>
      <c r="F58" s="75">
        <v>2.8072916666666665</v>
      </c>
      <c r="G58" s="75">
        <v>9.8015010464704666</v>
      </c>
      <c r="H58" s="75">
        <v>290.0335902724953</v>
      </c>
      <c r="I58" s="75"/>
      <c r="J58" s="96"/>
      <c r="K58" s="97"/>
      <c r="L58" s="97"/>
      <c r="M58" s="98"/>
      <c r="R58" s="75">
        <f t="shared" si="1"/>
        <v>290.0335902724953</v>
      </c>
      <c r="T58" s="96"/>
      <c r="U58" s="97"/>
      <c r="V58" s="97"/>
      <c r="W58" s="98"/>
      <c r="AB58" s="148">
        <f t="shared" si="2"/>
        <v>221.44592122901517</v>
      </c>
      <c r="AD58" s="149"/>
      <c r="AE58" s="143"/>
      <c r="AF58" s="143"/>
      <c r="AG58" s="150"/>
      <c r="AL58" s="148">
        <f t="shared" si="3"/>
        <v>52.039791488818565</v>
      </c>
      <c r="AN58" s="149"/>
      <c r="AO58" s="143"/>
      <c r="AP58" s="143"/>
      <c r="AQ58" s="150"/>
      <c r="AV58" s="148">
        <f t="shared" si="4"/>
        <v>3.93908484152441</v>
      </c>
      <c r="AX58" s="149"/>
      <c r="AY58" s="143"/>
      <c r="AZ58" s="143"/>
      <c r="BA58" s="150"/>
      <c r="BF58" s="148" t="str">
        <f t="shared" si="5"/>
        <v/>
      </c>
      <c r="BK58" s="148">
        <f t="shared" si="6"/>
        <v>2.8072916666666665</v>
      </c>
      <c r="BM58" s="149"/>
      <c r="BN58" s="143"/>
      <c r="BO58" s="143"/>
      <c r="BP58" s="150"/>
      <c r="BU58" s="148">
        <f t="shared" si="7"/>
        <v>9.8015010464704666</v>
      </c>
      <c r="BW58" s="149"/>
      <c r="BX58" s="143"/>
      <c r="BY58" s="143"/>
      <c r="BZ58" s="150"/>
    </row>
    <row r="59" spans="1:78" x14ac:dyDescent="0.2">
      <c r="A59" s="74" t="s">
        <v>75</v>
      </c>
      <c r="B59" s="75">
        <v>382.97017080463854</v>
      </c>
      <c r="C59" s="75">
        <v>89.997990139090049</v>
      </c>
      <c r="D59" s="75">
        <v>3.063732654518986</v>
      </c>
      <c r="E59" s="75"/>
      <c r="F59" s="75">
        <v>3.5200000000000005</v>
      </c>
      <c r="G59" s="75">
        <v>2.0530232920915026</v>
      </c>
      <c r="H59" s="75">
        <v>481.60491689033904</v>
      </c>
      <c r="I59" s="75"/>
      <c r="J59" s="96"/>
      <c r="K59" s="97"/>
      <c r="L59" s="97"/>
      <c r="M59" s="98"/>
      <c r="R59" s="75">
        <f t="shared" si="1"/>
        <v>481.60491689033904</v>
      </c>
      <c r="T59" s="96"/>
      <c r="U59" s="97"/>
      <c r="V59" s="97"/>
      <c r="W59" s="98"/>
      <c r="AB59" s="148">
        <f t="shared" si="2"/>
        <v>382.97017080463854</v>
      </c>
      <c r="AD59" s="149"/>
      <c r="AE59" s="143"/>
      <c r="AF59" s="143"/>
      <c r="AG59" s="150"/>
      <c r="AL59" s="148">
        <f t="shared" si="3"/>
        <v>89.997990139090049</v>
      </c>
      <c r="AN59" s="149"/>
      <c r="AO59" s="143"/>
      <c r="AP59" s="143"/>
      <c r="AQ59" s="150"/>
      <c r="AV59" s="148">
        <f t="shared" si="4"/>
        <v>3.063732654518986</v>
      </c>
      <c r="AX59" s="149"/>
      <c r="AY59" s="143"/>
      <c r="AZ59" s="143"/>
      <c r="BA59" s="150"/>
      <c r="BF59" s="148" t="str">
        <f t="shared" si="5"/>
        <v/>
      </c>
      <c r="BK59" s="148">
        <f t="shared" si="6"/>
        <v>3.5200000000000005</v>
      </c>
      <c r="BM59" s="149"/>
      <c r="BN59" s="143"/>
      <c r="BO59" s="143"/>
      <c r="BP59" s="150"/>
      <c r="BU59" s="148">
        <f t="shared" si="7"/>
        <v>2.0530232920915026</v>
      </c>
      <c r="BW59" s="149"/>
      <c r="BX59" s="143"/>
      <c r="BY59" s="143"/>
      <c r="BZ59" s="150"/>
    </row>
    <row r="60" spans="1:78" x14ac:dyDescent="0.2">
      <c r="A60" s="74" t="s">
        <v>76</v>
      </c>
      <c r="B60" s="75">
        <v>210.07357054525056</v>
      </c>
      <c r="C60" s="75">
        <v>49.367289078133879</v>
      </c>
      <c r="D60" s="75">
        <v>7.002817496043396</v>
      </c>
      <c r="E60" s="75"/>
      <c r="F60" s="75">
        <v>1.0408463541666668</v>
      </c>
      <c r="G60" s="75">
        <v>3.927997687086803</v>
      </c>
      <c r="H60" s="75">
        <v>271.41252116068131</v>
      </c>
      <c r="I60" s="75">
        <v>46.201051893408135</v>
      </c>
      <c r="J60" s="102">
        <f>SUM(H57:H60)</f>
        <v>1425.1148833628019</v>
      </c>
      <c r="K60" s="103">
        <f>AVERAGE(H57:H60)</f>
        <v>356.27872084070049</v>
      </c>
      <c r="L60" s="104">
        <f t="shared" ref="L60" si="85">(K60-P$12)^2</f>
        <v>7615.9371302014397</v>
      </c>
      <c r="M60" s="105">
        <f>(H58-K60)^2+(H59-K60)^2+(H60-K60)^2+(H57-K60)^2</f>
        <v>27962.217734038968</v>
      </c>
      <c r="R60" s="75">
        <f t="shared" si="1"/>
        <v>271.41252116068131</v>
      </c>
      <c r="T60" s="102">
        <f>SUM(R57:R60)</f>
        <v>1425.1148833628019</v>
      </c>
      <c r="U60" s="103">
        <f>AVERAGE(R57:R60)</f>
        <v>356.27872084070049</v>
      </c>
      <c r="V60" s="104">
        <f t="shared" ref="V60" si="86">(U60-Z$12)^2</f>
        <v>7523.533718727108</v>
      </c>
      <c r="W60" s="105">
        <f>(R58-U60)^2+(R59-U60)^2+(R60-U60)^2+(R57-U60)^2</f>
        <v>27962.217734038968</v>
      </c>
      <c r="AB60" s="148">
        <f t="shared" si="2"/>
        <v>210.07357054525056</v>
      </c>
      <c r="AD60" s="155">
        <f>SUM(AB57:AB60)</f>
        <v>1119.8181320177368</v>
      </c>
      <c r="AE60" s="156">
        <f>AVERAGE(AB57:AB60)</f>
        <v>279.95453300443421</v>
      </c>
      <c r="AF60" s="157">
        <f t="shared" ref="AF60" si="87">(AE60-AJ$12)^2</f>
        <v>5493.3645128964154</v>
      </c>
      <c r="AG60" s="158">
        <f>(AB58-AE60)^2+(AB59-AE60)^2+(AB60-AE60)^2+(AB57-AE60)^2</f>
        <v>19562.664847668308</v>
      </c>
      <c r="AL60" s="148">
        <f t="shared" si="3"/>
        <v>49.367289078133879</v>
      </c>
      <c r="AN60" s="155">
        <f>SUM(AL57:AL60)</f>
        <v>263.15726102416812</v>
      </c>
      <c r="AO60" s="156">
        <f>AVERAGE(AL57:AL60)</f>
        <v>65.78931525604203</v>
      </c>
      <c r="AP60" s="157">
        <f t="shared" ref="AP60" si="88">(AO60-AT$12)^2</f>
        <v>304.89261737720341</v>
      </c>
      <c r="AQ60" s="158">
        <f>(AL58-AO60)^2+(AL59-AO60)^2+(AL60-AO60)^2+(AL57-AO60)^2</f>
        <v>1080.3481662124821</v>
      </c>
      <c r="AV60" s="148">
        <f t="shared" si="4"/>
        <v>7.002817496043396</v>
      </c>
      <c r="AX60" s="155">
        <f>SUM(AV57:AV60)</f>
        <v>16.194015459600354</v>
      </c>
      <c r="AY60" s="156">
        <f>AVERAGE(AV57:AV60)</f>
        <v>4.0485038649000886</v>
      </c>
      <c r="AZ60" s="157">
        <f t="shared" ref="AZ60" si="89">(AY60-BD$12)^2</f>
        <v>0.1452463733865908</v>
      </c>
      <c r="BA60" s="158">
        <f>(AV58-AY60)^2+(AV59-AY60)^2+(AV60-AY60)^2+(AV57-AY60)^2</f>
        <v>13.169774944135899</v>
      </c>
      <c r="BF60" s="148" t="str">
        <f t="shared" si="5"/>
        <v/>
      </c>
      <c r="BK60" s="148">
        <f t="shared" si="6"/>
        <v>1.0408463541666668</v>
      </c>
      <c r="BM60" s="155">
        <f>SUM(BK57:BK60)</f>
        <v>10.162952835648149</v>
      </c>
      <c r="BN60" s="156">
        <f>AVERAGE(BK57:BK60)</f>
        <v>2.5407382089120372</v>
      </c>
      <c r="BO60" s="157">
        <f t="shared" ref="BO60" si="90">(BN60-BS$12)^2</f>
        <v>2.0249295636934868E-4</v>
      </c>
      <c r="BP60" s="158">
        <f>(BK58-BN60)^2+(BK59-BN60)^2+(BK60-BN60)^2+(BK57-BN60)^2</f>
        <v>3.3442348989243373</v>
      </c>
      <c r="BU60" s="148">
        <f t="shared" si="7"/>
        <v>3.927997687086803</v>
      </c>
      <c r="BW60" s="155">
        <f>SUM(BU57:BU60)</f>
        <v>15.782522025648772</v>
      </c>
      <c r="BX60" s="156">
        <f>AVERAGE(BU57:BU60)</f>
        <v>3.945630506412193</v>
      </c>
      <c r="BY60" s="157">
        <f t="shared" ref="BY60" si="91">(BX60-CC$12)^2</f>
        <v>21.864553319719466</v>
      </c>
      <c r="BZ60" s="158">
        <f>(BU58-BX60)^2+(BU59-BX60)^2+(BU60-BX60)^2+(BU57-BX60)^2</f>
        <v>53.441492859069001</v>
      </c>
    </row>
    <row r="61" spans="1:78" x14ac:dyDescent="0.2">
      <c r="A61" s="74" t="s">
        <v>77</v>
      </c>
      <c r="B61" s="75">
        <v>226.92939229068588</v>
      </c>
      <c r="C61" s="75">
        <v>53.328407188311182</v>
      </c>
      <c r="D61" s="75">
        <v>1.750704374010849</v>
      </c>
      <c r="E61" s="75">
        <v>3.5630046296296296</v>
      </c>
      <c r="F61" s="75">
        <v>24.561555376563167</v>
      </c>
      <c r="G61" s="75">
        <v>6.1674972847324883</v>
      </c>
      <c r="H61" s="75">
        <v>312.73755651430355</v>
      </c>
      <c r="I61" s="75"/>
      <c r="J61" s="96"/>
      <c r="K61" s="97"/>
      <c r="L61" s="97"/>
      <c r="M61" s="98"/>
      <c r="R61" s="75">
        <f t="shared" si="1"/>
        <v>316.30056114393318</v>
      </c>
      <c r="T61" s="96"/>
      <c r="U61" s="97"/>
      <c r="V61" s="97"/>
      <c r="W61" s="98"/>
      <c r="AB61" s="148">
        <f t="shared" si="2"/>
        <v>226.92939229068588</v>
      </c>
      <c r="AD61" s="149"/>
      <c r="AE61" s="143"/>
      <c r="AF61" s="143"/>
      <c r="AG61" s="150"/>
      <c r="AL61" s="148">
        <f t="shared" si="3"/>
        <v>53.328407188311182</v>
      </c>
      <c r="AN61" s="149"/>
      <c r="AO61" s="143"/>
      <c r="AP61" s="143"/>
      <c r="AQ61" s="150"/>
      <c r="AV61" s="148">
        <f t="shared" si="4"/>
        <v>1.750704374010849</v>
      </c>
      <c r="AX61" s="149"/>
      <c r="AY61" s="143"/>
      <c r="AZ61" s="143"/>
      <c r="BA61" s="150"/>
      <c r="BF61" s="148">
        <f t="shared" si="5"/>
        <v>3.5630046296296296</v>
      </c>
      <c r="BK61" s="148">
        <f t="shared" si="6"/>
        <v>24.561555376563167</v>
      </c>
      <c r="BM61" s="149"/>
      <c r="BN61" s="143"/>
      <c r="BO61" s="143"/>
      <c r="BP61" s="150"/>
      <c r="BU61" s="148">
        <f t="shared" si="7"/>
        <v>6.1674972847324883</v>
      </c>
      <c r="BW61" s="149"/>
      <c r="BX61" s="143"/>
      <c r="BY61" s="143"/>
      <c r="BZ61" s="150"/>
    </row>
    <row r="62" spans="1:78" x14ac:dyDescent="0.2">
      <c r="A62" s="74" t="s">
        <v>78</v>
      </c>
      <c r="B62" s="75">
        <v>173.95090745720276</v>
      </c>
      <c r="C62" s="75">
        <v>40.878463252442643</v>
      </c>
      <c r="D62" s="75">
        <v>3.063732654518986</v>
      </c>
      <c r="E62" s="75"/>
      <c r="F62" s="75">
        <v>3.666666666666667</v>
      </c>
      <c r="G62" s="75">
        <v>3.9138162992629884</v>
      </c>
      <c r="H62" s="75">
        <v>225.47358633009401</v>
      </c>
      <c r="I62" s="75"/>
      <c r="J62" s="96"/>
      <c r="K62" s="97"/>
      <c r="L62" s="97"/>
      <c r="M62" s="98"/>
      <c r="R62" s="75">
        <f t="shared" si="1"/>
        <v>225.47358633009401</v>
      </c>
      <c r="T62" s="96"/>
      <c r="U62" s="97"/>
      <c r="V62" s="97"/>
      <c r="W62" s="98"/>
      <c r="AB62" s="148">
        <f t="shared" si="2"/>
        <v>173.95090745720276</v>
      </c>
      <c r="AD62" s="149"/>
      <c r="AE62" s="143"/>
      <c r="AF62" s="143"/>
      <c r="AG62" s="150"/>
      <c r="AL62" s="148">
        <f t="shared" si="3"/>
        <v>40.878463252442643</v>
      </c>
      <c r="AN62" s="149"/>
      <c r="AO62" s="143"/>
      <c r="AP62" s="143"/>
      <c r="AQ62" s="150"/>
      <c r="AV62" s="148">
        <f t="shared" si="4"/>
        <v>3.063732654518986</v>
      </c>
      <c r="AX62" s="149"/>
      <c r="AY62" s="143"/>
      <c r="AZ62" s="143"/>
      <c r="BA62" s="150"/>
      <c r="BF62" s="148" t="str">
        <f t="shared" si="5"/>
        <v/>
      </c>
      <c r="BK62" s="148">
        <f t="shared" si="6"/>
        <v>3.666666666666667</v>
      </c>
      <c r="BM62" s="149"/>
      <c r="BN62" s="143"/>
      <c r="BO62" s="143"/>
      <c r="BP62" s="150"/>
      <c r="BU62" s="148">
        <f t="shared" si="7"/>
        <v>3.9138162992629884</v>
      </c>
      <c r="BW62" s="149"/>
      <c r="BX62" s="143"/>
      <c r="BY62" s="143"/>
      <c r="BZ62" s="150"/>
    </row>
    <row r="63" spans="1:78" x14ac:dyDescent="0.2">
      <c r="A63" s="74" t="s">
        <v>79</v>
      </c>
      <c r="B63" s="75">
        <v>188.45020749644408</v>
      </c>
      <c r="C63" s="75">
        <v>44.285798761664353</v>
      </c>
      <c r="D63" s="75">
        <v>3.93908484152441</v>
      </c>
      <c r="E63" s="75"/>
      <c r="F63" s="75">
        <v>0</v>
      </c>
      <c r="G63" s="75">
        <v>3.3010063934965985</v>
      </c>
      <c r="H63" s="75">
        <v>239.97609749312946</v>
      </c>
      <c r="I63" s="75"/>
      <c r="J63" s="96"/>
      <c r="K63" s="97"/>
      <c r="L63" s="97"/>
      <c r="M63" s="98"/>
      <c r="R63" s="75">
        <f t="shared" si="1"/>
        <v>239.97609749312946</v>
      </c>
      <c r="T63" s="96"/>
      <c r="U63" s="97"/>
      <c r="V63" s="97"/>
      <c r="W63" s="98"/>
      <c r="AB63" s="148">
        <f t="shared" si="2"/>
        <v>188.45020749644408</v>
      </c>
      <c r="AD63" s="149"/>
      <c r="AE63" s="143"/>
      <c r="AF63" s="143"/>
      <c r="AG63" s="150"/>
      <c r="AL63" s="148">
        <f t="shared" si="3"/>
        <v>44.285798761664353</v>
      </c>
      <c r="AN63" s="149"/>
      <c r="AO63" s="143"/>
      <c r="AP63" s="143"/>
      <c r="AQ63" s="150"/>
      <c r="AV63" s="148">
        <f t="shared" si="4"/>
        <v>3.93908484152441</v>
      </c>
      <c r="AX63" s="149"/>
      <c r="AY63" s="143"/>
      <c r="AZ63" s="143"/>
      <c r="BA63" s="150"/>
      <c r="BF63" s="148" t="str">
        <f t="shared" si="5"/>
        <v/>
      </c>
      <c r="BK63" s="148">
        <f t="shared" si="6"/>
        <v>0</v>
      </c>
      <c r="BM63" s="149"/>
      <c r="BN63" s="143"/>
      <c r="BO63" s="143"/>
      <c r="BP63" s="150"/>
      <c r="BU63" s="148">
        <f t="shared" si="7"/>
        <v>3.3010063934965985</v>
      </c>
      <c r="BW63" s="149"/>
      <c r="BX63" s="143"/>
      <c r="BY63" s="143"/>
      <c r="BZ63" s="150"/>
    </row>
    <row r="64" spans="1:78" x14ac:dyDescent="0.2">
      <c r="A64" s="74" t="s">
        <v>80</v>
      </c>
      <c r="B64" s="75">
        <v>168.69369007854962</v>
      </c>
      <c r="C64" s="75">
        <v>39.64301716845916</v>
      </c>
      <c r="D64" s="75">
        <v>1.3130282805081368</v>
      </c>
      <c r="E64" s="75"/>
      <c r="F64" s="75">
        <v>20.255252901792932</v>
      </c>
      <c r="G64" s="75">
        <v>0.95754901899368949</v>
      </c>
      <c r="H64" s="75">
        <v>230.86253744830356</v>
      </c>
      <c r="I64" s="75"/>
      <c r="J64" s="102">
        <f>SUM(H61:H64)</f>
        <v>1009.0497777858305</v>
      </c>
      <c r="K64" s="103">
        <f>AVERAGE(H61:H64)</f>
        <v>252.26244444645764</v>
      </c>
      <c r="L64" s="104">
        <f t="shared" ref="L64" si="92">(K64-P$12)^2</f>
        <v>280.45998871127557</v>
      </c>
      <c r="M64" s="105">
        <f>(H62-K64)^2+(H63-K64)^2+(H64-K64)^2+(H61-K64)^2</f>
        <v>4983.7924397843844</v>
      </c>
      <c r="R64" s="75">
        <f t="shared" si="1"/>
        <v>230.86253744830356</v>
      </c>
      <c r="T64" s="102">
        <f>SUM(R61:R64)</f>
        <v>1012.6127824154602</v>
      </c>
      <c r="U64" s="103">
        <f>AVERAGE(R61:R64)</f>
        <v>253.15319560386504</v>
      </c>
      <c r="V64" s="104">
        <f t="shared" ref="V64" si="93">(U64-Z$12)^2</f>
        <v>268.54095602071004</v>
      </c>
      <c r="W64" s="105">
        <f>(R62-U64)^2+(R63-U64)^2+(R64-U64)^2+(R61-U64)^2</f>
        <v>5424.2598998276681</v>
      </c>
      <c r="AB64" s="148">
        <f t="shared" si="2"/>
        <v>168.69369007854962</v>
      </c>
      <c r="AD64" s="155">
        <f>SUM(AB61:AB64)</f>
        <v>758.02419732288229</v>
      </c>
      <c r="AE64" s="156">
        <f>AVERAGE(AB61:AB64)</f>
        <v>189.50604933072057</v>
      </c>
      <c r="AF64" s="157">
        <f t="shared" ref="AF64" si="94">(AE64-AJ$12)^2</f>
        <v>266.70968569924088</v>
      </c>
      <c r="AG64" s="158">
        <f>(AB62-AE64)^2+(AB63-AE64)^2+(AB64-AE64)^2+(AB61-AE64)^2</f>
        <v>2076.7381366248865</v>
      </c>
      <c r="AL64" s="148">
        <f t="shared" si="3"/>
        <v>39.64301716845916</v>
      </c>
      <c r="AN64" s="155">
        <f>SUM(AL61:AL64)</f>
        <v>178.13568637087732</v>
      </c>
      <c r="AO64" s="156">
        <f>AVERAGE(AL61:AL64)</f>
        <v>44.533921592719331</v>
      </c>
      <c r="AP64" s="157">
        <f t="shared" ref="AP64" si="95">(AO64-AT$12)^2</f>
        <v>14.396098525268696</v>
      </c>
      <c r="AQ64" s="158">
        <f>(AL62-AO64)^2+(AL63-AO64)^2+(AL64-AO64)^2+(AL61-AO64)^2</f>
        <v>114.68786359510941</v>
      </c>
      <c r="AV64" s="148">
        <f t="shared" si="4"/>
        <v>1.3130282805081368</v>
      </c>
      <c r="AX64" s="155">
        <f>SUM(AV61:AV64)</f>
        <v>10.066550150562382</v>
      </c>
      <c r="AY64" s="156">
        <f>AVERAGE(AV61:AV64)</f>
        <v>2.5166375376405954</v>
      </c>
      <c r="AZ64" s="157">
        <f t="shared" ref="AZ64" si="96">(AY64-BD$12)^2</f>
        <v>1.3242354708508381</v>
      </c>
      <c r="BA64" s="158">
        <f>(AV62-AY64)^2+(AV63-AY64)^2+(AV64-AY64)^2+(AV61-AY64)^2</f>
        <v>4.357998254241334</v>
      </c>
      <c r="BF64" s="148" t="str">
        <f t="shared" si="5"/>
        <v/>
      </c>
      <c r="BK64" s="148">
        <f t="shared" si="6"/>
        <v>20.255252901792932</v>
      </c>
      <c r="BM64" s="155">
        <f>SUM(BK61:BK64)</f>
        <v>48.483474945022763</v>
      </c>
      <c r="BN64" s="156">
        <f>AVERAGE(BK61:BK64)</f>
        <v>12.120868736255691</v>
      </c>
      <c r="BO64" s="157">
        <f t="shared" ref="BO64" si="97">(BN64-BS$12)^2</f>
        <v>91.506452861140161</v>
      </c>
      <c r="BP64" s="158">
        <f>(BK62-BN64)^2+(BK63-BN64)^2+(BK64-BN64)^2+(BK61-BN64)^2</f>
        <v>439.32788138985188</v>
      </c>
      <c r="BU64" s="148">
        <f t="shared" si="7"/>
        <v>0.95754901899368949</v>
      </c>
      <c r="BW64" s="155">
        <f>SUM(BU61:BU64)</f>
        <v>14.339868996485766</v>
      </c>
      <c r="BX64" s="156">
        <f>AVERAGE(BU61:BU64)</f>
        <v>3.5849672491214415</v>
      </c>
      <c r="BY64" s="157">
        <f t="shared" ref="BY64" si="98">(BX64-CC$12)^2</f>
        <v>25.367521485269272</v>
      </c>
      <c r="BZ64" s="158">
        <f>(BU62-BX64)^2+(BU63-BX64)^2+(BU64-BX64)^2+(BU61-BX64)^2</f>
        <v>13.761563406147033</v>
      </c>
    </row>
    <row r="65" spans="1:78" x14ac:dyDescent="0.2">
      <c r="A65" s="74" t="s">
        <v>81</v>
      </c>
      <c r="B65" s="75">
        <v>242.04607777490173</v>
      </c>
      <c r="C65" s="75">
        <v>56.880828277101905</v>
      </c>
      <c r="D65" s="75">
        <v>5.2521131220325472</v>
      </c>
      <c r="E65" s="75"/>
      <c r="F65" s="75">
        <v>0</v>
      </c>
      <c r="G65" s="75">
        <v>10.025597199750226</v>
      </c>
      <c r="H65" s="75">
        <v>314.20461637378639</v>
      </c>
      <c r="I65" s="75"/>
      <c r="J65" s="96"/>
      <c r="K65" s="97"/>
      <c r="L65" s="97"/>
      <c r="M65" s="98"/>
      <c r="R65" s="75">
        <f t="shared" si="1"/>
        <v>314.20461637378639</v>
      </c>
      <c r="T65" s="96"/>
      <c r="U65" s="97"/>
      <c r="V65" s="97"/>
      <c r="W65" s="98"/>
      <c r="AB65" s="148">
        <f t="shared" si="2"/>
        <v>242.04607777490173</v>
      </c>
      <c r="AD65" s="149"/>
      <c r="AE65" s="143"/>
      <c r="AF65" s="143"/>
      <c r="AG65" s="150"/>
      <c r="AL65" s="148">
        <f t="shared" si="3"/>
        <v>56.880828277101905</v>
      </c>
      <c r="AN65" s="149"/>
      <c r="AO65" s="143"/>
      <c r="AP65" s="143"/>
      <c r="AQ65" s="150"/>
      <c r="AV65" s="148">
        <f t="shared" si="4"/>
        <v>5.2521131220325472</v>
      </c>
      <c r="AX65" s="149"/>
      <c r="AY65" s="143"/>
      <c r="AZ65" s="143"/>
      <c r="BA65" s="150"/>
      <c r="BF65" s="148" t="str">
        <f t="shared" si="5"/>
        <v/>
      </c>
      <c r="BK65" s="148">
        <f t="shared" si="6"/>
        <v>0</v>
      </c>
      <c r="BM65" s="149"/>
      <c r="BN65" s="143"/>
      <c r="BO65" s="143"/>
      <c r="BP65" s="150"/>
      <c r="BU65" s="148">
        <f t="shared" si="7"/>
        <v>10.025597199750226</v>
      </c>
      <c r="BW65" s="149"/>
      <c r="BX65" s="143"/>
      <c r="BY65" s="143"/>
      <c r="BZ65" s="150"/>
    </row>
    <row r="66" spans="1:78" x14ac:dyDescent="0.2">
      <c r="A66" s="74" t="s">
        <v>82</v>
      </c>
      <c r="B66" s="75">
        <v>192.63268213987385</v>
      </c>
      <c r="C66" s="75">
        <v>45.268680302870351</v>
      </c>
      <c r="D66" s="75">
        <v>3.501408748021698</v>
      </c>
      <c r="E66" s="75"/>
      <c r="F66" s="75">
        <v>0</v>
      </c>
      <c r="G66" s="75">
        <v>3.70319030543989</v>
      </c>
      <c r="H66" s="75">
        <v>245.10596149620579</v>
      </c>
      <c r="I66" s="75"/>
      <c r="J66" s="96"/>
      <c r="K66" s="97"/>
      <c r="L66" s="97"/>
      <c r="M66" s="98"/>
      <c r="R66" s="75">
        <f t="shared" si="1"/>
        <v>245.10596149620579</v>
      </c>
      <c r="T66" s="96"/>
      <c r="U66" s="97"/>
      <c r="V66" s="97"/>
      <c r="W66" s="98"/>
      <c r="AB66" s="148">
        <f t="shared" si="2"/>
        <v>192.63268213987385</v>
      </c>
      <c r="AD66" s="149"/>
      <c r="AE66" s="143"/>
      <c r="AF66" s="143"/>
      <c r="AG66" s="150"/>
      <c r="AL66" s="148">
        <f t="shared" si="3"/>
        <v>45.268680302870351</v>
      </c>
      <c r="AN66" s="149"/>
      <c r="AO66" s="143"/>
      <c r="AP66" s="143"/>
      <c r="AQ66" s="150"/>
      <c r="AV66" s="148">
        <f t="shared" si="4"/>
        <v>3.501408748021698</v>
      </c>
      <c r="AX66" s="149"/>
      <c r="AY66" s="143"/>
      <c r="AZ66" s="143"/>
      <c r="BA66" s="150"/>
      <c r="BF66" s="148" t="str">
        <f t="shared" si="5"/>
        <v/>
      </c>
      <c r="BK66" s="148">
        <f t="shared" si="6"/>
        <v>0</v>
      </c>
      <c r="BM66" s="149"/>
      <c r="BN66" s="143"/>
      <c r="BO66" s="143"/>
      <c r="BP66" s="150"/>
      <c r="BU66" s="148">
        <f t="shared" si="7"/>
        <v>3.70319030543989</v>
      </c>
      <c r="BW66" s="149"/>
      <c r="BX66" s="143"/>
      <c r="BY66" s="143"/>
      <c r="BZ66" s="150"/>
    </row>
    <row r="67" spans="1:78" x14ac:dyDescent="0.2">
      <c r="A67" s="74" t="s">
        <v>83</v>
      </c>
      <c r="B67" s="75">
        <v>126.86754883142441</v>
      </c>
      <c r="C67" s="75">
        <v>29.813873975384737</v>
      </c>
      <c r="D67" s="75">
        <v>3.063732654518986</v>
      </c>
      <c r="E67" s="75"/>
      <c r="F67" s="75">
        <v>2.0793469110299534</v>
      </c>
      <c r="G67" s="75">
        <v>2.6683900422480491</v>
      </c>
      <c r="H67" s="75">
        <v>164.49289241460616</v>
      </c>
      <c r="I67" s="75"/>
      <c r="J67" s="96"/>
      <c r="K67" s="97"/>
      <c r="L67" s="97"/>
      <c r="M67" s="98"/>
      <c r="R67" s="75">
        <f t="shared" si="1"/>
        <v>164.49289241460616</v>
      </c>
      <c r="T67" s="96"/>
      <c r="U67" s="97"/>
      <c r="V67" s="97"/>
      <c r="W67" s="98"/>
      <c r="AB67" s="148">
        <f t="shared" si="2"/>
        <v>126.86754883142441</v>
      </c>
      <c r="AD67" s="149"/>
      <c r="AE67" s="143"/>
      <c r="AF67" s="143"/>
      <c r="AG67" s="150"/>
      <c r="AL67" s="148">
        <f t="shared" si="3"/>
        <v>29.813873975384737</v>
      </c>
      <c r="AN67" s="149"/>
      <c r="AO67" s="143"/>
      <c r="AP67" s="143"/>
      <c r="AQ67" s="150"/>
      <c r="AV67" s="148">
        <f t="shared" si="4"/>
        <v>3.063732654518986</v>
      </c>
      <c r="AX67" s="149"/>
      <c r="AY67" s="143"/>
      <c r="AZ67" s="143"/>
      <c r="BA67" s="150"/>
      <c r="BF67" s="148" t="str">
        <f t="shared" si="5"/>
        <v/>
      </c>
      <c r="BK67" s="148">
        <f t="shared" si="6"/>
        <v>2.0793469110299534</v>
      </c>
      <c r="BM67" s="149"/>
      <c r="BN67" s="143"/>
      <c r="BO67" s="143"/>
      <c r="BP67" s="150"/>
      <c r="BU67" s="148">
        <f t="shared" si="7"/>
        <v>2.6683900422480491</v>
      </c>
      <c r="BW67" s="149"/>
      <c r="BX67" s="143"/>
      <c r="BY67" s="143"/>
      <c r="BZ67" s="150"/>
    </row>
    <row r="68" spans="1:78" x14ac:dyDescent="0.2">
      <c r="A68" s="74" t="s">
        <v>84</v>
      </c>
      <c r="B68" s="75">
        <v>226.62763175100906</v>
      </c>
      <c r="C68" s="75">
        <v>53.25749346148713</v>
      </c>
      <c r="D68" s="75">
        <v>5.6897892155352592</v>
      </c>
      <c r="E68" s="75"/>
      <c r="F68" s="75">
        <v>1.5938372031249142</v>
      </c>
      <c r="G68" s="75">
        <v>5.5540267323215025</v>
      </c>
      <c r="H68" s="75">
        <v>292.72277836347786</v>
      </c>
      <c r="I68" s="75">
        <v>43.262272089761574</v>
      </c>
      <c r="J68" s="102">
        <f>SUM(H65:H68)</f>
        <v>1016.526248648076</v>
      </c>
      <c r="K68" s="103">
        <f>AVERAGE(H65:H68)</f>
        <v>254.13156216201901</v>
      </c>
      <c r="L68" s="104">
        <f t="shared" ref="L68" si="99">(K68-P$12)^2</f>
        <v>221.34958646391485</v>
      </c>
      <c r="M68" s="105">
        <f>(H66-K68)^2+(H67-K68)^2+(H68-K68)^2+(H65-K68)^2</f>
        <v>13214.606391702158</v>
      </c>
      <c r="R68" s="75">
        <f t="shared" si="1"/>
        <v>292.72277836347786</v>
      </c>
      <c r="T68" s="102">
        <f>SUM(R65:R68)</f>
        <v>1016.526248648076</v>
      </c>
      <c r="U68" s="103">
        <f>AVERAGE(R65:R68)</f>
        <v>254.13156216201901</v>
      </c>
      <c r="V68" s="104">
        <f t="shared" ref="V68" si="100">(U68-Z$12)^2</f>
        <v>237.43274247613999</v>
      </c>
      <c r="W68" s="105">
        <f>(R66-U68)^2+(R67-U68)^2+(R68-U68)^2+(R65-U68)^2</f>
        <v>13214.606391702158</v>
      </c>
      <c r="AB68" s="148">
        <f t="shared" si="2"/>
        <v>226.62763175100906</v>
      </c>
      <c r="AD68" s="155">
        <f>SUM(AB65:AB68)</f>
        <v>788.17394049720906</v>
      </c>
      <c r="AE68" s="156">
        <f>AVERAGE(AB65:AB68)</f>
        <v>197.04348512430226</v>
      </c>
      <c r="AF68" s="157">
        <f t="shared" ref="AF68" si="101">(AE68-AJ$12)^2</f>
        <v>77.331146293551143</v>
      </c>
      <c r="AG68" s="158">
        <f>(AB66-AE68)^2+(AB67-AE68)^2+(AB68-AE68)^2+(AB65-AE68)^2</f>
        <v>7844.5722944557692</v>
      </c>
      <c r="AL68" s="148">
        <f t="shared" si="3"/>
        <v>53.25749346148713</v>
      </c>
      <c r="AN68" s="155">
        <f>SUM(AL65:AL68)</f>
        <v>185.2208760168441</v>
      </c>
      <c r="AO68" s="156">
        <f>AVERAGE(AL65:AL68)</f>
        <v>46.305219004211025</v>
      </c>
      <c r="AP68" s="157">
        <f t="shared" ref="AP68" si="102">(AO68-AT$12)^2</f>
        <v>4.0922121292940377</v>
      </c>
      <c r="AQ68" s="158">
        <f>(AL66-AO68)^2+(AL67-AO68)^2+(AL68-AO68)^2+(AL65-AO68)^2</f>
        <v>433.21650496131986</v>
      </c>
      <c r="AV68" s="148">
        <f t="shared" si="4"/>
        <v>5.6897892155352592</v>
      </c>
      <c r="AX68" s="155">
        <f>SUM(AV65:AV68)</f>
        <v>17.50704374010849</v>
      </c>
      <c r="AY68" s="156">
        <f>AVERAGE(AV65:AV68)</f>
        <v>4.3767609350271224</v>
      </c>
      <c r="AZ68" s="157">
        <f t="shared" ref="AZ68" si="103">(AY68-BD$12)^2</f>
        <v>0.50320450900224079</v>
      </c>
      <c r="BA68" s="158">
        <f>(AV66-AY68)^2+(AV67-AY68)^2+(AV68-AY68)^2+(AV65-AY68)^2</f>
        <v>4.9805694334186672</v>
      </c>
      <c r="BF68" s="148" t="str">
        <f t="shared" si="5"/>
        <v/>
      </c>
      <c r="BK68" s="148">
        <f t="shared" si="6"/>
        <v>1.5938372031249142</v>
      </c>
      <c r="BM68" s="155">
        <f>SUM(BK65:BK68)</f>
        <v>3.6731841141548678</v>
      </c>
      <c r="BN68" s="156">
        <f>AVERAGE(BK65:BK68)</f>
        <v>0.91829602853871695</v>
      </c>
      <c r="BO68" s="157">
        <f t="shared" ref="BO68" si="104">(BN68-BS$12)^2</f>
        <v>2.6786958324913126</v>
      </c>
      <c r="BP68" s="158">
        <f>(BK66-BN68)^2+(BK67-BN68)^2+(BK68-BN68)^2+(BK65-BN68)^2</f>
        <v>3.4909302223549381</v>
      </c>
      <c r="BU68" s="148">
        <f t="shared" si="7"/>
        <v>5.5540267323215025</v>
      </c>
      <c r="BW68" s="155">
        <f>SUM(BU65:BU68)</f>
        <v>21.951204279759668</v>
      </c>
      <c r="BX68" s="156">
        <f>AVERAGE(BU65:BU68)</f>
        <v>5.4878010699399171</v>
      </c>
      <c r="BY68" s="157">
        <f t="shared" ref="BY68" si="105">(BX68-CC$12)^2</f>
        <v>9.8206036595787047</v>
      </c>
      <c r="BZ68" s="158">
        <f>(BU66-BX68)^2+(BU67-BX68)^2+(BU68-BX68)^2+(BU65-BX68)^2</f>
        <v>31.72989367791919</v>
      </c>
    </row>
    <row r="69" spans="1:78" x14ac:dyDescent="0.2">
      <c r="A69" s="74" t="s">
        <v>85</v>
      </c>
      <c r="B69" s="75">
        <v>369.79803948830653</v>
      </c>
      <c r="C69" s="75">
        <v>86.902539279752034</v>
      </c>
      <c r="D69" s="75">
        <v>7.4404935895461088</v>
      </c>
      <c r="E69" s="75"/>
      <c r="F69" s="75">
        <v>0</v>
      </c>
      <c r="G69" s="75">
        <v>16.547349130053217</v>
      </c>
      <c r="H69" s="75">
        <v>480.68842148765788</v>
      </c>
      <c r="I69" s="75"/>
      <c r="J69" s="96"/>
      <c r="K69" s="97"/>
      <c r="L69" s="97"/>
      <c r="M69" s="98"/>
      <c r="R69" s="75">
        <f t="shared" si="1"/>
        <v>480.68842148765788</v>
      </c>
      <c r="T69" s="96"/>
      <c r="U69" s="97"/>
      <c r="V69" s="97"/>
      <c r="W69" s="98"/>
      <c r="AB69" s="148">
        <f t="shared" si="2"/>
        <v>369.79803948830653</v>
      </c>
      <c r="AD69" s="149"/>
      <c r="AE69" s="143"/>
      <c r="AF69" s="143"/>
      <c r="AG69" s="150"/>
      <c r="AL69" s="148">
        <f t="shared" si="3"/>
        <v>86.902539279752034</v>
      </c>
      <c r="AN69" s="149"/>
      <c r="AO69" s="143"/>
      <c r="AP69" s="143"/>
      <c r="AQ69" s="150"/>
      <c r="AV69" s="148">
        <f t="shared" si="4"/>
        <v>7.4404935895461088</v>
      </c>
      <c r="AX69" s="149"/>
      <c r="AY69" s="143"/>
      <c r="AZ69" s="143"/>
      <c r="BA69" s="150"/>
      <c r="BF69" s="148" t="str">
        <f t="shared" si="5"/>
        <v/>
      </c>
      <c r="BK69" s="148">
        <f t="shared" si="6"/>
        <v>0</v>
      </c>
      <c r="BM69" s="149"/>
      <c r="BN69" s="143"/>
      <c r="BO69" s="143"/>
      <c r="BP69" s="150"/>
      <c r="BU69" s="148">
        <f t="shared" si="7"/>
        <v>16.547349130053217</v>
      </c>
      <c r="BW69" s="149"/>
      <c r="BX69" s="143"/>
      <c r="BY69" s="143"/>
      <c r="BZ69" s="150"/>
    </row>
    <row r="70" spans="1:78" x14ac:dyDescent="0.2">
      <c r="A70" s="74" t="s">
        <v>86</v>
      </c>
      <c r="B70" s="75">
        <v>313.7507466994893</v>
      </c>
      <c r="C70" s="75">
        <v>73.731425474379975</v>
      </c>
      <c r="D70" s="75">
        <v>4.3767609350271224</v>
      </c>
      <c r="E70" s="75"/>
      <c r="F70" s="75">
        <v>3.2461556510044622</v>
      </c>
      <c r="G70" s="75">
        <v>47.012742831890733</v>
      </c>
      <c r="H70" s="75">
        <v>442.11783159179163</v>
      </c>
      <c r="I70" s="75"/>
      <c r="J70" s="96"/>
      <c r="K70" s="97"/>
      <c r="L70" s="97"/>
      <c r="M70" s="98"/>
      <c r="R70" s="75">
        <f t="shared" si="1"/>
        <v>442.11783159179163</v>
      </c>
      <c r="T70" s="96"/>
      <c r="U70" s="97"/>
      <c r="V70" s="97"/>
      <c r="W70" s="98"/>
      <c r="AB70" s="148">
        <f t="shared" si="2"/>
        <v>313.7507466994893</v>
      </c>
      <c r="AD70" s="149"/>
      <c r="AE70" s="143"/>
      <c r="AF70" s="143"/>
      <c r="AG70" s="150"/>
      <c r="AL70" s="148">
        <f t="shared" si="3"/>
        <v>73.731425474379975</v>
      </c>
      <c r="AN70" s="149"/>
      <c r="AO70" s="143"/>
      <c r="AP70" s="143"/>
      <c r="AQ70" s="150"/>
      <c r="AV70" s="148">
        <f t="shared" si="4"/>
        <v>4.3767609350271224</v>
      </c>
      <c r="AX70" s="149"/>
      <c r="AY70" s="143"/>
      <c r="AZ70" s="143"/>
      <c r="BA70" s="150"/>
      <c r="BF70" s="148" t="str">
        <f t="shared" si="5"/>
        <v/>
      </c>
      <c r="BK70" s="148">
        <f t="shared" si="6"/>
        <v>3.2461556510044622</v>
      </c>
      <c r="BM70" s="149"/>
      <c r="BN70" s="143"/>
      <c r="BO70" s="143"/>
      <c r="BP70" s="150"/>
      <c r="BU70" s="148">
        <f t="shared" si="7"/>
        <v>47.012742831890733</v>
      </c>
      <c r="BW70" s="149"/>
      <c r="BX70" s="143"/>
      <c r="BY70" s="143"/>
      <c r="BZ70" s="150"/>
    </row>
    <row r="71" spans="1:78" x14ac:dyDescent="0.2">
      <c r="A71" s="74" t="s">
        <v>87</v>
      </c>
      <c r="B71" s="75">
        <v>303.82002588374826</v>
      </c>
      <c r="C71" s="75">
        <v>71.397706082680841</v>
      </c>
      <c r="D71" s="75">
        <v>4.8144370285298344</v>
      </c>
      <c r="E71" s="75"/>
      <c r="F71" s="75">
        <v>0</v>
      </c>
      <c r="G71" s="75">
        <v>14.617956820641682</v>
      </c>
      <c r="H71" s="75">
        <v>394.65012581560057</v>
      </c>
      <c r="I71" s="75"/>
      <c r="J71" s="96"/>
      <c r="K71" s="97"/>
      <c r="L71" s="97"/>
      <c r="M71" s="98"/>
      <c r="R71" s="75">
        <f t="shared" si="1"/>
        <v>394.65012581560057</v>
      </c>
      <c r="T71" s="96"/>
      <c r="U71" s="97"/>
      <c r="V71" s="97"/>
      <c r="W71" s="98"/>
      <c r="AB71" s="148">
        <f t="shared" si="2"/>
        <v>303.82002588374826</v>
      </c>
      <c r="AD71" s="149"/>
      <c r="AE71" s="143"/>
      <c r="AF71" s="143"/>
      <c r="AG71" s="150"/>
      <c r="AL71" s="148">
        <f t="shared" si="3"/>
        <v>71.397706082680841</v>
      </c>
      <c r="AN71" s="149"/>
      <c r="AO71" s="143"/>
      <c r="AP71" s="143"/>
      <c r="AQ71" s="150"/>
      <c r="AV71" s="148">
        <f t="shared" si="4"/>
        <v>4.8144370285298344</v>
      </c>
      <c r="AX71" s="149"/>
      <c r="AY71" s="143"/>
      <c r="AZ71" s="143"/>
      <c r="BA71" s="150"/>
      <c r="BF71" s="148" t="str">
        <f t="shared" si="5"/>
        <v/>
      </c>
      <c r="BK71" s="148">
        <f t="shared" si="6"/>
        <v>0</v>
      </c>
      <c r="BM71" s="149"/>
      <c r="BN71" s="143"/>
      <c r="BO71" s="143"/>
      <c r="BP71" s="150"/>
      <c r="BU71" s="148">
        <f t="shared" si="7"/>
        <v>14.617956820641682</v>
      </c>
      <c r="BW71" s="149"/>
      <c r="BX71" s="143"/>
      <c r="BY71" s="143"/>
      <c r="BZ71" s="150"/>
    </row>
    <row r="72" spans="1:78" x14ac:dyDescent="0.2">
      <c r="A72" s="74" t="s">
        <v>88</v>
      </c>
      <c r="B72" s="75">
        <v>342.86121985085856</v>
      </c>
      <c r="C72" s="75">
        <v>80.57238666495175</v>
      </c>
      <c r="D72" s="75">
        <v>3.501408748021698</v>
      </c>
      <c r="E72" s="75"/>
      <c r="F72" s="75">
        <v>0</v>
      </c>
      <c r="G72" s="75">
        <v>0</v>
      </c>
      <c r="H72" s="75">
        <v>426.93501526383199</v>
      </c>
      <c r="I72" s="75">
        <v>53.700210378681632</v>
      </c>
      <c r="J72" s="102">
        <f>SUM(H69:H72)</f>
        <v>1744.3913941588821</v>
      </c>
      <c r="K72" s="103">
        <f>AVERAGE(H69:H72)</f>
        <v>436.09784853972053</v>
      </c>
      <c r="L72" s="104">
        <f t="shared" ref="L72" si="106">(K72-P$12)^2</f>
        <v>27918.554939326546</v>
      </c>
      <c r="M72" s="105">
        <f>(H70-K72)^2+(H71-K72)^2+(H72-K72)^2+(H69-K72)^2</f>
        <v>3826.4306244298054</v>
      </c>
      <c r="R72" s="75">
        <f t="shared" si="1"/>
        <v>426.93501526383199</v>
      </c>
      <c r="T72" s="102">
        <f>SUM(R69:R72)</f>
        <v>1744.3913941588821</v>
      </c>
      <c r="U72" s="103">
        <f>AVERAGE(R69:R72)</f>
        <v>436.09784853972053</v>
      </c>
      <c r="V72" s="104">
        <f t="shared" ref="V72" si="107">(U72-Z$12)^2</f>
        <v>27741.378703078135</v>
      </c>
      <c r="W72" s="105">
        <f>(R70-U72)^2+(R71-U72)^2+(R72-U72)^2+(R69-U72)^2</f>
        <v>3826.4306244298054</v>
      </c>
      <c r="AB72" s="148">
        <f t="shared" si="2"/>
        <v>342.86121985085856</v>
      </c>
      <c r="AD72" s="155">
        <f>SUM(AB69:AB72)</f>
        <v>1330.2300319224028</v>
      </c>
      <c r="AE72" s="156">
        <f>AVERAGE(AB69:AB72)</f>
        <v>332.55750798060069</v>
      </c>
      <c r="AF72" s="157">
        <f t="shared" ref="AF72" si="108">(AE72-AJ$12)^2</f>
        <v>16058.011597342305</v>
      </c>
      <c r="AG72" s="158">
        <f>(AB70-AE72)^2+(AB71-AE72)^2+(AB72-AE72)^2+(AB69-AE72)^2</f>
        <v>2672.5608124333489</v>
      </c>
      <c r="AL72" s="148">
        <f t="shared" si="3"/>
        <v>80.57238666495175</v>
      </c>
      <c r="AN72" s="155">
        <f>SUM(AL69:AL72)</f>
        <v>312.6040575017646</v>
      </c>
      <c r="AO72" s="156">
        <f>AVERAGE(AL69:AL72)</f>
        <v>78.15101437544115</v>
      </c>
      <c r="AP72" s="157">
        <f t="shared" ref="AP72" si="109">(AO72-AT$12)^2</f>
        <v>889.40379511637991</v>
      </c>
      <c r="AQ72" s="158">
        <f>(AL70-AO72)^2+(AL71-AO72)^2+(AL72-AO72)^2+(AL69-AO72)^2</f>
        <v>147.5921708666317</v>
      </c>
      <c r="AV72" s="148">
        <f t="shared" si="4"/>
        <v>3.501408748021698</v>
      </c>
      <c r="AX72" s="155">
        <f>SUM(AV69:AV72)</f>
        <v>20.133100301124767</v>
      </c>
      <c r="AY72" s="156">
        <f>AVERAGE(AV69:AV72)</f>
        <v>5.0332750752811917</v>
      </c>
      <c r="AZ72" s="157">
        <f t="shared" ref="AZ72" si="110">(AY72-BD$12)^2</f>
        <v>1.8656370047638517</v>
      </c>
      <c r="BA72" s="158">
        <f>(AV70-AY72)^2+(AV71-AY72)^2+(AV72-AY72)^2+(AV69-AY72)^2</f>
        <v>8.620216327070775</v>
      </c>
      <c r="BF72" s="148" t="str">
        <f t="shared" si="5"/>
        <v/>
      </c>
      <c r="BK72" s="148">
        <f t="shared" si="6"/>
        <v>0</v>
      </c>
      <c r="BM72" s="155">
        <f>SUM(BK69:BK72)</f>
        <v>3.2461556510044622</v>
      </c>
      <c r="BN72" s="156">
        <f>AVERAGE(BK69:BK72)</f>
        <v>0.81153891275111556</v>
      </c>
      <c r="BO72" s="157">
        <f t="shared" ref="BO72" si="111">(BN72-BS$12)^2</f>
        <v>3.0395457176184184</v>
      </c>
      <c r="BP72" s="158">
        <f>(BK70-BN72)^2+(BK71-BN72)^2+(BK72-BN72)^2+(BK69-BN72)^2</f>
        <v>7.9031448829111524</v>
      </c>
      <c r="BU72" s="148">
        <f t="shared" si="7"/>
        <v>0</v>
      </c>
      <c r="BW72" s="155">
        <f>SUM(BU69:BU72)</f>
        <v>78.178048782585634</v>
      </c>
      <c r="BX72" s="156">
        <f>AVERAGE(BU69:BU72)</f>
        <v>19.544512195646409</v>
      </c>
      <c r="BY72" s="157">
        <f t="shared" ref="BY72" si="112">(BX72-CC$12)^2</f>
        <v>119.31033176196993</v>
      </c>
      <c r="BZ72" s="158">
        <f>(BU70-BX72)^2+(BU71-BX72)^2+(BU72-BX72)^2+(BU69-BX72)^2</f>
        <v>1169.7455855564265</v>
      </c>
    </row>
    <row r="73" spans="1:78" x14ac:dyDescent="0.2">
      <c r="A73" s="74" t="s">
        <v>89</v>
      </c>
      <c r="B73" s="75">
        <v>197.19344174193213</v>
      </c>
      <c r="C73" s="75">
        <v>46.340458809354047</v>
      </c>
      <c r="D73" s="75">
        <v>1.750704374010849</v>
      </c>
      <c r="E73" s="75"/>
      <c r="F73" s="75">
        <v>2.778221991921769</v>
      </c>
      <c r="G73" s="75">
        <v>6.1188463035378691</v>
      </c>
      <c r="H73" s="75">
        <v>254.18167322075669</v>
      </c>
      <c r="I73" s="75"/>
      <c r="J73" s="96"/>
      <c r="K73" s="97"/>
      <c r="L73" s="97"/>
      <c r="M73" s="98"/>
      <c r="R73" s="75">
        <f t="shared" si="1"/>
        <v>254.18167322075669</v>
      </c>
      <c r="T73" s="96"/>
      <c r="U73" s="97"/>
      <c r="V73" s="97"/>
      <c r="W73" s="98"/>
      <c r="AB73" s="148">
        <f t="shared" si="2"/>
        <v>197.19344174193213</v>
      </c>
      <c r="AD73" s="149"/>
      <c r="AE73" s="143"/>
      <c r="AF73" s="143"/>
      <c r="AG73" s="150"/>
      <c r="AL73" s="148">
        <f t="shared" si="3"/>
        <v>46.340458809354047</v>
      </c>
      <c r="AN73" s="149"/>
      <c r="AO73" s="143"/>
      <c r="AP73" s="143"/>
      <c r="AQ73" s="150"/>
      <c r="AV73" s="148">
        <f t="shared" si="4"/>
        <v>1.750704374010849</v>
      </c>
      <c r="AX73" s="149"/>
      <c r="AY73" s="143"/>
      <c r="AZ73" s="143"/>
      <c r="BA73" s="150"/>
      <c r="BF73" s="148" t="str">
        <f t="shared" si="5"/>
        <v/>
      </c>
      <c r="BK73" s="148">
        <f t="shared" si="6"/>
        <v>2.778221991921769</v>
      </c>
      <c r="BM73" s="149"/>
      <c r="BN73" s="143"/>
      <c r="BO73" s="143"/>
      <c r="BP73" s="150"/>
      <c r="BU73" s="148">
        <f t="shared" si="7"/>
        <v>6.1188463035378691</v>
      </c>
      <c r="BW73" s="149"/>
      <c r="BX73" s="143"/>
      <c r="BY73" s="143"/>
      <c r="BZ73" s="150"/>
    </row>
    <row r="74" spans="1:78" x14ac:dyDescent="0.2">
      <c r="A74" s="74" t="s">
        <v>90</v>
      </c>
      <c r="B74" s="75">
        <v>290.50085159336373</v>
      </c>
      <c r="C74" s="75">
        <v>68.267700124440481</v>
      </c>
      <c r="D74" s="75">
        <v>3.501408748021698</v>
      </c>
      <c r="E74" s="75"/>
      <c r="F74" s="75">
        <v>0</v>
      </c>
      <c r="G74" s="75">
        <v>15.79605510383349</v>
      </c>
      <c r="H74" s="75">
        <v>378.06601556965938</v>
      </c>
      <c r="I74" s="75"/>
      <c r="J74" s="96"/>
      <c r="K74" s="97"/>
      <c r="L74" s="97"/>
      <c r="M74" s="98"/>
      <c r="R74" s="75">
        <f t="shared" ref="R74:R137" si="113">SUM(B74:G74)</f>
        <v>378.06601556965938</v>
      </c>
      <c r="T74" s="96"/>
      <c r="U74" s="97"/>
      <c r="V74" s="97"/>
      <c r="W74" s="98"/>
      <c r="AB74" s="148">
        <f t="shared" ref="AB74:AB137" si="114">B74</f>
        <v>290.50085159336373</v>
      </c>
      <c r="AD74" s="149"/>
      <c r="AE74" s="143"/>
      <c r="AF74" s="143"/>
      <c r="AG74" s="150"/>
      <c r="AL74" s="148">
        <f t="shared" ref="AL74:AL137" si="115">C74</f>
        <v>68.267700124440481</v>
      </c>
      <c r="AN74" s="149"/>
      <c r="AO74" s="143"/>
      <c r="AP74" s="143"/>
      <c r="AQ74" s="150"/>
      <c r="AV74" s="148">
        <f t="shared" ref="AV74:AV137" si="116">D74</f>
        <v>3.501408748021698</v>
      </c>
      <c r="AX74" s="149"/>
      <c r="AY74" s="143"/>
      <c r="AZ74" s="143"/>
      <c r="BA74" s="150"/>
      <c r="BF74" s="148" t="str">
        <f t="shared" ref="BF74:BF137" si="117">IF(E74="","",E74)</f>
        <v/>
      </c>
      <c r="BK74" s="148">
        <f t="shared" ref="BK74:BK137" si="118">F74</f>
        <v>0</v>
      </c>
      <c r="BM74" s="149"/>
      <c r="BN74" s="143"/>
      <c r="BO74" s="143"/>
      <c r="BP74" s="150"/>
      <c r="BU74" s="148">
        <f t="shared" ref="BU74:BU137" si="119">G74</f>
        <v>15.79605510383349</v>
      </c>
      <c r="BW74" s="149"/>
      <c r="BX74" s="143"/>
      <c r="BY74" s="143"/>
      <c r="BZ74" s="150"/>
    </row>
    <row r="75" spans="1:78" x14ac:dyDescent="0.2">
      <c r="A75" s="74" t="s">
        <v>91</v>
      </c>
      <c r="B75" s="75">
        <v>186.5505514477251</v>
      </c>
      <c r="C75" s="75">
        <v>43.839379590215394</v>
      </c>
      <c r="D75" s="75">
        <v>3.93908484152441</v>
      </c>
      <c r="E75" s="75"/>
      <c r="F75" s="75">
        <v>0</v>
      </c>
      <c r="G75" s="75">
        <v>11.679661473136496</v>
      </c>
      <c r="H75" s="75">
        <v>246.00867735260141</v>
      </c>
      <c r="I75" s="75"/>
      <c r="J75" s="96"/>
      <c r="K75" s="97"/>
      <c r="L75" s="97"/>
      <c r="M75" s="98"/>
      <c r="R75" s="75">
        <f t="shared" si="113"/>
        <v>246.00867735260141</v>
      </c>
      <c r="T75" s="96"/>
      <c r="U75" s="97"/>
      <c r="V75" s="97"/>
      <c r="W75" s="98"/>
      <c r="AB75" s="148">
        <f t="shared" si="114"/>
        <v>186.5505514477251</v>
      </c>
      <c r="AD75" s="149"/>
      <c r="AE75" s="143"/>
      <c r="AF75" s="143"/>
      <c r="AG75" s="150"/>
      <c r="AL75" s="148">
        <f t="shared" si="115"/>
        <v>43.839379590215394</v>
      </c>
      <c r="AN75" s="149"/>
      <c r="AO75" s="143"/>
      <c r="AP75" s="143"/>
      <c r="AQ75" s="150"/>
      <c r="AV75" s="148">
        <f t="shared" si="116"/>
        <v>3.93908484152441</v>
      </c>
      <c r="AX75" s="149"/>
      <c r="AY75" s="143"/>
      <c r="AZ75" s="143"/>
      <c r="BA75" s="150"/>
      <c r="BF75" s="148" t="str">
        <f t="shared" si="117"/>
        <v/>
      </c>
      <c r="BK75" s="148">
        <f t="shared" si="118"/>
        <v>0</v>
      </c>
      <c r="BM75" s="149"/>
      <c r="BN75" s="143"/>
      <c r="BO75" s="143"/>
      <c r="BP75" s="150"/>
      <c r="BU75" s="148">
        <f t="shared" si="119"/>
        <v>11.679661473136496</v>
      </c>
      <c r="BW75" s="149"/>
      <c r="BX75" s="143"/>
      <c r="BY75" s="143"/>
      <c r="BZ75" s="150"/>
    </row>
    <row r="76" spans="1:78" x14ac:dyDescent="0.2">
      <c r="A76" s="74" t="s">
        <v>92</v>
      </c>
      <c r="B76" s="75">
        <v>100.07372586698679</v>
      </c>
      <c r="C76" s="75">
        <v>23.517325578741893</v>
      </c>
      <c r="D76" s="75">
        <v>2.1883804675135612</v>
      </c>
      <c r="E76" s="75"/>
      <c r="F76" s="75">
        <v>0.7003029336734693</v>
      </c>
      <c r="G76" s="75">
        <v>3.2322337563292582</v>
      </c>
      <c r="H76" s="75">
        <v>129.71196860324497</v>
      </c>
      <c r="I76" s="75">
        <v>90.580645161290334</v>
      </c>
      <c r="J76" s="102">
        <f>SUM(H73:H76)</f>
        <v>1007.9683347462624</v>
      </c>
      <c r="K76" s="103">
        <f>AVERAGE(H73:H76)</f>
        <v>251.99208368656559</v>
      </c>
      <c r="L76" s="104">
        <f t="shared" ref="L76" si="120">(K76-P$12)^2</f>
        <v>289.5885143283279</v>
      </c>
      <c r="M76" s="105">
        <f>(H74-K76)^2+(H75-K76)^2+(H76-K76)^2+(H73-K76)^2</f>
        <v>30887.65829893867</v>
      </c>
      <c r="R76" s="75">
        <f t="shared" si="113"/>
        <v>129.71196860324497</v>
      </c>
      <c r="T76" s="102">
        <f>SUM(R73:R76)</f>
        <v>1007.9683347462624</v>
      </c>
      <c r="U76" s="103">
        <f>AVERAGE(R73:R76)</f>
        <v>251.99208368656559</v>
      </c>
      <c r="V76" s="104">
        <f t="shared" ref="V76" si="121">(U76-Z$12)^2</f>
        <v>307.94392812056071</v>
      </c>
      <c r="W76" s="105">
        <f>(R74-U76)^2+(R75-U76)^2+(R76-U76)^2+(R73-U76)^2</f>
        <v>30887.65829893867</v>
      </c>
      <c r="AB76" s="148">
        <f t="shared" si="114"/>
        <v>100.07372586698679</v>
      </c>
      <c r="AD76" s="155">
        <f>SUM(AB73:AB76)</f>
        <v>774.31857065000781</v>
      </c>
      <c r="AE76" s="156">
        <f>AVERAGE(AB73:AB76)</f>
        <v>193.57964266250195</v>
      </c>
      <c r="AF76" s="157">
        <f t="shared" ref="AF76" si="122">(AE76-AJ$12)^2</f>
        <v>150.25011632541268</v>
      </c>
      <c r="AG76" s="158">
        <f>(AB74-AE76)^2+(AB75-AE76)^2+(AB76-AE76)^2+(AB73-AE76)^2</f>
        <v>18199.544883481707</v>
      </c>
      <c r="AL76" s="148">
        <f t="shared" si="115"/>
        <v>23.517325578741893</v>
      </c>
      <c r="AN76" s="155">
        <f>SUM(AL73:AL76)</f>
        <v>181.96486410275182</v>
      </c>
      <c r="AO76" s="156">
        <f>AVERAGE(AL73:AL76)</f>
        <v>45.491216025687955</v>
      </c>
      <c r="AP76" s="157">
        <f t="shared" ref="AP76" si="123">(AO76-AT$12)^2</f>
        <v>8.0481415263823166</v>
      </c>
      <c r="AQ76" s="158">
        <f>(AL74-AO76)^2+(AL75-AO76)^2+(AL76-AO76)^2+(AL73-AO76)^2</f>
        <v>1005.0698661902777</v>
      </c>
      <c r="AV76" s="148">
        <f t="shared" si="116"/>
        <v>2.1883804675135612</v>
      </c>
      <c r="AX76" s="155">
        <f>SUM(AV73:AV76)</f>
        <v>11.379578431070518</v>
      </c>
      <c r="AY76" s="156">
        <f>AVERAGE(AV73:AV76)</f>
        <v>2.8448946077676296</v>
      </c>
      <c r="AZ76" s="157">
        <f t="shared" ref="AZ76" si="124">(AY76-BD$12)^2</f>
        <v>0.6765017016415652</v>
      </c>
      <c r="BA76" s="158">
        <f>(AV74-AY76)^2+(AV75-AY76)^2+(AV76-AY76)^2+(AV73-AY76)^2</f>
        <v>3.256526168004513</v>
      </c>
      <c r="BF76" s="148" t="str">
        <f t="shared" si="117"/>
        <v/>
      </c>
      <c r="BK76" s="148">
        <f t="shared" si="118"/>
        <v>0.7003029336734693</v>
      </c>
      <c r="BM76" s="155">
        <f>SUM(BK73:BK76)</f>
        <v>3.4785249255952384</v>
      </c>
      <c r="BN76" s="156">
        <f>AVERAGE(BK73:BK76)</f>
        <v>0.8696312313988096</v>
      </c>
      <c r="BO76" s="157">
        <f t="shared" ref="BO76" si="125">(BN76-BS$12)^2</f>
        <v>2.8403607344495523</v>
      </c>
      <c r="BP76" s="158">
        <f>(BK74-BN76)^2+(BK75-BN76)^2+(BK76-BN76)^2+(BK73-BN76)^2</f>
        <v>5.1839077208125905</v>
      </c>
      <c r="BU76" s="148">
        <f t="shared" si="119"/>
        <v>3.2322337563292582</v>
      </c>
      <c r="BW76" s="155">
        <f>SUM(BU73:BU76)</f>
        <v>36.826796636837116</v>
      </c>
      <c r="BX76" s="156">
        <f>AVERAGE(BU73:BU76)</f>
        <v>9.2066991592092791</v>
      </c>
      <c r="BY76" s="157">
        <f t="shared" ref="BY76" si="126">(BX76-CC$12)^2</f>
        <v>0.34235821722177656</v>
      </c>
      <c r="BZ76" s="158">
        <f>(BU74-BX76)^2+(BU75-BX76)^2+(BU76-BX76)^2+(BU73-BX76)^2</f>
        <v>94.764226479547105</v>
      </c>
    </row>
    <row r="77" spans="1:78" x14ac:dyDescent="0.2">
      <c r="A77" s="74" t="s">
        <v>93</v>
      </c>
      <c r="B77" s="75">
        <v>166.96818655578872</v>
      </c>
      <c r="C77" s="75">
        <v>39.237523840610343</v>
      </c>
      <c r="D77" s="75">
        <v>2.1883804675135612</v>
      </c>
      <c r="E77" s="75"/>
      <c r="F77" s="75">
        <v>7.510651432713443</v>
      </c>
      <c r="G77" s="75">
        <v>8.5538473431122597</v>
      </c>
      <c r="H77" s="75">
        <v>224.45858963973834</v>
      </c>
      <c r="I77" s="75"/>
      <c r="J77" s="96"/>
      <c r="K77" s="97"/>
      <c r="L77" s="97"/>
      <c r="M77" s="98"/>
      <c r="R77" s="75">
        <f t="shared" si="113"/>
        <v>224.45858963973834</v>
      </c>
      <c r="T77" s="96"/>
      <c r="U77" s="97"/>
      <c r="V77" s="97"/>
      <c r="W77" s="98"/>
      <c r="AB77" s="148">
        <f t="shared" si="114"/>
        <v>166.96818655578872</v>
      </c>
      <c r="AD77" s="149"/>
      <c r="AE77" s="143"/>
      <c r="AF77" s="143"/>
      <c r="AG77" s="150"/>
      <c r="AL77" s="148">
        <f t="shared" si="115"/>
        <v>39.237523840610343</v>
      </c>
      <c r="AN77" s="149"/>
      <c r="AO77" s="143"/>
      <c r="AP77" s="143"/>
      <c r="AQ77" s="150"/>
      <c r="AV77" s="148">
        <f t="shared" si="116"/>
        <v>2.1883804675135612</v>
      </c>
      <c r="AX77" s="149"/>
      <c r="AY77" s="143"/>
      <c r="AZ77" s="143"/>
      <c r="BA77" s="150"/>
      <c r="BF77" s="148" t="str">
        <f t="shared" si="117"/>
        <v/>
      </c>
      <c r="BK77" s="148">
        <f t="shared" si="118"/>
        <v>7.510651432713443</v>
      </c>
      <c r="BM77" s="149"/>
      <c r="BN77" s="143"/>
      <c r="BO77" s="143"/>
      <c r="BP77" s="150"/>
      <c r="BU77" s="148">
        <f t="shared" si="119"/>
        <v>8.5538473431122597</v>
      </c>
      <c r="BW77" s="149"/>
      <c r="BX77" s="143"/>
      <c r="BY77" s="143"/>
      <c r="BZ77" s="150"/>
    </row>
    <row r="78" spans="1:78" x14ac:dyDescent="0.2">
      <c r="A78" s="74" t="s">
        <v>94</v>
      </c>
      <c r="B78" s="75">
        <v>355.80052791957564</v>
      </c>
      <c r="C78" s="75">
        <v>83.613124061100265</v>
      </c>
      <c r="D78" s="75">
        <v>2.6260565610162736</v>
      </c>
      <c r="E78" s="75"/>
      <c r="F78" s="75">
        <v>5.3002230951621856</v>
      </c>
      <c r="G78" s="75">
        <v>10.594706347779416</v>
      </c>
      <c r="H78" s="75">
        <v>457.93463798463387</v>
      </c>
      <c r="I78" s="75"/>
      <c r="J78" s="96"/>
      <c r="K78" s="97"/>
      <c r="L78" s="97"/>
      <c r="M78" s="98"/>
      <c r="R78" s="75">
        <f t="shared" si="113"/>
        <v>457.93463798463387</v>
      </c>
      <c r="T78" s="96"/>
      <c r="U78" s="97"/>
      <c r="V78" s="97"/>
      <c r="W78" s="98"/>
      <c r="AB78" s="148">
        <f t="shared" si="114"/>
        <v>355.80052791957564</v>
      </c>
      <c r="AD78" s="149"/>
      <c r="AE78" s="143"/>
      <c r="AF78" s="143"/>
      <c r="AG78" s="150"/>
      <c r="AL78" s="148">
        <f t="shared" si="115"/>
        <v>83.613124061100265</v>
      </c>
      <c r="AN78" s="149"/>
      <c r="AO78" s="143"/>
      <c r="AP78" s="143"/>
      <c r="AQ78" s="150"/>
      <c r="AV78" s="148">
        <f t="shared" si="116"/>
        <v>2.6260565610162736</v>
      </c>
      <c r="AX78" s="149"/>
      <c r="AY78" s="143"/>
      <c r="AZ78" s="143"/>
      <c r="BA78" s="150"/>
      <c r="BF78" s="148" t="str">
        <f t="shared" si="117"/>
        <v/>
      </c>
      <c r="BK78" s="148">
        <f t="shared" si="118"/>
        <v>5.3002230951621856</v>
      </c>
      <c r="BM78" s="149"/>
      <c r="BN78" s="143"/>
      <c r="BO78" s="143"/>
      <c r="BP78" s="150"/>
      <c r="BU78" s="148">
        <f t="shared" si="119"/>
        <v>10.594706347779416</v>
      </c>
      <c r="BW78" s="149"/>
      <c r="BX78" s="143"/>
      <c r="BY78" s="143"/>
      <c r="BZ78" s="150"/>
    </row>
    <row r="79" spans="1:78" x14ac:dyDescent="0.2">
      <c r="A79" s="74" t="s">
        <v>95</v>
      </c>
      <c r="B79" s="75">
        <v>350.91226514453064</v>
      </c>
      <c r="C79" s="75">
        <v>82.464382308964701</v>
      </c>
      <c r="D79" s="75">
        <v>1.750704374010849</v>
      </c>
      <c r="E79" s="75"/>
      <c r="F79" s="75">
        <v>1.9792517006802726</v>
      </c>
      <c r="G79" s="75">
        <v>1.9792517006802726</v>
      </c>
      <c r="H79" s="75">
        <v>439.08585522886676</v>
      </c>
      <c r="I79" s="75"/>
      <c r="J79" s="96"/>
      <c r="K79" s="97"/>
      <c r="L79" s="97"/>
      <c r="M79" s="98"/>
      <c r="R79" s="75">
        <f t="shared" si="113"/>
        <v>439.08585522886676</v>
      </c>
      <c r="T79" s="96"/>
      <c r="U79" s="97"/>
      <c r="V79" s="97"/>
      <c r="W79" s="98"/>
      <c r="AB79" s="148">
        <f t="shared" si="114"/>
        <v>350.91226514453064</v>
      </c>
      <c r="AD79" s="149"/>
      <c r="AE79" s="143"/>
      <c r="AF79" s="143"/>
      <c r="AG79" s="150"/>
      <c r="AL79" s="148">
        <f t="shared" si="115"/>
        <v>82.464382308964701</v>
      </c>
      <c r="AN79" s="149"/>
      <c r="AO79" s="143"/>
      <c r="AP79" s="143"/>
      <c r="AQ79" s="150"/>
      <c r="AV79" s="148">
        <f t="shared" si="116"/>
        <v>1.750704374010849</v>
      </c>
      <c r="AX79" s="149"/>
      <c r="AY79" s="143"/>
      <c r="AZ79" s="143"/>
      <c r="BA79" s="150"/>
      <c r="BF79" s="148" t="str">
        <f t="shared" si="117"/>
        <v/>
      </c>
      <c r="BK79" s="148">
        <f t="shared" si="118"/>
        <v>1.9792517006802726</v>
      </c>
      <c r="BM79" s="149"/>
      <c r="BN79" s="143"/>
      <c r="BO79" s="143"/>
      <c r="BP79" s="150"/>
      <c r="BU79" s="148">
        <f t="shared" si="119"/>
        <v>1.9792517006802726</v>
      </c>
      <c r="BW79" s="149"/>
      <c r="BX79" s="143"/>
      <c r="BY79" s="143"/>
      <c r="BZ79" s="150"/>
    </row>
    <row r="80" spans="1:78" x14ac:dyDescent="0.2">
      <c r="A80" s="74" t="s">
        <v>96</v>
      </c>
      <c r="B80" s="75">
        <v>295.66455795196521</v>
      </c>
      <c r="C80" s="75">
        <v>69.481171118711814</v>
      </c>
      <c r="D80" s="75">
        <v>3.063732654518986</v>
      </c>
      <c r="E80" s="75"/>
      <c r="F80" s="75">
        <v>0</v>
      </c>
      <c r="G80" s="75">
        <v>5.4614017287178278</v>
      </c>
      <c r="H80" s="75">
        <v>373.6708634539138</v>
      </c>
      <c r="I80" s="75">
        <v>38.616666666666674</v>
      </c>
      <c r="J80" s="102">
        <f>SUM(H77:H80)</f>
        <v>1495.149946307153</v>
      </c>
      <c r="K80" s="103">
        <f>AVERAGE(H77:H80)</f>
        <v>373.78748657678824</v>
      </c>
      <c r="L80" s="104">
        <f t="shared" ref="L80" si="127">(K80-P$12)^2</f>
        <v>10978.450752680814</v>
      </c>
      <c r="M80" s="105">
        <f>(H78-K80)^2+(H79-K80)^2+(H80-K80)^2+(H77-K80)^2</f>
        <v>33643.753100066504</v>
      </c>
      <c r="R80" s="75">
        <f t="shared" si="113"/>
        <v>373.6708634539138</v>
      </c>
      <c r="T80" s="102">
        <f>SUM(R77:R80)</f>
        <v>1495.149946307153</v>
      </c>
      <c r="U80" s="103">
        <f>AVERAGE(R77:R80)</f>
        <v>373.78748657678824</v>
      </c>
      <c r="V80" s="104">
        <f t="shared" ref="V80" si="128">(U80-Z$12)^2</f>
        <v>10867.451954705233</v>
      </c>
      <c r="W80" s="105">
        <f>(R78-U80)^2+(R79-U80)^2+(R80-U80)^2+(R77-U80)^2</f>
        <v>33643.753100066504</v>
      </c>
      <c r="AB80" s="148">
        <f t="shared" si="114"/>
        <v>295.66455795196521</v>
      </c>
      <c r="AD80" s="155">
        <f>SUM(AB77:AB80)</f>
        <v>1169.3455375718602</v>
      </c>
      <c r="AE80" s="156">
        <f>AVERAGE(AB77:AB80)</f>
        <v>292.33638439296504</v>
      </c>
      <c r="AF80" s="157">
        <f t="shared" ref="AF80" si="129">(AE80-AJ$12)^2</f>
        <v>7482.0919330392162</v>
      </c>
      <c r="AG80" s="158">
        <f>(AB78-AE80)^2+(AB79-AE80)^2+(AB80-AE80)^2+(AB77-AE80)^2</f>
        <v>23187.093087568071</v>
      </c>
      <c r="AL80" s="148">
        <f t="shared" si="115"/>
        <v>69.481171118711814</v>
      </c>
      <c r="AN80" s="155">
        <f>SUM(AL77:AL80)</f>
        <v>274.79620132938715</v>
      </c>
      <c r="AO80" s="156">
        <f>AVERAGE(AL77:AL80)</f>
        <v>68.699050332346786</v>
      </c>
      <c r="AP80" s="157">
        <f t="shared" ref="AP80" si="130">(AO80-AT$12)^2</f>
        <v>414.97395983329864</v>
      </c>
      <c r="AQ80" s="158">
        <f>(AL78-AO80)^2+(AL79-AO80)^2+(AL80-AO80)^2+(AL77-AO80)^2</f>
        <v>1280.5072157609468</v>
      </c>
      <c r="AV80" s="148">
        <f t="shared" si="116"/>
        <v>3.063732654518986</v>
      </c>
      <c r="AX80" s="155">
        <f>SUM(AV77:AV80)</f>
        <v>9.6288740570596687</v>
      </c>
      <c r="AY80" s="156">
        <f>AVERAGE(AV77:AV80)</f>
        <v>2.4072185142649172</v>
      </c>
      <c r="AZ80" s="157">
        <f t="shared" ref="AZ80" si="131">(AY80-BD$12)^2</f>
        <v>1.5880368179598783</v>
      </c>
      <c r="BA80" s="158">
        <f>(AV78-AY80)^2+(AV79-AY80)^2+(AV80-AY80)^2+(AV77-AY80)^2</f>
        <v>0.95780181411897491</v>
      </c>
      <c r="BF80" s="148" t="str">
        <f t="shared" si="117"/>
        <v/>
      </c>
      <c r="BK80" s="148">
        <f t="shared" si="118"/>
        <v>0</v>
      </c>
      <c r="BM80" s="155">
        <f>SUM(BK77:BK80)</f>
        <v>14.790126228555902</v>
      </c>
      <c r="BN80" s="156">
        <f>AVERAGE(BK77:BK80)</f>
        <v>3.6975315571389755</v>
      </c>
      <c r="BO80" s="157">
        <f t="shared" ref="BO80" si="132">(BN80-BS$12)^2</f>
        <v>1.3054510001855122</v>
      </c>
      <c r="BP80" s="158">
        <f>(BK78-BN80)^2+(BK79-BN80)^2+(BK80-BN80)^2+(BK77-BN80)^2</f>
        <v>33.73272863270256</v>
      </c>
      <c r="BU80" s="148">
        <f t="shared" si="119"/>
        <v>5.4614017287178278</v>
      </c>
      <c r="BW80" s="155">
        <f>SUM(BU77:BU80)</f>
        <v>26.589207120289775</v>
      </c>
      <c r="BX80" s="156">
        <f>AVERAGE(BU77:BU80)</f>
        <v>6.6473017800724437</v>
      </c>
      <c r="BY80" s="157">
        <f t="shared" ref="BY80" si="133">(BX80-CC$12)^2</f>
        <v>3.8977954542309576</v>
      </c>
      <c r="BZ80" s="158">
        <f>(BU78-BX80)^2+(BU79-BX80)^2+(BU80-BX80)^2+(BU77-BX80)^2</f>
        <v>42.413969280616818</v>
      </c>
    </row>
    <row r="81" spans="1:78" x14ac:dyDescent="0.2">
      <c r="A81" s="74" t="s">
        <v>98</v>
      </c>
      <c r="B81" s="75">
        <v>254.53206662343396</v>
      </c>
      <c r="C81" s="75">
        <v>59.815035656506979</v>
      </c>
      <c r="D81" s="75">
        <v>2.6260565610162736</v>
      </c>
      <c r="E81" s="75"/>
      <c r="F81" s="75">
        <v>2.3299346938775507</v>
      </c>
      <c r="G81" s="75">
        <v>22.062433487659398</v>
      </c>
      <c r="H81" s="75">
        <v>341.36552702249418</v>
      </c>
      <c r="I81" s="75"/>
      <c r="J81" s="96"/>
      <c r="K81" s="97"/>
      <c r="L81" s="97"/>
      <c r="M81" s="98"/>
      <c r="R81" s="75">
        <f t="shared" si="113"/>
        <v>341.36552702249418</v>
      </c>
      <c r="T81" s="96"/>
      <c r="U81" s="97"/>
      <c r="V81" s="97"/>
      <c r="W81" s="98"/>
      <c r="AB81" s="148">
        <f t="shared" si="114"/>
        <v>254.53206662343396</v>
      </c>
      <c r="AD81" s="149"/>
      <c r="AE81" s="143"/>
      <c r="AF81" s="143"/>
      <c r="AG81" s="150"/>
      <c r="AL81" s="148">
        <f t="shared" si="115"/>
        <v>59.815035656506979</v>
      </c>
      <c r="AN81" s="149"/>
      <c r="AO81" s="143"/>
      <c r="AP81" s="143"/>
      <c r="AQ81" s="150"/>
      <c r="AV81" s="148">
        <f t="shared" si="116"/>
        <v>2.6260565610162736</v>
      </c>
      <c r="AX81" s="149"/>
      <c r="AY81" s="143"/>
      <c r="AZ81" s="143"/>
      <c r="BA81" s="150"/>
      <c r="BF81" s="148" t="str">
        <f t="shared" si="117"/>
        <v/>
      </c>
      <c r="BK81" s="148">
        <f t="shared" si="118"/>
        <v>2.3299346938775507</v>
      </c>
      <c r="BM81" s="149"/>
      <c r="BN81" s="143"/>
      <c r="BO81" s="143"/>
      <c r="BP81" s="150"/>
      <c r="BU81" s="148">
        <f t="shared" si="119"/>
        <v>22.062433487659398</v>
      </c>
      <c r="BW81" s="149"/>
      <c r="BX81" s="143"/>
      <c r="BY81" s="143"/>
      <c r="BZ81" s="150"/>
    </row>
    <row r="82" spans="1:78" x14ac:dyDescent="0.2">
      <c r="A82" s="74" t="s">
        <v>99</v>
      </c>
      <c r="B82" s="75">
        <v>179.61646903665439</v>
      </c>
      <c r="C82" s="75">
        <v>42.209870223613777</v>
      </c>
      <c r="D82" s="75">
        <v>4.8144370285298344</v>
      </c>
      <c r="E82" s="75"/>
      <c r="F82" s="75">
        <v>0</v>
      </c>
      <c r="G82" s="75">
        <v>2.9066725181538247</v>
      </c>
      <c r="H82" s="75">
        <v>229.54744880695182</v>
      </c>
      <c r="I82" s="75"/>
      <c r="J82" s="96"/>
      <c r="K82" s="97"/>
      <c r="L82" s="97"/>
      <c r="M82" s="98"/>
      <c r="R82" s="75">
        <f t="shared" si="113"/>
        <v>229.54744880695182</v>
      </c>
      <c r="T82" s="96"/>
      <c r="U82" s="97"/>
      <c r="V82" s="97"/>
      <c r="W82" s="98"/>
      <c r="AB82" s="148">
        <f t="shared" si="114"/>
        <v>179.61646903665439</v>
      </c>
      <c r="AD82" s="149"/>
      <c r="AE82" s="143"/>
      <c r="AF82" s="143"/>
      <c r="AG82" s="150"/>
      <c r="AL82" s="148">
        <f t="shared" si="115"/>
        <v>42.209870223613777</v>
      </c>
      <c r="AN82" s="149"/>
      <c r="AO82" s="143"/>
      <c r="AP82" s="143"/>
      <c r="AQ82" s="150"/>
      <c r="AV82" s="148">
        <f t="shared" si="116"/>
        <v>4.8144370285298344</v>
      </c>
      <c r="AX82" s="149"/>
      <c r="AY82" s="143"/>
      <c r="AZ82" s="143"/>
      <c r="BA82" s="150"/>
      <c r="BF82" s="148" t="str">
        <f t="shared" si="117"/>
        <v/>
      </c>
      <c r="BK82" s="148">
        <f t="shared" si="118"/>
        <v>0</v>
      </c>
      <c r="BM82" s="149"/>
      <c r="BN82" s="143"/>
      <c r="BO82" s="143"/>
      <c r="BP82" s="150"/>
      <c r="BU82" s="148">
        <f t="shared" si="119"/>
        <v>2.9066725181538247</v>
      </c>
      <c r="BW82" s="149"/>
      <c r="BX82" s="143"/>
      <c r="BY82" s="143"/>
      <c r="BZ82" s="150"/>
    </row>
    <row r="83" spans="1:78" x14ac:dyDescent="0.2">
      <c r="A83" s="74" t="s">
        <v>100</v>
      </c>
      <c r="B83" s="75">
        <v>151.87521072948201</v>
      </c>
      <c r="C83" s="75">
        <v>35.690674521428271</v>
      </c>
      <c r="D83" s="75">
        <v>3.063732654518986</v>
      </c>
      <c r="E83" s="75"/>
      <c r="F83" s="75">
        <v>14.579683912037037</v>
      </c>
      <c r="G83" s="75">
        <v>0.96228642910621243</v>
      </c>
      <c r="H83" s="75">
        <v>206.1715882465725</v>
      </c>
      <c r="I83" s="75"/>
      <c r="J83" s="96"/>
      <c r="K83" s="97"/>
      <c r="L83" s="97"/>
      <c r="M83" s="98"/>
      <c r="R83" s="75">
        <f t="shared" si="113"/>
        <v>206.1715882465725</v>
      </c>
      <c r="T83" s="96"/>
      <c r="U83" s="97"/>
      <c r="V83" s="97"/>
      <c r="W83" s="98"/>
      <c r="AB83" s="148">
        <f t="shared" si="114"/>
        <v>151.87521072948201</v>
      </c>
      <c r="AD83" s="149"/>
      <c r="AE83" s="143"/>
      <c r="AF83" s="143"/>
      <c r="AG83" s="150"/>
      <c r="AL83" s="148">
        <f t="shared" si="115"/>
        <v>35.690674521428271</v>
      </c>
      <c r="AN83" s="149"/>
      <c r="AO83" s="143"/>
      <c r="AP83" s="143"/>
      <c r="AQ83" s="150"/>
      <c r="AV83" s="148">
        <f t="shared" si="116"/>
        <v>3.063732654518986</v>
      </c>
      <c r="AX83" s="149"/>
      <c r="AY83" s="143"/>
      <c r="AZ83" s="143"/>
      <c r="BA83" s="150"/>
      <c r="BF83" s="148" t="str">
        <f t="shared" si="117"/>
        <v/>
      </c>
      <c r="BK83" s="148">
        <f t="shared" si="118"/>
        <v>14.579683912037037</v>
      </c>
      <c r="BM83" s="149"/>
      <c r="BN83" s="143"/>
      <c r="BO83" s="143"/>
      <c r="BP83" s="150"/>
      <c r="BU83" s="148">
        <f t="shared" si="119"/>
        <v>0.96228642910621243</v>
      </c>
      <c r="BW83" s="149"/>
      <c r="BX83" s="143"/>
      <c r="BY83" s="143"/>
      <c r="BZ83" s="150"/>
    </row>
    <row r="84" spans="1:78" x14ac:dyDescent="0.2">
      <c r="A84" s="74" t="s">
        <v>101</v>
      </c>
      <c r="B84" s="75">
        <v>267.99872363077895</v>
      </c>
      <c r="C84" s="75">
        <v>62.979700053233053</v>
      </c>
      <c r="D84" s="75">
        <v>3.063732654518986</v>
      </c>
      <c r="E84" s="75"/>
      <c r="F84" s="75">
        <v>11.033229166666665</v>
      </c>
      <c r="G84" s="75">
        <v>65.431143189189825</v>
      </c>
      <c r="H84" s="75">
        <v>410.50652869438744</v>
      </c>
      <c r="I84" s="75">
        <v>31.90308555399719</v>
      </c>
      <c r="J84" s="102">
        <f>SUM(H81:H84)</f>
        <v>1187.5910927704058</v>
      </c>
      <c r="K84" s="103">
        <f>AVERAGE(H81:H84)</f>
        <v>296.89777319260145</v>
      </c>
      <c r="L84" s="104">
        <f t="shared" ref="L84" si="134">(K84-P$12)^2</f>
        <v>777.76224459517232</v>
      </c>
      <c r="M84" s="105">
        <f>(H82-K84)^2+(H83-K84)^2+(H84-K84)^2+(H81-K84)^2</f>
        <v>27651.637287053811</v>
      </c>
      <c r="R84" s="75">
        <f t="shared" si="113"/>
        <v>410.50652869438744</v>
      </c>
      <c r="T84" s="102">
        <f>SUM(R81:R84)</f>
        <v>1187.5910927704058</v>
      </c>
      <c r="U84" s="103">
        <f>AVERAGE(R81:R84)</f>
        <v>296.89777319260145</v>
      </c>
      <c r="V84" s="104">
        <f t="shared" ref="V84" si="135">(U84-Z$12)^2</f>
        <v>748.42505314860978</v>
      </c>
      <c r="W84" s="105">
        <f>(R82-U84)^2+(R83-U84)^2+(R84-U84)^2+(R81-U84)^2</f>
        <v>27651.637287053811</v>
      </c>
      <c r="AB84" s="148">
        <f t="shared" si="114"/>
        <v>267.99872363077895</v>
      </c>
      <c r="AD84" s="155">
        <f>SUM(AB81:AB84)</f>
        <v>854.02247002034926</v>
      </c>
      <c r="AE84" s="156">
        <f>AVERAGE(AB81:AB84)</f>
        <v>213.50561750508732</v>
      </c>
      <c r="AF84" s="157">
        <f t="shared" ref="AF84" si="136">(AE84-AJ$12)^2</f>
        <v>58.803122810618213</v>
      </c>
      <c r="AG84" s="158">
        <f>(AB82-AE84)^2+(AB83-AE84)^2+(AB84-AE84)^2+(AB81-AE84)^2</f>
        <v>9599.4495657282441</v>
      </c>
      <c r="AL84" s="148">
        <f t="shared" si="115"/>
        <v>62.979700053233053</v>
      </c>
      <c r="AN84" s="155">
        <f>SUM(AL81:AL84)</f>
        <v>200.69528045478208</v>
      </c>
      <c r="AO84" s="156">
        <f>AVERAGE(AL81:AL84)</f>
        <v>50.17382011369552</v>
      </c>
      <c r="AP84" s="157">
        <f t="shared" ref="AP84" si="137">(AO84-AT$12)^2</f>
        <v>3.4065325510573823</v>
      </c>
      <c r="AQ84" s="158">
        <f>(AL82-AO84)^2+(AL83-AO84)^2+(AL84-AO84)^2+(AL81-AO84)^2</f>
        <v>530.12960226734231</v>
      </c>
      <c r="AV84" s="148">
        <f t="shared" si="116"/>
        <v>3.063732654518986</v>
      </c>
      <c r="AX84" s="155">
        <f>SUM(AV81:AV84)</f>
        <v>13.567958898584081</v>
      </c>
      <c r="AY84" s="156">
        <f>AVERAGE(AV81:AV84)</f>
        <v>3.3919897246460202</v>
      </c>
      <c r="AZ84" s="157">
        <f t="shared" ref="AZ84" si="138">(AY84-BD$12)^2</f>
        <v>7.5846326685597432E-2</v>
      </c>
      <c r="BA84" s="158">
        <f>(AV82-AY84)^2+(AV83-AY84)^2+(AV84-AY84)^2+(AV81-AY84)^2</f>
        <v>2.8255153516509735</v>
      </c>
      <c r="BF84" s="148" t="str">
        <f t="shared" si="117"/>
        <v/>
      </c>
      <c r="BK84" s="148">
        <f t="shared" si="118"/>
        <v>11.033229166666665</v>
      </c>
      <c r="BM84" s="155">
        <f>SUM(BK81:BK84)</f>
        <v>27.942847772581253</v>
      </c>
      <c r="BN84" s="156">
        <f>AVERAGE(BK81:BK84)</f>
        <v>6.9857119431453132</v>
      </c>
      <c r="BO84" s="157">
        <f t="shared" ref="BO84" si="139">(BN84-BS$12)^2</f>
        <v>19.631490020895917</v>
      </c>
      <c r="BP84" s="158">
        <f>(BK82-BN84)^2+(BK83-BN84)^2+(BK84-BN84)^2+(BK81-BN84)^2</f>
        <v>144.52723908641761</v>
      </c>
      <c r="BU84" s="148">
        <f t="shared" si="119"/>
        <v>65.431143189189825</v>
      </c>
      <c r="BW84" s="155">
        <f>SUM(BU81:BU84)</f>
        <v>91.362535624109256</v>
      </c>
      <c r="BX84" s="156">
        <f>AVERAGE(BU81:BU84)</f>
        <v>22.840633906027314</v>
      </c>
      <c r="BY84" s="157">
        <f t="shared" ref="BY84" si="140">(BX84-CC$12)^2</f>
        <v>202.18134299283949</v>
      </c>
      <c r="BZ84" s="158">
        <f>(BU82-BX84)^2+(BU83-BX84)^2+(BU84-BX84)^2+(BU81-BX84)^2</f>
        <v>2690.5819818244313</v>
      </c>
    </row>
    <row r="85" spans="1:78" x14ac:dyDescent="0.2">
      <c r="A85" s="74" t="s">
        <v>102</v>
      </c>
      <c r="B85" s="75">
        <v>296.41214500586557</v>
      </c>
      <c r="C85" s="75">
        <v>69.656854076378409</v>
      </c>
      <c r="D85" s="75">
        <v>3.93908484152441</v>
      </c>
      <c r="E85" s="75"/>
      <c r="F85" s="75">
        <v>2.9093597500000001</v>
      </c>
      <c r="G85" s="75">
        <v>31.617200592605379</v>
      </c>
      <c r="H85" s="75">
        <v>404.53464426637379</v>
      </c>
      <c r="I85" s="75"/>
      <c r="J85" s="96"/>
      <c r="K85" s="97"/>
      <c r="L85" s="97"/>
      <c r="M85" s="98"/>
      <c r="R85" s="75">
        <f t="shared" si="113"/>
        <v>404.53464426637379</v>
      </c>
      <c r="T85" s="96"/>
      <c r="U85" s="97"/>
      <c r="V85" s="97"/>
      <c r="W85" s="98"/>
      <c r="AB85" s="148">
        <f t="shared" si="114"/>
        <v>296.41214500586557</v>
      </c>
      <c r="AD85" s="149"/>
      <c r="AE85" s="143"/>
      <c r="AF85" s="143"/>
      <c r="AG85" s="150"/>
      <c r="AL85" s="148">
        <f t="shared" si="115"/>
        <v>69.656854076378409</v>
      </c>
      <c r="AN85" s="149"/>
      <c r="AO85" s="143"/>
      <c r="AP85" s="143"/>
      <c r="AQ85" s="150"/>
      <c r="AV85" s="148">
        <f t="shared" si="116"/>
        <v>3.93908484152441</v>
      </c>
      <c r="AX85" s="149"/>
      <c r="AY85" s="143"/>
      <c r="AZ85" s="143"/>
      <c r="BA85" s="150"/>
      <c r="BF85" s="148" t="str">
        <f t="shared" si="117"/>
        <v/>
      </c>
      <c r="BK85" s="148">
        <f t="shared" si="118"/>
        <v>2.9093597500000001</v>
      </c>
      <c r="BM85" s="149"/>
      <c r="BN85" s="143"/>
      <c r="BO85" s="143"/>
      <c r="BP85" s="150"/>
      <c r="BU85" s="148">
        <f t="shared" si="119"/>
        <v>31.617200592605379</v>
      </c>
      <c r="BW85" s="149"/>
      <c r="BX85" s="143"/>
      <c r="BY85" s="143"/>
      <c r="BZ85" s="150"/>
    </row>
    <row r="86" spans="1:78" x14ac:dyDescent="0.2">
      <c r="A86" s="74" t="s">
        <v>103</v>
      </c>
      <c r="B86" s="75">
        <v>189.30455395050441</v>
      </c>
      <c r="C86" s="75">
        <v>44.486570178368538</v>
      </c>
      <c r="D86" s="75">
        <v>4.3767609350271224</v>
      </c>
      <c r="E86" s="75"/>
      <c r="F86" s="75">
        <v>0</v>
      </c>
      <c r="G86" s="75">
        <v>5.2213291533138042</v>
      </c>
      <c r="H86" s="75">
        <v>243.38921421721389</v>
      </c>
      <c r="I86" s="75"/>
      <c r="J86" s="96"/>
      <c r="K86" s="97"/>
      <c r="L86" s="97"/>
      <c r="M86" s="98"/>
      <c r="R86" s="75">
        <f t="shared" si="113"/>
        <v>243.38921421721389</v>
      </c>
      <c r="T86" s="96"/>
      <c r="U86" s="97"/>
      <c r="V86" s="97"/>
      <c r="W86" s="98"/>
      <c r="AB86" s="148">
        <f t="shared" si="114"/>
        <v>189.30455395050441</v>
      </c>
      <c r="AD86" s="149"/>
      <c r="AE86" s="143"/>
      <c r="AF86" s="143"/>
      <c r="AG86" s="150"/>
      <c r="AL86" s="148">
        <f t="shared" si="115"/>
        <v>44.486570178368538</v>
      </c>
      <c r="AN86" s="149"/>
      <c r="AO86" s="143"/>
      <c r="AP86" s="143"/>
      <c r="AQ86" s="150"/>
      <c r="AV86" s="148">
        <f t="shared" si="116"/>
        <v>4.3767609350271224</v>
      </c>
      <c r="AX86" s="149"/>
      <c r="AY86" s="143"/>
      <c r="AZ86" s="143"/>
      <c r="BA86" s="150"/>
      <c r="BF86" s="148" t="str">
        <f t="shared" si="117"/>
        <v/>
      </c>
      <c r="BK86" s="148">
        <f t="shared" si="118"/>
        <v>0</v>
      </c>
      <c r="BM86" s="149"/>
      <c r="BN86" s="143"/>
      <c r="BO86" s="143"/>
      <c r="BP86" s="150"/>
      <c r="BU86" s="148">
        <f t="shared" si="119"/>
        <v>5.2213291533138042</v>
      </c>
      <c r="BW86" s="149"/>
      <c r="BX86" s="143"/>
      <c r="BY86" s="143"/>
      <c r="BZ86" s="150"/>
    </row>
    <row r="87" spans="1:78" x14ac:dyDescent="0.2">
      <c r="A87" s="74" t="s">
        <v>104</v>
      </c>
      <c r="B87" s="75">
        <v>290.83181249463297</v>
      </c>
      <c r="C87" s="75">
        <v>68.345475936238742</v>
      </c>
      <c r="D87" s="75">
        <v>0</v>
      </c>
      <c r="E87" s="75"/>
      <c r="F87" s="75">
        <v>2.9808777777777777</v>
      </c>
      <c r="G87" s="75">
        <v>18.220912040634385</v>
      </c>
      <c r="H87" s="75">
        <v>380.37907824928391</v>
      </c>
      <c r="I87" s="75"/>
      <c r="J87" s="96"/>
      <c r="K87" s="97"/>
      <c r="L87" s="97"/>
      <c r="M87" s="98"/>
      <c r="R87" s="75">
        <f t="shared" si="113"/>
        <v>380.37907824928391</v>
      </c>
      <c r="T87" s="96"/>
      <c r="U87" s="97"/>
      <c r="V87" s="97"/>
      <c r="W87" s="98"/>
      <c r="AB87" s="148">
        <f t="shared" si="114"/>
        <v>290.83181249463297</v>
      </c>
      <c r="AD87" s="149"/>
      <c r="AE87" s="143"/>
      <c r="AF87" s="143"/>
      <c r="AG87" s="150"/>
      <c r="AL87" s="148">
        <f t="shared" si="115"/>
        <v>68.345475936238742</v>
      </c>
      <c r="AN87" s="149"/>
      <c r="AO87" s="143"/>
      <c r="AP87" s="143"/>
      <c r="AQ87" s="150"/>
      <c r="AV87" s="148">
        <f t="shared" si="116"/>
        <v>0</v>
      </c>
      <c r="AX87" s="149"/>
      <c r="AY87" s="143"/>
      <c r="AZ87" s="143"/>
      <c r="BA87" s="150"/>
      <c r="BF87" s="148" t="str">
        <f t="shared" si="117"/>
        <v/>
      </c>
      <c r="BK87" s="148">
        <f t="shared" si="118"/>
        <v>2.9808777777777777</v>
      </c>
      <c r="BM87" s="149"/>
      <c r="BN87" s="143"/>
      <c r="BO87" s="143"/>
      <c r="BP87" s="150"/>
      <c r="BU87" s="148">
        <f t="shared" si="119"/>
        <v>18.220912040634385</v>
      </c>
      <c r="BW87" s="149"/>
      <c r="BX87" s="143"/>
      <c r="BY87" s="143"/>
      <c r="BZ87" s="150"/>
    </row>
    <row r="88" spans="1:78" x14ac:dyDescent="0.2">
      <c r="A88" s="74" t="s">
        <v>105</v>
      </c>
      <c r="B88" s="75">
        <v>197.26510036784012</v>
      </c>
      <c r="C88" s="75">
        <v>46.357298586442425</v>
      </c>
      <c r="D88" s="75">
        <v>4.3767609350271224</v>
      </c>
      <c r="E88" s="75"/>
      <c r="F88" s="75">
        <v>0</v>
      </c>
      <c r="G88" s="75">
        <v>0</v>
      </c>
      <c r="H88" s="75">
        <v>247.99915988930968</v>
      </c>
      <c r="I88" s="75">
        <v>45.769985974754562</v>
      </c>
      <c r="J88" s="102">
        <f>SUM(H85:H88)</f>
        <v>1276.3020966221811</v>
      </c>
      <c r="K88" s="103">
        <f>AVERAGE(H85:H88)</f>
        <v>319.07552415554528</v>
      </c>
      <c r="L88" s="104">
        <f t="shared" ref="L88" si="141">(K88-P$12)^2</f>
        <v>2506.6183772157465</v>
      </c>
      <c r="M88" s="105">
        <f>(H86-K88)^2+(H87-K88)^2+(H88-K88)^2+(H85-K88)^2</f>
        <v>21841.654024028725</v>
      </c>
      <c r="R88" s="75">
        <f t="shared" si="113"/>
        <v>247.99915988930968</v>
      </c>
      <c r="T88" s="102">
        <f>SUM(R85:R88)</f>
        <v>1276.3020966221811</v>
      </c>
      <c r="U88" s="103">
        <f>AVERAGE(R85:R88)</f>
        <v>319.07552415554528</v>
      </c>
      <c r="V88" s="104">
        <f t="shared" ref="V88" si="142">(U88-Z$12)^2</f>
        <v>2453.7270496809756</v>
      </c>
      <c r="W88" s="105">
        <f>(R86-U88)^2+(R87-U88)^2+(R88-U88)^2+(R85-U88)^2</f>
        <v>21841.654024028725</v>
      </c>
      <c r="AB88" s="148">
        <f t="shared" si="114"/>
        <v>197.26510036784012</v>
      </c>
      <c r="AD88" s="155">
        <f>SUM(AB85:AB88)</f>
        <v>973.81361181884301</v>
      </c>
      <c r="AE88" s="156">
        <f>AVERAGE(AB85:AB88)</f>
        <v>243.45340295471075</v>
      </c>
      <c r="AF88" s="157">
        <f t="shared" ref="AF88" si="143">(AE88-AJ$12)^2</f>
        <v>1414.9713459719567</v>
      </c>
      <c r="AG88" s="158">
        <f>(AB86-AE88)^2+(AB87-AE88)^2+(AB88-AE88)^2+(AB85-AE88)^2</f>
        <v>10114.799194510004</v>
      </c>
      <c r="AL88" s="148">
        <f t="shared" si="115"/>
        <v>46.357298586442425</v>
      </c>
      <c r="AN88" s="155">
        <f>SUM(AL85:AL88)</f>
        <v>228.84619877742813</v>
      </c>
      <c r="AO88" s="156">
        <f>AVERAGE(AL85:AL88)</f>
        <v>57.211549694357032</v>
      </c>
      <c r="AP88" s="157">
        <f t="shared" ref="AP88" si="144">(AO88-AT$12)^2</f>
        <v>78.914955615721894</v>
      </c>
      <c r="AQ88" s="158">
        <f>(AL86-AO88)^2+(AL87-AO88)^2+(AL88-AO88)^2+(AL85-AO88)^2</f>
        <v>558.58978551681491</v>
      </c>
      <c r="AV88" s="148">
        <f t="shared" si="116"/>
        <v>4.3767609350271224</v>
      </c>
      <c r="AX88" s="155">
        <f>SUM(AV85:AV88)</f>
        <v>12.692606711578655</v>
      </c>
      <c r="AY88" s="156">
        <f>AVERAGE(AV85:AV88)</f>
        <v>3.1731516778946638</v>
      </c>
      <c r="AZ88" s="157">
        <f t="shared" ref="AZ88" si="145">(AY88-BD$12)^2</f>
        <v>0.24427334060906153</v>
      </c>
      <c r="BA88" s="158">
        <f>(AV86-AY88)^2+(AV87-AY88)^2+(AV88-AY88)^2+(AV85-AY88)^2</f>
        <v>13.552895669783489</v>
      </c>
      <c r="BF88" s="148" t="str">
        <f t="shared" si="117"/>
        <v/>
      </c>
      <c r="BK88" s="148">
        <f t="shared" si="118"/>
        <v>0</v>
      </c>
      <c r="BM88" s="155">
        <f>SUM(BK85:BK88)</f>
        <v>5.8902375277777779</v>
      </c>
      <c r="BN88" s="156">
        <f>AVERAGE(BK85:BK88)</f>
        <v>1.4725593819444445</v>
      </c>
      <c r="BO88" s="157">
        <f t="shared" ref="BO88" si="146">(BN88-BS$12)^2</f>
        <v>1.1716088729851095</v>
      </c>
      <c r="BP88" s="158">
        <f>(BK86-BN88)^2+(BK87-BN88)^2+(BK88-BN88)^2+(BK85-BN88)^2</f>
        <v>8.676281947559028</v>
      </c>
      <c r="BU88" s="148">
        <f t="shared" si="119"/>
        <v>0</v>
      </c>
      <c r="BW88" s="155">
        <f>SUM(BU85:BU88)</f>
        <v>55.059441786553563</v>
      </c>
      <c r="BX88" s="156">
        <f>AVERAGE(BU85:BU88)</f>
        <v>13.764860446638391</v>
      </c>
      <c r="BY88" s="157">
        <f t="shared" ref="BY88" si="147">(BX88-CC$12)^2</f>
        <v>26.453279137186392</v>
      </c>
      <c r="BZ88" s="158">
        <f>(BU86-BX88)^2+(BU87-BX88)^2+(BU88-BX88)^2+(BU85-BX88)^2</f>
        <v>601.02575457110538</v>
      </c>
    </row>
    <row r="89" spans="1:78" x14ac:dyDescent="0.2">
      <c r="A89" s="74" t="s">
        <v>106</v>
      </c>
      <c r="B89" s="75">
        <v>208.01482743318763</v>
      </c>
      <c r="C89" s="75">
        <v>48.883484446799088</v>
      </c>
      <c r="D89" s="75">
        <v>7.8781696830488199</v>
      </c>
      <c r="E89" s="75"/>
      <c r="F89" s="75">
        <v>0</v>
      </c>
      <c r="G89" s="75">
        <v>14.30130351728851</v>
      </c>
      <c r="H89" s="75">
        <v>279.07778508032408</v>
      </c>
      <c r="I89" s="75"/>
      <c r="J89" s="96"/>
      <c r="K89" s="97"/>
      <c r="L89" s="97"/>
      <c r="M89" s="98"/>
      <c r="R89" s="75">
        <f t="shared" si="113"/>
        <v>279.07778508032408</v>
      </c>
      <c r="T89" s="96"/>
      <c r="U89" s="97"/>
      <c r="V89" s="97"/>
      <c r="W89" s="98"/>
      <c r="AB89" s="148">
        <f t="shared" si="114"/>
        <v>208.01482743318763</v>
      </c>
      <c r="AD89" s="149"/>
      <c r="AE89" s="143"/>
      <c r="AF89" s="143"/>
      <c r="AG89" s="150"/>
      <c r="AL89" s="148">
        <f t="shared" si="115"/>
        <v>48.883484446799088</v>
      </c>
      <c r="AN89" s="149"/>
      <c r="AO89" s="143"/>
      <c r="AP89" s="143"/>
      <c r="AQ89" s="150"/>
      <c r="AV89" s="148">
        <f t="shared" si="116"/>
        <v>7.8781696830488199</v>
      </c>
      <c r="AX89" s="149"/>
      <c r="AY89" s="143"/>
      <c r="AZ89" s="143"/>
      <c r="BA89" s="150"/>
      <c r="BF89" s="148" t="str">
        <f t="shared" si="117"/>
        <v/>
      </c>
      <c r="BK89" s="148">
        <f t="shared" si="118"/>
        <v>0</v>
      </c>
      <c r="BM89" s="149"/>
      <c r="BN89" s="143"/>
      <c r="BO89" s="143"/>
      <c r="BP89" s="150"/>
      <c r="BU89" s="148">
        <f t="shared" si="119"/>
        <v>14.30130351728851</v>
      </c>
      <c r="BW89" s="149"/>
      <c r="BX89" s="143"/>
      <c r="BY89" s="143"/>
      <c r="BZ89" s="150"/>
    </row>
    <row r="90" spans="1:78" x14ac:dyDescent="0.2">
      <c r="A90" s="74" t="s">
        <v>107</v>
      </c>
      <c r="B90" s="75">
        <v>110.70719690123428</v>
      </c>
      <c r="C90" s="75">
        <v>26.016191271790056</v>
      </c>
      <c r="D90" s="75">
        <v>3.501408748021698</v>
      </c>
      <c r="E90" s="75"/>
      <c r="F90" s="75">
        <v>0</v>
      </c>
      <c r="G90" s="75">
        <v>10.648377873362817</v>
      </c>
      <c r="H90" s="75">
        <v>150.87317479440887</v>
      </c>
      <c r="I90" s="75"/>
      <c r="J90" s="96"/>
      <c r="K90" s="97"/>
      <c r="L90" s="97"/>
      <c r="M90" s="98"/>
      <c r="R90" s="75">
        <f t="shared" si="113"/>
        <v>150.87317479440887</v>
      </c>
      <c r="T90" s="96"/>
      <c r="U90" s="97"/>
      <c r="V90" s="97"/>
      <c r="W90" s="98"/>
      <c r="AB90" s="148">
        <f t="shared" si="114"/>
        <v>110.70719690123428</v>
      </c>
      <c r="AD90" s="149"/>
      <c r="AE90" s="143"/>
      <c r="AF90" s="143"/>
      <c r="AG90" s="150"/>
      <c r="AL90" s="148">
        <f t="shared" si="115"/>
        <v>26.016191271790056</v>
      </c>
      <c r="AN90" s="149"/>
      <c r="AO90" s="143"/>
      <c r="AP90" s="143"/>
      <c r="AQ90" s="150"/>
      <c r="AV90" s="148">
        <f t="shared" si="116"/>
        <v>3.501408748021698</v>
      </c>
      <c r="AX90" s="149"/>
      <c r="AY90" s="143"/>
      <c r="AZ90" s="143"/>
      <c r="BA90" s="150"/>
      <c r="BF90" s="148" t="str">
        <f t="shared" si="117"/>
        <v/>
      </c>
      <c r="BK90" s="148">
        <f t="shared" si="118"/>
        <v>0</v>
      </c>
      <c r="BM90" s="149"/>
      <c r="BN90" s="143"/>
      <c r="BO90" s="143"/>
      <c r="BP90" s="150"/>
      <c r="BU90" s="148">
        <f t="shared" si="119"/>
        <v>10.648377873362817</v>
      </c>
      <c r="BW90" s="149"/>
      <c r="BX90" s="143"/>
      <c r="BY90" s="143"/>
      <c r="BZ90" s="150"/>
    </row>
    <row r="91" spans="1:78" x14ac:dyDescent="0.2">
      <c r="A91" s="74" t="s">
        <v>108</v>
      </c>
      <c r="B91" s="75">
        <v>154.70859690817673</v>
      </c>
      <c r="C91" s="75">
        <v>36.35652027342153</v>
      </c>
      <c r="D91" s="75">
        <v>1.3130282805081368</v>
      </c>
      <c r="E91" s="75"/>
      <c r="F91" s="75">
        <v>1.6462585034013608</v>
      </c>
      <c r="G91" s="75">
        <v>17.687873212439801</v>
      </c>
      <c r="H91" s="75">
        <v>211.71227717794756</v>
      </c>
      <c r="I91" s="75"/>
      <c r="J91" s="96"/>
      <c r="K91" s="97"/>
      <c r="L91" s="97"/>
      <c r="M91" s="98"/>
      <c r="R91" s="75">
        <f t="shared" si="113"/>
        <v>211.71227717794756</v>
      </c>
      <c r="T91" s="96"/>
      <c r="U91" s="97"/>
      <c r="V91" s="97"/>
      <c r="W91" s="98"/>
      <c r="AB91" s="148">
        <f t="shared" si="114"/>
        <v>154.70859690817673</v>
      </c>
      <c r="AD91" s="149"/>
      <c r="AE91" s="143"/>
      <c r="AF91" s="143"/>
      <c r="AG91" s="150"/>
      <c r="AL91" s="148">
        <f t="shared" si="115"/>
        <v>36.35652027342153</v>
      </c>
      <c r="AN91" s="149"/>
      <c r="AO91" s="143"/>
      <c r="AP91" s="143"/>
      <c r="AQ91" s="150"/>
      <c r="AV91" s="148">
        <f t="shared" si="116"/>
        <v>1.3130282805081368</v>
      </c>
      <c r="AX91" s="149"/>
      <c r="AY91" s="143"/>
      <c r="AZ91" s="143"/>
      <c r="BA91" s="150"/>
      <c r="BF91" s="148" t="str">
        <f t="shared" si="117"/>
        <v/>
      </c>
      <c r="BK91" s="148">
        <f t="shared" si="118"/>
        <v>1.6462585034013608</v>
      </c>
      <c r="BM91" s="149"/>
      <c r="BN91" s="143"/>
      <c r="BO91" s="143"/>
      <c r="BP91" s="150"/>
      <c r="BU91" s="148">
        <f t="shared" si="119"/>
        <v>17.687873212439801</v>
      </c>
      <c r="BW91" s="149"/>
      <c r="BX91" s="143"/>
      <c r="BY91" s="143"/>
      <c r="BZ91" s="150"/>
    </row>
    <row r="92" spans="1:78" x14ac:dyDescent="0.2">
      <c r="A92" s="74" t="s">
        <v>109</v>
      </c>
      <c r="B92" s="75">
        <v>161.16940349198748</v>
      </c>
      <c r="C92" s="75">
        <v>37.874809820617052</v>
      </c>
      <c r="D92" s="75">
        <v>0</v>
      </c>
      <c r="E92" s="75"/>
      <c r="F92" s="75">
        <v>5.2360980615161736</v>
      </c>
      <c r="G92" s="75">
        <v>16.793600077812322</v>
      </c>
      <c r="H92" s="75">
        <v>221.07391145193304</v>
      </c>
      <c r="I92" s="75"/>
      <c r="J92" s="102">
        <f>SUM(H89:H92)</f>
        <v>862.73714850461351</v>
      </c>
      <c r="K92" s="103">
        <f>AVERAGE(H89:H92)</f>
        <v>215.68428712615338</v>
      </c>
      <c r="L92" s="104">
        <f t="shared" ref="L92" si="148">(K92-P$12)^2</f>
        <v>2843.5659703011124</v>
      </c>
      <c r="M92" s="105">
        <f>(H90-K92)^2+(H91-K92)^2+(H92-K92)^2+(H89-K92)^2</f>
        <v>8264.0407779451325</v>
      </c>
      <c r="R92" s="75">
        <f t="shared" si="113"/>
        <v>221.07391145193304</v>
      </c>
      <c r="T92" s="102">
        <f>SUM(R89:R92)</f>
        <v>862.73714850461351</v>
      </c>
      <c r="U92" s="103">
        <f>AVERAGE(R89:R92)</f>
        <v>215.68428712615338</v>
      </c>
      <c r="V92" s="104">
        <f t="shared" ref="V92" si="149">(U92-Z$12)^2</f>
        <v>2900.4824980077296</v>
      </c>
      <c r="W92" s="105">
        <f>(R90-U92)^2+(R91-U92)^2+(R92-U92)^2+(R89-U92)^2</f>
        <v>8264.0407779451325</v>
      </c>
      <c r="AB92" s="148">
        <f t="shared" si="114"/>
        <v>161.16940349198748</v>
      </c>
      <c r="AD92" s="155">
        <f>SUM(AB89:AB92)</f>
        <v>634.6000247345861</v>
      </c>
      <c r="AE92" s="156">
        <f>AVERAGE(AB89:AB92)</f>
        <v>158.65000618364652</v>
      </c>
      <c r="AF92" s="157">
        <f t="shared" ref="AF92" si="150">(AE92-AJ$12)^2</f>
        <v>2226.6405164781495</v>
      </c>
      <c r="AG92" s="158">
        <f>(AB90-AE92)^2+(AB91-AE92)^2+(AB92-AE92)^2+(AB89-AE92)^2</f>
        <v>4757.2806087629342</v>
      </c>
      <c r="AL92" s="148">
        <f t="shared" si="115"/>
        <v>37.874809820617052</v>
      </c>
      <c r="AN92" s="155">
        <f>SUM(AL89:AL92)</f>
        <v>149.13100581262773</v>
      </c>
      <c r="AO92" s="156">
        <f>AVERAGE(AL89:AL92)</f>
        <v>37.282751453156934</v>
      </c>
      <c r="AP92" s="157">
        <f t="shared" ref="AP92" si="151">(AO92-AT$12)^2</f>
        <v>122.00062329759128</v>
      </c>
      <c r="AQ92" s="158">
        <f>(AL90-AO92)^2+(AL91-AO92)^2+(AL92-AO92)^2+(AL89-AO92)^2</f>
        <v>262.72082161893286</v>
      </c>
      <c r="AV92" s="148">
        <f t="shared" si="116"/>
        <v>0</v>
      </c>
      <c r="AX92" s="155">
        <f>SUM(AV89:AV92)</f>
        <v>12.692606711578655</v>
      </c>
      <c r="AY92" s="156">
        <f>AVERAGE(AV89:AV92)</f>
        <v>3.1731516778946638</v>
      </c>
      <c r="AZ92" s="157">
        <f t="shared" ref="AZ92" si="152">(AY92-BD$12)^2</f>
        <v>0.24427334060906153</v>
      </c>
      <c r="BA92" s="158">
        <f>(AV90-AY92)^2+(AV91-AY92)^2+(AV92-AY92)^2+(AV89-AY92)^2</f>
        <v>35.773897757343697</v>
      </c>
      <c r="BF92" s="148" t="str">
        <f t="shared" si="117"/>
        <v/>
      </c>
      <c r="BK92" s="148">
        <f t="shared" si="118"/>
        <v>5.2360980615161736</v>
      </c>
      <c r="BM92" s="155">
        <f>SUM(BK89:BK92)</f>
        <v>6.8823565649175347</v>
      </c>
      <c r="BN92" s="156">
        <f>AVERAGE(BK89:BK92)</f>
        <v>1.7205891412293837</v>
      </c>
      <c r="BO92" s="157">
        <f t="shared" ref="BO92" si="153">(BN92-BS$12)^2</f>
        <v>0.69618843189220259</v>
      </c>
      <c r="BP92" s="158">
        <f>(BK90-BN92)^2+(BK91-BN92)^2+(BK92-BN92)^2+(BK89-BN92)^2</f>
        <v>18.285181998168849</v>
      </c>
      <c r="BU92" s="148">
        <f t="shared" si="119"/>
        <v>16.793600077812322</v>
      </c>
      <c r="BW92" s="155">
        <f>SUM(BU89:BU92)</f>
        <v>59.431154680903454</v>
      </c>
      <c r="BX92" s="156">
        <f>AVERAGE(BU89:BU92)</f>
        <v>14.857788670225863</v>
      </c>
      <c r="BY92" s="157">
        <f t="shared" ref="BY92" si="154">(BX92-CC$12)^2</f>
        <v>38.890232357396108</v>
      </c>
      <c r="BZ92" s="158">
        <f>(BU90-BX92)^2+(BU91-BX92)^2+(BU92-BX92)^2+(BU89-BX92)^2</f>
        <v>29.785559304007037</v>
      </c>
    </row>
    <row r="93" spans="1:78" x14ac:dyDescent="0.2">
      <c r="A93" s="74" t="s">
        <v>110</v>
      </c>
      <c r="B93" s="75">
        <v>254.0068714236815</v>
      </c>
      <c r="C93" s="75">
        <v>59.691614784565147</v>
      </c>
      <c r="D93" s="75">
        <v>5.6897892155352592</v>
      </c>
      <c r="E93" s="75"/>
      <c r="F93" s="75">
        <v>0</v>
      </c>
      <c r="G93" s="75">
        <v>1.8801596384075225</v>
      </c>
      <c r="H93" s="75">
        <v>321.26843506218944</v>
      </c>
      <c r="I93" s="75"/>
      <c r="J93" s="96"/>
      <c r="K93" s="97"/>
      <c r="L93" s="97"/>
      <c r="M93" s="98"/>
      <c r="R93" s="75">
        <f t="shared" si="113"/>
        <v>321.26843506218944</v>
      </c>
      <c r="T93" s="96"/>
      <c r="U93" s="97"/>
      <c r="V93" s="97"/>
      <c r="W93" s="98"/>
      <c r="AB93" s="148">
        <f t="shared" si="114"/>
        <v>254.0068714236815</v>
      </c>
      <c r="AD93" s="149"/>
      <c r="AE93" s="143"/>
      <c r="AF93" s="143"/>
      <c r="AG93" s="150"/>
      <c r="AL93" s="148">
        <f t="shared" si="115"/>
        <v>59.691614784565147</v>
      </c>
      <c r="AN93" s="149"/>
      <c r="AO93" s="143"/>
      <c r="AP93" s="143"/>
      <c r="AQ93" s="150"/>
      <c r="AV93" s="148">
        <f t="shared" si="116"/>
        <v>5.6897892155352592</v>
      </c>
      <c r="AX93" s="149"/>
      <c r="AY93" s="143"/>
      <c r="AZ93" s="143"/>
      <c r="BA93" s="150"/>
      <c r="BF93" s="148" t="str">
        <f t="shared" si="117"/>
        <v/>
      </c>
      <c r="BK93" s="148">
        <f t="shared" si="118"/>
        <v>0</v>
      </c>
      <c r="BM93" s="149"/>
      <c r="BN93" s="143"/>
      <c r="BO93" s="143"/>
      <c r="BP93" s="150"/>
      <c r="BU93" s="148">
        <f t="shared" si="119"/>
        <v>1.8801596384075225</v>
      </c>
      <c r="BW93" s="149"/>
      <c r="BX93" s="143"/>
      <c r="BY93" s="143"/>
      <c r="BZ93" s="150"/>
    </row>
    <row r="94" spans="1:78" x14ac:dyDescent="0.2">
      <c r="A94" s="74" t="s">
        <v>112</v>
      </c>
      <c r="B94" s="75">
        <v>225.02469073126358</v>
      </c>
      <c r="C94" s="75">
        <v>52.880802321846936</v>
      </c>
      <c r="D94" s="75">
        <v>4.8144370285298344</v>
      </c>
      <c r="E94" s="75"/>
      <c r="F94" s="75">
        <v>0</v>
      </c>
      <c r="G94" s="75">
        <v>11.720673997374945</v>
      </c>
      <c r="H94" s="75">
        <v>294.44060407901526</v>
      </c>
      <c r="I94" s="75"/>
      <c r="J94" s="96"/>
      <c r="K94" s="97"/>
      <c r="L94" s="97"/>
      <c r="M94" s="98"/>
      <c r="R94" s="75">
        <f t="shared" si="113"/>
        <v>294.44060407901526</v>
      </c>
      <c r="T94" s="96"/>
      <c r="U94" s="97"/>
      <c r="V94" s="97"/>
      <c r="W94" s="98"/>
      <c r="AB94" s="148">
        <f t="shared" si="114"/>
        <v>225.02469073126358</v>
      </c>
      <c r="AD94" s="149"/>
      <c r="AE94" s="143"/>
      <c r="AF94" s="143"/>
      <c r="AG94" s="150"/>
      <c r="AL94" s="148">
        <f t="shared" si="115"/>
        <v>52.880802321846936</v>
      </c>
      <c r="AN94" s="149"/>
      <c r="AO94" s="143"/>
      <c r="AP94" s="143"/>
      <c r="AQ94" s="150"/>
      <c r="AV94" s="148">
        <f t="shared" si="116"/>
        <v>4.8144370285298344</v>
      </c>
      <c r="AX94" s="149"/>
      <c r="AY94" s="143"/>
      <c r="AZ94" s="143"/>
      <c r="BA94" s="150"/>
      <c r="BF94" s="148" t="str">
        <f t="shared" si="117"/>
        <v/>
      </c>
      <c r="BK94" s="148">
        <f t="shared" si="118"/>
        <v>0</v>
      </c>
      <c r="BM94" s="149"/>
      <c r="BN94" s="143"/>
      <c r="BO94" s="143"/>
      <c r="BP94" s="150"/>
      <c r="BU94" s="148">
        <f t="shared" si="119"/>
        <v>11.720673997374945</v>
      </c>
      <c r="BW94" s="149"/>
      <c r="BX94" s="143"/>
      <c r="BY94" s="143"/>
      <c r="BZ94" s="150"/>
    </row>
    <row r="95" spans="1:78" x14ac:dyDescent="0.2">
      <c r="A95" s="74" t="s">
        <v>113</v>
      </c>
      <c r="B95" s="75">
        <v>285.79331131836983</v>
      </c>
      <c r="C95" s="75">
        <v>67.161428159816907</v>
      </c>
      <c r="D95" s="75">
        <v>2.1883804675135612</v>
      </c>
      <c r="E95" s="75"/>
      <c r="F95" s="75">
        <v>6.9798294855442169</v>
      </c>
      <c r="G95" s="75">
        <v>10.348881643560384</v>
      </c>
      <c r="H95" s="75">
        <v>372.47183107480492</v>
      </c>
      <c r="I95" s="75"/>
      <c r="J95" s="96"/>
      <c r="K95" s="97"/>
      <c r="L95" s="97"/>
      <c r="M95" s="98"/>
      <c r="R95" s="75">
        <f t="shared" si="113"/>
        <v>372.47183107480492</v>
      </c>
      <c r="T95" s="96"/>
      <c r="U95" s="97"/>
      <c r="V95" s="97"/>
      <c r="W95" s="98"/>
      <c r="AB95" s="148">
        <f t="shared" si="114"/>
        <v>285.79331131836983</v>
      </c>
      <c r="AD95" s="149"/>
      <c r="AE95" s="143"/>
      <c r="AF95" s="143"/>
      <c r="AG95" s="150"/>
      <c r="AL95" s="148">
        <f t="shared" si="115"/>
        <v>67.161428159816907</v>
      </c>
      <c r="AN95" s="149"/>
      <c r="AO95" s="143"/>
      <c r="AP95" s="143"/>
      <c r="AQ95" s="150"/>
      <c r="AV95" s="148">
        <f t="shared" si="116"/>
        <v>2.1883804675135612</v>
      </c>
      <c r="AX95" s="149"/>
      <c r="AY95" s="143"/>
      <c r="AZ95" s="143"/>
      <c r="BA95" s="150"/>
      <c r="BF95" s="148" t="str">
        <f t="shared" si="117"/>
        <v/>
      </c>
      <c r="BK95" s="148">
        <f t="shared" si="118"/>
        <v>6.9798294855442169</v>
      </c>
      <c r="BM95" s="149"/>
      <c r="BN95" s="143"/>
      <c r="BO95" s="143"/>
      <c r="BP95" s="150"/>
      <c r="BU95" s="148">
        <f t="shared" si="119"/>
        <v>10.348881643560384</v>
      </c>
      <c r="BW95" s="149"/>
      <c r="BX95" s="143"/>
      <c r="BY95" s="143"/>
      <c r="BZ95" s="150"/>
    </row>
    <row r="96" spans="1:78" x14ac:dyDescent="0.2">
      <c r="A96" s="74" t="s">
        <v>114</v>
      </c>
      <c r="B96" s="75">
        <v>258.74233798541053</v>
      </c>
      <c r="C96" s="75">
        <v>60.804449426571473</v>
      </c>
      <c r="D96" s="75">
        <v>2.6260565610162736</v>
      </c>
      <c r="E96" s="75"/>
      <c r="F96" s="75">
        <v>0</v>
      </c>
      <c r="G96" s="75">
        <v>4.4952963795586687</v>
      </c>
      <c r="H96" s="75">
        <v>326.66814035255697</v>
      </c>
      <c r="I96" s="75">
        <v>17.045722300140255</v>
      </c>
      <c r="J96" s="102">
        <f>SUM(H93:H96)</f>
        <v>1314.8490105685667</v>
      </c>
      <c r="K96" s="103">
        <f>AVERAGE(H93:H96)</f>
        <v>328.71225264214166</v>
      </c>
      <c r="L96" s="104">
        <f t="shared" ref="L96" si="155">(K96-P$12)^2</f>
        <v>3564.4325087667739</v>
      </c>
      <c r="M96" s="105">
        <f>(H94-K96)^2+(H95-K96)^2+(H96-K96)^2+(H93-K96)^2</f>
        <v>3149.0354150548892</v>
      </c>
      <c r="R96" s="75">
        <f t="shared" si="113"/>
        <v>326.66814035255697</v>
      </c>
      <c r="T96" s="102">
        <f>SUM(R93:R96)</f>
        <v>1314.8490105685667</v>
      </c>
      <c r="U96" s="103">
        <f>AVERAGE(R93:R96)</f>
        <v>328.71225264214166</v>
      </c>
      <c r="V96" s="104">
        <f t="shared" ref="V96" si="156">(U96-Z$12)^2</f>
        <v>3501.3063826450016</v>
      </c>
      <c r="W96" s="105">
        <f>(R94-U96)^2+(R95-U96)^2+(R96-U96)^2+(R93-U96)^2</f>
        <v>3149.0354150548892</v>
      </c>
      <c r="AB96" s="148">
        <f t="shared" si="114"/>
        <v>258.74233798541053</v>
      </c>
      <c r="AD96" s="155">
        <f>SUM(AB93:AB96)</f>
        <v>1023.5672114587255</v>
      </c>
      <c r="AE96" s="156">
        <f>AVERAGE(AB93:AB96)</f>
        <v>255.89180286468138</v>
      </c>
      <c r="AF96" s="157">
        <f t="shared" ref="AF96" si="157">(AE96-AJ$12)^2</f>
        <v>2505.4534492752446</v>
      </c>
      <c r="AG96" s="158">
        <f>(AB94-AE96)^2+(AB95-AE96)^2+(AB96-AE96)^2+(AB93-AE96)^2</f>
        <v>1858.5573362747709</v>
      </c>
      <c r="AL96" s="148">
        <f t="shared" si="115"/>
        <v>60.804449426571473</v>
      </c>
      <c r="AN96" s="155">
        <f>SUM(AL93:AL96)</f>
        <v>240.53829469280043</v>
      </c>
      <c r="AO96" s="156">
        <f>AVERAGE(AL93:AL96)</f>
        <v>60.134573673200109</v>
      </c>
      <c r="AP96" s="157">
        <f t="shared" ref="AP96" si="158">(AO96-AT$12)^2</f>
        <v>139.391859889172</v>
      </c>
      <c r="AQ96" s="158">
        <f>(AL94-AO96)^2+(AL95-AO96)^2+(AL96-AO96)^2+(AL93-AO96)^2</f>
        <v>102.63882889577422</v>
      </c>
      <c r="AV96" s="148">
        <f t="shared" si="116"/>
        <v>2.6260565610162736</v>
      </c>
      <c r="AX96" s="155">
        <f>SUM(AV93:AV96)</f>
        <v>15.318663272594929</v>
      </c>
      <c r="AY96" s="156">
        <f>AVERAGE(AV93:AV96)</f>
        <v>3.8296658181487322</v>
      </c>
      <c r="AZ96" s="157">
        <f t="shared" ref="AZ96" si="159">(AY96-BD$12)^2</f>
        <v>2.6332843074362122E-2</v>
      </c>
      <c r="BA96" s="158">
        <f>(AV94-AY96)^2+(AV95-AY96)^2+(AV96-AY96)^2+(AV93-AY96)^2</f>
        <v>8.5723262363648214</v>
      </c>
      <c r="BF96" s="148" t="str">
        <f t="shared" si="117"/>
        <v/>
      </c>
      <c r="BK96" s="148">
        <f t="shared" si="118"/>
        <v>0</v>
      </c>
      <c r="BM96" s="155">
        <f>SUM(BK93:BK96)</f>
        <v>6.9798294855442169</v>
      </c>
      <c r="BN96" s="156">
        <f>AVERAGE(BK93:BK96)</f>
        <v>1.7449573713860542</v>
      </c>
      <c r="BO96" s="157">
        <f t="shared" ref="BO96" si="160">(BN96-BS$12)^2</f>
        <v>0.65611756011824285</v>
      </c>
      <c r="BP96" s="158">
        <f>(BK94-BN96)^2+(BK95-BN96)^2+(BK96-BN96)^2+(BK93-BN96)^2</f>
        <v>36.538514735454335</v>
      </c>
      <c r="BU96" s="148">
        <f t="shared" si="119"/>
        <v>4.4952963795586687</v>
      </c>
      <c r="BW96" s="155">
        <f>SUM(BU93:BU96)</f>
        <v>28.445011658901521</v>
      </c>
      <c r="BX96" s="156">
        <f>AVERAGE(BU93:BU96)</f>
        <v>7.1112529147253802</v>
      </c>
      <c r="BY96" s="157">
        <f t="shared" ref="BY96" si="161">(BX96-CC$12)^2</f>
        <v>2.2811039424470887</v>
      </c>
      <c r="BZ96" s="158">
        <f>(BU94-BX96)^2+(BU95-BX96)^2+(BU96-BX96)^2+(BU93-BX96)^2</f>
        <v>65.936567962371385</v>
      </c>
    </row>
    <row r="97" spans="1:78" x14ac:dyDescent="0.2">
      <c r="A97" s="74" t="s">
        <v>115</v>
      </c>
      <c r="B97" s="75">
        <v>130.51823433958083</v>
      </c>
      <c r="C97" s="75">
        <v>30.671785069801494</v>
      </c>
      <c r="D97" s="75">
        <v>2.6260565610162736</v>
      </c>
      <c r="E97" s="75"/>
      <c r="F97" s="75">
        <v>1.4946057321025239</v>
      </c>
      <c r="G97" s="75">
        <v>9.1444352177193178</v>
      </c>
      <c r="H97" s="75">
        <v>174.45511692022043</v>
      </c>
      <c r="I97" s="75"/>
      <c r="J97" s="96"/>
      <c r="K97" s="97"/>
      <c r="L97" s="97"/>
      <c r="M97" s="98"/>
      <c r="R97" s="75">
        <f t="shared" si="113"/>
        <v>174.45511692022043</v>
      </c>
      <c r="T97" s="96"/>
      <c r="U97" s="97"/>
      <c r="V97" s="97"/>
      <c r="W97" s="98"/>
      <c r="AB97" s="148">
        <f t="shared" si="114"/>
        <v>130.51823433958083</v>
      </c>
      <c r="AD97" s="149"/>
      <c r="AE97" s="143"/>
      <c r="AF97" s="143"/>
      <c r="AG97" s="150"/>
      <c r="AL97" s="148">
        <f t="shared" si="115"/>
        <v>30.671785069801494</v>
      </c>
      <c r="AN97" s="149"/>
      <c r="AO97" s="143"/>
      <c r="AP97" s="143"/>
      <c r="AQ97" s="150"/>
      <c r="AV97" s="148">
        <f t="shared" si="116"/>
        <v>2.6260565610162736</v>
      </c>
      <c r="AX97" s="149"/>
      <c r="AY97" s="143"/>
      <c r="AZ97" s="143"/>
      <c r="BA97" s="150"/>
      <c r="BF97" s="148" t="str">
        <f t="shared" si="117"/>
        <v/>
      </c>
      <c r="BK97" s="148">
        <f t="shared" si="118"/>
        <v>1.4946057321025239</v>
      </c>
      <c r="BM97" s="149"/>
      <c r="BN97" s="143"/>
      <c r="BO97" s="143"/>
      <c r="BP97" s="150"/>
      <c r="BU97" s="148">
        <f t="shared" si="119"/>
        <v>9.1444352177193178</v>
      </c>
      <c r="BW97" s="149"/>
      <c r="BX97" s="143"/>
      <c r="BY97" s="143"/>
      <c r="BZ97" s="150"/>
    </row>
    <row r="98" spans="1:78" x14ac:dyDescent="0.2">
      <c r="A98" s="74" t="s">
        <v>116</v>
      </c>
      <c r="B98" s="75">
        <v>171.8257734288089</v>
      </c>
      <c r="C98" s="75">
        <v>40.379056755770087</v>
      </c>
      <c r="D98" s="75">
        <v>7.4404935895461088</v>
      </c>
      <c r="E98" s="75"/>
      <c r="F98" s="75">
        <v>0</v>
      </c>
      <c r="G98" s="75">
        <v>1.4573087748483504</v>
      </c>
      <c r="H98" s="75">
        <v>221.10263254897345</v>
      </c>
      <c r="I98" s="75"/>
      <c r="J98" s="96"/>
      <c r="K98" s="97"/>
      <c r="L98" s="97"/>
      <c r="M98" s="98"/>
      <c r="R98" s="75">
        <f t="shared" si="113"/>
        <v>221.10263254897345</v>
      </c>
      <c r="T98" s="96"/>
      <c r="U98" s="97"/>
      <c r="V98" s="97"/>
      <c r="W98" s="98"/>
      <c r="AB98" s="148">
        <f t="shared" si="114"/>
        <v>171.8257734288089</v>
      </c>
      <c r="AD98" s="149"/>
      <c r="AE98" s="143"/>
      <c r="AF98" s="143"/>
      <c r="AG98" s="150"/>
      <c r="AL98" s="148">
        <f t="shared" si="115"/>
        <v>40.379056755770087</v>
      </c>
      <c r="AN98" s="149"/>
      <c r="AO98" s="143"/>
      <c r="AP98" s="143"/>
      <c r="AQ98" s="150"/>
      <c r="AV98" s="148">
        <f t="shared" si="116"/>
        <v>7.4404935895461088</v>
      </c>
      <c r="AX98" s="149"/>
      <c r="AY98" s="143"/>
      <c r="AZ98" s="143"/>
      <c r="BA98" s="150"/>
      <c r="BF98" s="148" t="str">
        <f t="shared" si="117"/>
        <v/>
      </c>
      <c r="BK98" s="148">
        <f t="shared" si="118"/>
        <v>0</v>
      </c>
      <c r="BM98" s="149"/>
      <c r="BN98" s="143"/>
      <c r="BO98" s="143"/>
      <c r="BP98" s="150"/>
      <c r="BU98" s="148">
        <f t="shared" si="119"/>
        <v>1.4573087748483504</v>
      </c>
      <c r="BW98" s="149"/>
      <c r="BX98" s="143"/>
      <c r="BY98" s="143"/>
      <c r="BZ98" s="150"/>
    </row>
    <row r="99" spans="1:78" x14ac:dyDescent="0.2">
      <c r="A99" s="74" t="s">
        <v>117</v>
      </c>
      <c r="B99" s="75">
        <v>269.76643149925133</v>
      </c>
      <c r="C99" s="75">
        <v>63.395111402324055</v>
      </c>
      <c r="D99" s="75">
        <v>0.8753521870054245</v>
      </c>
      <c r="E99" s="75"/>
      <c r="F99" s="75">
        <v>0.31250317313441622</v>
      </c>
      <c r="G99" s="75">
        <v>10.81622283320884</v>
      </c>
      <c r="H99" s="75">
        <v>345.16562109492406</v>
      </c>
      <c r="I99" s="75"/>
      <c r="J99" s="96"/>
      <c r="K99" s="97"/>
      <c r="L99" s="97"/>
      <c r="M99" s="98"/>
      <c r="R99" s="75">
        <f t="shared" si="113"/>
        <v>345.16562109492406</v>
      </c>
      <c r="T99" s="96"/>
      <c r="U99" s="97"/>
      <c r="V99" s="97"/>
      <c r="W99" s="98"/>
      <c r="AB99" s="148">
        <f t="shared" si="114"/>
        <v>269.76643149925133</v>
      </c>
      <c r="AD99" s="149"/>
      <c r="AE99" s="143"/>
      <c r="AF99" s="143"/>
      <c r="AG99" s="150"/>
      <c r="AL99" s="148">
        <f t="shared" si="115"/>
        <v>63.395111402324055</v>
      </c>
      <c r="AN99" s="149"/>
      <c r="AO99" s="143"/>
      <c r="AP99" s="143"/>
      <c r="AQ99" s="150"/>
      <c r="AV99" s="148">
        <f t="shared" si="116"/>
        <v>0.8753521870054245</v>
      </c>
      <c r="AX99" s="149"/>
      <c r="AY99" s="143"/>
      <c r="AZ99" s="143"/>
      <c r="BA99" s="150"/>
      <c r="BF99" s="148" t="str">
        <f t="shared" si="117"/>
        <v/>
      </c>
      <c r="BK99" s="148">
        <f t="shared" si="118"/>
        <v>0.31250317313441622</v>
      </c>
      <c r="BM99" s="149"/>
      <c r="BN99" s="143"/>
      <c r="BO99" s="143"/>
      <c r="BP99" s="150"/>
      <c r="BU99" s="148">
        <f t="shared" si="119"/>
        <v>10.81622283320884</v>
      </c>
      <c r="BW99" s="149"/>
      <c r="BX99" s="143"/>
      <c r="BY99" s="143"/>
      <c r="BZ99" s="150"/>
    </row>
    <row r="100" spans="1:78" x14ac:dyDescent="0.2">
      <c r="A100" s="74" t="s">
        <v>118</v>
      </c>
      <c r="B100" s="75">
        <v>192.05480703537373</v>
      </c>
      <c r="C100" s="75">
        <v>45.132879653312827</v>
      </c>
      <c r="D100" s="75">
        <v>6.5651414025406831</v>
      </c>
      <c r="E100" s="75"/>
      <c r="F100" s="75">
        <v>0</v>
      </c>
      <c r="G100" s="75">
        <v>3.3422644241445276</v>
      </c>
      <c r="H100" s="75">
        <v>247.09509251537176</v>
      </c>
      <c r="I100" s="75">
        <v>20.827110799438991</v>
      </c>
      <c r="J100" s="102">
        <f>SUM(H97:H100)</f>
        <v>987.81846307948967</v>
      </c>
      <c r="K100" s="103">
        <f>AVERAGE(H97:H100)</f>
        <v>246.95461576987242</v>
      </c>
      <c r="L100" s="104">
        <f t="shared" ref="L100" si="162">(K100-P$12)^2</f>
        <v>486.41280734917819</v>
      </c>
      <c r="M100" s="105">
        <f>(H98-K100)^2+(H99-K100)^2+(H100-K100)^2+(H97-K100)^2</f>
        <v>15569.923670577678</v>
      </c>
      <c r="R100" s="75">
        <f t="shared" si="113"/>
        <v>247.09509251537176</v>
      </c>
      <c r="T100" s="102">
        <f>SUM(R97:R100)</f>
        <v>987.81846307948967</v>
      </c>
      <c r="U100" s="103">
        <f>AVERAGE(R97:R100)</f>
        <v>246.95461576987242</v>
      </c>
      <c r="V100" s="104">
        <f t="shared" ref="V100" si="163">(U100-Z$12)^2</f>
        <v>510.11832201719545</v>
      </c>
      <c r="W100" s="105">
        <f>(R98-U100)^2+(R99-U100)^2+(R100-U100)^2+(R97-U100)^2</f>
        <v>15569.923670577678</v>
      </c>
      <c r="AB100" s="148">
        <f t="shared" si="114"/>
        <v>192.05480703537373</v>
      </c>
      <c r="AD100" s="155">
        <f>SUM(AB97:AB100)</f>
        <v>764.16524630301478</v>
      </c>
      <c r="AE100" s="156">
        <f>AVERAGE(AB97:AB100)</f>
        <v>191.0413115757537</v>
      </c>
      <c r="AF100" s="157">
        <f t="shared" ref="AF100" si="164">(AE100-AJ$12)^2</f>
        <v>218.92121662332929</v>
      </c>
      <c r="AG100" s="158">
        <f>(AB98-AE100)^2+(AB99-AE100)^2+(AB100-AE100)^2+(AB97-AE100)^2</f>
        <v>10230.95146442819</v>
      </c>
      <c r="AL100" s="148">
        <f t="shared" si="115"/>
        <v>45.132879653312827</v>
      </c>
      <c r="AN100" s="155">
        <f>SUM(AL97:AL100)</f>
        <v>179.57883288120848</v>
      </c>
      <c r="AO100" s="156">
        <f>AVERAGE(AL97:AL100)</f>
        <v>44.894708220302121</v>
      </c>
      <c r="AP100" s="157">
        <f t="shared" ref="AP100" si="165">(AO100-AT$12)^2</f>
        <v>11.788458494203509</v>
      </c>
      <c r="AQ100" s="158">
        <f>(AL98-AO100)^2+(AL99-AO100)^2+(AL100-AO100)^2+(AL97-AO100)^2</f>
        <v>565.00429462304669</v>
      </c>
      <c r="AV100" s="148">
        <f t="shared" si="116"/>
        <v>6.5651414025406831</v>
      </c>
      <c r="AX100" s="155">
        <f>SUM(AV97:AV100)</f>
        <v>17.50704374010849</v>
      </c>
      <c r="AY100" s="156">
        <f>AVERAGE(AV97:AV100)</f>
        <v>4.3767609350271224</v>
      </c>
      <c r="AZ100" s="157">
        <f t="shared" ref="AZ100" si="166">(AY100-BD$12)^2</f>
        <v>0.50320450900224079</v>
      </c>
      <c r="BA100" s="158">
        <f>(AV98-AY100)^2+(AV99-AY100)^2+(AV100-AY100)^2+(AV97-AY100)^2</f>
        <v>29.50029587486442</v>
      </c>
      <c r="BF100" s="148" t="str">
        <f t="shared" si="117"/>
        <v/>
      </c>
      <c r="BK100" s="148">
        <f t="shared" si="118"/>
        <v>0</v>
      </c>
      <c r="BM100" s="155">
        <f>SUM(BK97:BK100)</f>
        <v>1.80710890523694</v>
      </c>
      <c r="BN100" s="156">
        <f>AVERAGE(BK97:BK100)</f>
        <v>0.451777226309235</v>
      </c>
      <c r="BO100" s="157">
        <f t="shared" ref="BO100" si="167">(BN100-BS$12)^2</f>
        <v>4.423412317633117</v>
      </c>
      <c r="BP100" s="158">
        <f>(BK98-BN100)^2+(BK99-BN100)^2+(BK100-BN100)^2+(BK97-BN100)^2</f>
        <v>1.5150938788061372</v>
      </c>
      <c r="BU100" s="148">
        <f t="shared" si="119"/>
        <v>3.3422644241445276</v>
      </c>
      <c r="BW100" s="155">
        <f>SUM(BU97:BU100)</f>
        <v>24.760231249921038</v>
      </c>
      <c r="BX100" s="156">
        <f>AVERAGE(BU97:BU100)</f>
        <v>6.1900578124802594</v>
      </c>
      <c r="BY100" s="157">
        <f t="shared" ref="BY100" si="168">(BX100-CC$12)^2</f>
        <v>5.9123259683468392</v>
      </c>
      <c r="BZ100" s="158">
        <f>(BU98-BX100)^2+(BU99-BX100)^2+(BU100-BX100)^2+(BU97-BX100)^2</f>
        <v>60.638589287454209</v>
      </c>
    </row>
    <row r="101" spans="1:78" x14ac:dyDescent="0.2">
      <c r="A101" s="74" t="s">
        <v>119</v>
      </c>
      <c r="B101" s="75">
        <v>232.46809169641821</v>
      </c>
      <c r="C101" s="75">
        <v>54.630001548658278</v>
      </c>
      <c r="D101" s="75">
        <v>3.501408748021698</v>
      </c>
      <c r="E101" s="75"/>
      <c r="F101" s="75">
        <v>3.6011261692176868</v>
      </c>
      <c r="G101" s="75">
        <v>5.6394302697549525</v>
      </c>
      <c r="H101" s="75">
        <v>299.8400584320708</v>
      </c>
      <c r="I101" s="75"/>
      <c r="J101" s="96"/>
      <c r="K101" s="97"/>
      <c r="L101" s="97"/>
      <c r="M101" s="98"/>
      <c r="R101" s="75">
        <f t="shared" si="113"/>
        <v>299.8400584320708</v>
      </c>
      <c r="T101" s="96"/>
      <c r="U101" s="97"/>
      <c r="V101" s="97"/>
      <c r="W101" s="98"/>
      <c r="AB101" s="148">
        <f t="shared" si="114"/>
        <v>232.46809169641821</v>
      </c>
      <c r="AD101" s="149"/>
      <c r="AE101" s="143"/>
      <c r="AF101" s="143"/>
      <c r="AG101" s="150"/>
      <c r="AL101" s="148">
        <f t="shared" si="115"/>
        <v>54.630001548658278</v>
      </c>
      <c r="AN101" s="149"/>
      <c r="AO101" s="143"/>
      <c r="AP101" s="143"/>
      <c r="AQ101" s="150"/>
      <c r="AV101" s="148">
        <f t="shared" si="116"/>
        <v>3.501408748021698</v>
      </c>
      <c r="AX101" s="149"/>
      <c r="AY101" s="143"/>
      <c r="AZ101" s="143"/>
      <c r="BA101" s="150"/>
      <c r="BF101" s="148" t="str">
        <f t="shared" si="117"/>
        <v/>
      </c>
      <c r="BK101" s="148">
        <f t="shared" si="118"/>
        <v>3.6011261692176868</v>
      </c>
      <c r="BM101" s="149"/>
      <c r="BN101" s="143"/>
      <c r="BO101" s="143"/>
      <c r="BP101" s="150"/>
      <c r="BU101" s="148">
        <f t="shared" si="119"/>
        <v>5.6394302697549525</v>
      </c>
      <c r="BW101" s="149"/>
      <c r="BX101" s="143"/>
      <c r="BY101" s="143"/>
      <c r="BZ101" s="150"/>
    </row>
    <row r="102" spans="1:78" x14ac:dyDescent="0.2">
      <c r="A102" s="74" t="s">
        <v>120</v>
      </c>
      <c r="B102" s="75">
        <v>124.39528055626748</v>
      </c>
      <c r="C102" s="75">
        <v>29.232890930722856</v>
      </c>
      <c r="D102" s="75">
        <v>9.1911979635569576</v>
      </c>
      <c r="E102" s="75"/>
      <c r="F102" s="75">
        <v>0.71614583333333337</v>
      </c>
      <c r="G102" s="75">
        <v>19.652155807109736</v>
      </c>
      <c r="H102" s="75">
        <v>183.18767109099036</v>
      </c>
      <c r="I102" s="75"/>
      <c r="J102" s="96"/>
      <c r="K102" s="97"/>
      <c r="L102" s="97"/>
      <c r="M102" s="98"/>
      <c r="R102" s="75">
        <f t="shared" si="113"/>
        <v>183.18767109099036</v>
      </c>
      <c r="T102" s="96"/>
      <c r="U102" s="97"/>
      <c r="V102" s="97"/>
      <c r="W102" s="98"/>
      <c r="AB102" s="148">
        <f t="shared" si="114"/>
        <v>124.39528055626748</v>
      </c>
      <c r="AD102" s="149"/>
      <c r="AE102" s="143"/>
      <c r="AF102" s="143"/>
      <c r="AG102" s="150"/>
      <c r="AL102" s="148">
        <f t="shared" si="115"/>
        <v>29.232890930722856</v>
      </c>
      <c r="AN102" s="149"/>
      <c r="AO102" s="143"/>
      <c r="AP102" s="143"/>
      <c r="AQ102" s="150"/>
      <c r="AV102" s="148">
        <f t="shared" si="116"/>
        <v>9.1911979635569576</v>
      </c>
      <c r="AX102" s="149"/>
      <c r="AY102" s="143"/>
      <c r="AZ102" s="143"/>
      <c r="BA102" s="150"/>
      <c r="BF102" s="148" t="str">
        <f t="shared" si="117"/>
        <v/>
      </c>
      <c r="BK102" s="148">
        <f t="shared" si="118"/>
        <v>0.71614583333333337</v>
      </c>
      <c r="BM102" s="149"/>
      <c r="BN102" s="143"/>
      <c r="BO102" s="143"/>
      <c r="BP102" s="150"/>
      <c r="BU102" s="148">
        <f t="shared" si="119"/>
        <v>19.652155807109736</v>
      </c>
      <c r="BW102" s="149"/>
      <c r="BX102" s="143"/>
      <c r="BY102" s="143"/>
      <c r="BZ102" s="150"/>
    </row>
    <row r="103" spans="1:78" x14ac:dyDescent="0.2">
      <c r="A103" s="74" t="s">
        <v>121</v>
      </c>
      <c r="B103" s="75">
        <v>174.17379247885302</v>
      </c>
      <c r="C103" s="75">
        <v>40.930841232530454</v>
      </c>
      <c r="D103" s="75">
        <v>7.4404935895461088</v>
      </c>
      <c r="E103" s="75"/>
      <c r="F103" s="75">
        <v>0.18486111111111106</v>
      </c>
      <c r="G103" s="75">
        <v>15.025670795300959</v>
      </c>
      <c r="H103" s="75">
        <v>237.75565920734167</v>
      </c>
      <c r="I103" s="75"/>
      <c r="J103" s="96"/>
      <c r="K103" s="97"/>
      <c r="L103" s="97"/>
      <c r="M103" s="98"/>
      <c r="R103" s="75">
        <f t="shared" si="113"/>
        <v>237.75565920734167</v>
      </c>
      <c r="T103" s="96"/>
      <c r="U103" s="97"/>
      <c r="V103" s="97"/>
      <c r="W103" s="98"/>
      <c r="AB103" s="148">
        <f t="shared" si="114"/>
        <v>174.17379247885302</v>
      </c>
      <c r="AD103" s="149"/>
      <c r="AE103" s="143"/>
      <c r="AF103" s="143"/>
      <c r="AG103" s="150"/>
      <c r="AL103" s="148">
        <f t="shared" si="115"/>
        <v>40.930841232530454</v>
      </c>
      <c r="AN103" s="149"/>
      <c r="AO103" s="143"/>
      <c r="AP103" s="143"/>
      <c r="AQ103" s="150"/>
      <c r="AV103" s="148">
        <f t="shared" si="116"/>
        <v>7.4404935895461088</v>
      </c>
      <c r="AX103" s="149"/>
      <c r="AY103" s="143"/>
      <c r="AZ103" s="143"/>
      <c r="BA103" s="150"/>
      <c r="BF103" s="148" t="str">
        <f t="shared" si="117"/>
        <v/>
      </c>
      <c r="BK103" s="148">
        <f t="shared" si="118"/>
        <v>0.18486111111111106</v>
      </c>
      <c r="BM103" s="149"/>
      <c r="BN103" s="143"/>
      <c r="BO103" s="143"/>
      <c r="BP103" s="150"/>
      <c r="BU103" s="148">
        <f t="shared" si="119"/>
        <v>15.025670795300959</v>
      </c>
      <c r="BW103" s="149"/>
      <c r="BX103" s="143"/>
      <c r="BY103" s="143"/>
      <c r="BZ103" s="150"/>
    </row>
    <row r="104" spans="1:78" x14ac:dyDescent="0.2">
      <c r="A104" s="74" t="s">
        <v>122</v>
      </c>
      <c r="B104" s="75">
        <v>161.02484727292497</v>
      </c>
      <c r="C104" s="75">
        <v>37.840839109137363</v>
      </c>
      <c r="D104" s="75">
        <v>5.6897892155352592</v>
      </c>
      <c r="E104" s="75"/>
      <c r="F104" s="75">
        <v>0.84218749999999987</v>
      </c>
      <c r="G104" s="75">
        <v>29.035605085161055</v>
      </c>
      <c r="H104" s="75">
        <v>234.43326818275864</v>
      </c>
      <c r="I104" s="75">
        <v>20.09873772791024</v>
      </c>
      <c r="J104" s="102">
        <f>SUM(H101:H104)</f>
        <v>955.2166569131615</v>
      </c>
      <c r="K104" s="103">
        <f>AVERAGE(H101:H104)</f>
        <v>238.80416422829038</v>
      </c>
      <c r="L104" s="104">
        <f t="shared" ref="L104" si="169">(K104-P$12)^2</f>
        <v>912.3553092151684</v>
      </c>
      <c r="M104" s="105">
        <f>(H102-K104)^2+(H103-K104)^2+(H104-K104)^2+(H101-K104)^2</f>
        <v>6838.778785166216</v>
      </c>
      <c r="R104" s="75">
        <f t="shared" si="113"/>
        <v>234.43326818275864</v>
      </c>
      <c r="T104" s="102">
        <f>SUM(R101:R104)</f>
        <v>955.2166569131615</v>
      </c>
      <c r="U104" s="103">
        <f>AVERAGE(R101:R104)</f>
        <v>238.80416422829038</v>
      </c>
      <c r="V104" s="104">
        <f t="shared" ref="V104" si="170">(U104-Z$12)^2</f>
        <v>944.71710490606927</v>
      </c>
      <c r="W104" s="105">
        <f>(R102-U104)^2+(R103-U104)^2+(R104-U104)^2+(R101-U104)^2</f>
        <v>6838.778785166216</v>
      </c>
      <c r="AB104" s="148">
        <f t="shared" si="114"/>
        <v>161.02484727292497</v>
      </c>
      <c r="AD104" s="155">
        <f>SUM(AB101:AB104)</f>
        <v>692.06201200446367</v>
      </c>
      <c r="AE104" s="156">
        <f>AVERAGE(AB101:AB104)</f>
        <v>173.01550300111592</v>
      </c>
      <c r="AF104" s="157">
        <f t="shared" ref="AF104" si="171">(AE104-AJ$12)^2</f>
        <v>1077.2702321769464</v>
      </c>
      <c r="AG104" s="158">
        <f>(AB102-AE104)^2+(AB103-AE104)^2+(AB104-AE104)^2+(AB101-AE104)^2</f>
        <v>6043.653792465564</v>
      </c>
      <c r="AL104" s="148">
        <f t="shared" si="115"/>
        <v>37.840839109137363</v>
      </c>
      <c r="AN104" s="155">
        <f>SUM(AL101:AL104)</f>
        <v>162.63457282104895</v>
      </c>
      <c r="AO104" s="156">
        <f>AVERAGE(AL101:AL104)</f>
        <v>40.658643205262237</v>
      </c>
      <c r="AP104" s="157">
        <f t="shared" ref="AP104" si="172">(AO104-AT$12)^2</f>
        <v>58.821191601894704</v>
      </c>
      <c r="AQ104" s="158">
        <f>(AL102-AO104)^2+(AL103-AO104)^2+(AL104-AO104)^2+(AL101-AO104)^2</f>
        <v>333.76078068891081</v>
      </c>
      <c r="AV104" s="148">
        <f t="shared" si="116"/>
        <v>5.6897892155352592</v>
      </c>
      <c r="AX104" s="155">
        <f>SUM(AV101:AV104)</f>
        <v>25.822889516660023</v>
      </c>
      <c r="AY104" s="156">
        <f>AVERAGE(AV101:AV104)</f>
        <v>6.4557223791650058</v>
      </c>
      <c r="AZ104" s="157">
        <f t="shared" ref="AZ104" si="173">(AY104-BD$12)^2</f>
        <v>7.774787180006336</v>
      </c>
      <c r="BA104" s="158">
        <f>(AV102-AY104)^2+(AV103-AY104)^2+(AV104-AY104)^2+(AV101-AY104)^2</f>
        <v>17.767223651906981</v>
      </c>
      <c r="BF104" s="148" t="str">
        <f t="shared" si="117"/>
        <v/>
      </c>
      <c r="BK104" s="148">
        <f t="shared" si="118"/>
        <v>0.84218749999999987</v>
      </c>
      <c r="BM104" s="155">
        <f>SUM(BK101:BK104)</f>
        <v>5.3443206136621306</v>
      </c>
      <c r="BN104" s="156">
        <f>AVERAGE(BK101:BK104)</f>
        <v>1.3360801534155327</v>
      </c>
      <c r="BO104" s="157">
        <f t="shared" ref="BO104" si="174">(BN104-BS$12)^2</f>
        <v>1.4856880966604351</v>
      </c>
      <c r="BP104" s="158">
        <f>(BK102-BN104)^2+(BK103-BN104)^2+(BK104-BN104)^2+(BK101-BN104)^2</f>
        <v>7.0839872513791367</v>
      </c>
      <c r="BU104" s="148">
        <f t="shared" si="119"/>
        <v>29.035605085161055</v>
      </c>
      <c r="BW104" s="155">
        <f>SUM(BU101:BU104)</f>
        <v>69.352861957326709</v>
      </c>
      <c r="BX104" s="156">
        <f>AVERAGE(BU101:BU104)</f>
        <v>17.338215489331677</v>
      </c>
      <c r="BY104" s="157">
        <f t="shared" ref="BY104" si="175">(BX104-CC$12)^2</f>
        <v>75.979641693444592</v>
      </c>
      <c r="BZ104" s="158">
        <f>(BU102-BX104)^2+(BU103-BX104)^2+(BU104-BX104)^2+(BU101-BX104)^2</f>
        <v>284.39268172653266</v>
      </c>
    </row>
    <row r="105" spans="1:78" x14ac:dyDescent="0.2">
      <c r="A105" s="74" t="s">
        <v>123</v>
      </c>
      <c r="B105" s="75">
        <v>182.12935514676369</v>
      </c>
      <c r="C105" s="75">
        <v>42.800398459489465</v>
      </c>
      <c r="D105" s="75">
        <v>1.750704374010849</v>
      </c>
      <c r="E105" s="75"/>
      <c r="F105" s="75">
        <v>0.20052083333333329</v>
      </c>
      <c r="G105" s="75">
        <v>3.1887303906800817</v>
      </c>
      <c r="H105" s="75">
        <v>230.06970920427742</v>
      </c>
      <c r="I105" s="75"/>
      <c r="J105" s="96"/>
      <c r="K105" s="97"/>
      <c r="L105" s="97"/>
      <c r="M105" s="98"/>
      <c r="R105" s="75">
        <f t="shared" si="113"/>
        <v>230.06970920427742</v>
      </c>
      <c r="T105" s="96"/>
      <c r="U105" s="97"/>
      <c r="V105" s="97"/>
      <c r="W105" s="98"/>
      <c r="AB105" s="148">
        <f t="shared" si="114"/>
        <v>182.12935514676369</v>
      </c>
      <c r="AD105" s="149"/>
      <c r="AE105" s="143"/>
      <c r="AF105" s="143"/>
      <c r="AG105" s="150"/>
      <c r="AL105" s="148">
        <f t="shared" si="115"/>
        <v>42.800398459489465</v>
      </c>
      <c r="AN105" s="149"/>
      <c r="AO105" s="143"/>
      <c r="AP105" s="143"/>
      <c r="AQ105" s="150"/>
      <c r="AV105" s="148">
        <f t="shared" si="116"/>
        <v>1.750704374010849</v>
      </c>
      <c r="AX105" s="149"/>
      <c r="AY105" s="143"/>
      <c r="AZ105" s="143"/>
      <c r="BA105" s="150"/>
      <c r="BF105" s="148" t="str">
        <f t="shared" si="117"/>
        <v/>
      </c>
      <c r="BK105" s="148">
        <f t="shared" si="118"/>
        <v>0.20052083333333329</v>
      </c>
      <c r="BM105" s="149"/>
      <c r="BN105" s="143"/>
      <c r="BO105" s="143"/>
      <c r="BP105" s="150"/>
      <c r="BU105" s="148">
        <f t="shared" si="119"/>
        <v>3.1887303906800817</v>
      </c>
      <c r="BW105" s="149"/>
      <c r="BX105" s="143"/>
      <c r="BY105" s="143"/>
      <c r="BZ105" s="150"/>
    </row>
    <row r="106" spans="1:78" x14ac:dyDescent="0.2">
      <c r="A106" s="74" t="s">
        <v>124</v>
      </c>
      <c r="B106" s="75">
        <v>143.41684878251448</v>
      </c>
      <c r="C106" s="75">
        <v>33.702959463890899</v>
      </c>
      <c r="D106" s="75">
        <v>4.3767609350271224</v>
      </c>
      <c r="E106" s="75"/>
      <c r="F106" s="75">
        <v>0.32999999999999996</v>
      </c>
      <c r="G106" s="75">
        <v>5.4823185046951108</v>
      </c>
      <c r="H106" s="75">
        <v>187.30888768612763</v>
      </c>
      <c r="I106" s="75"/>
      <c r="J106" s="96"/>
      <c r="K106" s="97"/>
      <c r="L106" s="97"/>
      <c r="M106" s="98"/>
      <c r="R106" s="75">
        <f t="shared" si="113"/>
        <v>187.30888768612763</v>
      </c>
      <c r="T106" s="96"/>
      <c r="U106" s="97"/>
      <c r="V106" s="97"/>
      <c r="W106" s="98"/>
      <c r="AB106" s="148">
        <f t="shared" si="114"/>
        <v>143.41684878251448</v>
      </c>
      <c r="AD106" s="149"/>
      <c r="AE106" s="143"/>
      <c r="AF106" s="143"/>
      <c r="AG106" s="150"/>
      <c r="AL106" s="148">
        <f t="shared" si="115"/>
        <v>33.702959463890899</v>
      </c>
      <c r="AN106" s="149"/>
      <c r="AO106" s="143"/>
      <c r="AP106" s="143"/>
      <c r="AQ106" s="150"/>
      <c r="AV106" s="148">
        <f t="shared" si="116"/>
        <v>4.3767609350271224</v>
      </c>
      <c r="AX106" s="149"/>
      <c r="AY106" s="143"/>
      <c r="AZ106" s="143"/>
      <c r="BA106" s="150"/>
      <c r="BF106" s="148" t="str">
        <f t="shared" si="117"/>
        <v/>
      </c>
      <c r="BK106" s="148">
        <f t="shared" si="118"/>
        <v>0.32999999999999996</v>
      </c>
      <c r="BM106" s="149"/>
      <c r="BN106" s="143"/>
      <c r="BO106" s="143"/>
      <c r="BP106" s="150"/>
      <c r="BU106" s="148">
        <f t="shared" si="119"/>
        <v>5.4823185046951108</v>
      </c>
      <c r="BW106" s="149"/>
      <c r="BX106" s="143"/>
      <c r="BY106" s="143"/>
      <c r="BZ106" s="150"/>
    </row>
    <row r="107" spans="1:78" x14ac:dyDescent="0.2">
      <c r="A107" s="74" t="s">
        <v>125</v>
      </c>
      <c r="B107" s="75">
        <v>253.9529254251288</v>
      </c>
      <c r="C107" s="75">
        <v>59.678937474905261</v>
      </c>
      <c r="D107" s="75">
        <v>4.8144370285298344</v>
      </c>
      <c r="E107" s="75"/>
      <c r="F107" s="75">
        <v>0</v>
      </c>
      <c r="G107" s="75">
        <v>6.0713488323576268</v>
      </c>
      <c r="H107" s="75">
        <v>324.51764876092147</v>
      </c>
      <c r="I107" s="75"/>
      <c r="J107" s="96"/>
      <c r="K107" s="97"/>
      <c r="L107" s="97"/>
      <c r="M107" s="98"/>
      <c r="R107" s="75">
        <f t="shared" si="113"/>
        <v>324.51764876092147</v>
      </c>
      <c r="T107" s="96"/>
      <c r="U107" s="97"/>
      <c r="V107" s="97"/>
      <c r="W107" s="98"/>
      <c r="AB107" s="148">
        <f t="shared" si="114"/>
        <v>253.9529254251288</v>
      </c>
      <c r="AD107" s="149"/>
      <c r="AE107" s="143"/>
      <c r="AF107" s="143"/>
      <c r="AG107" s="150"/>
      <c r="AL107" s="148">
        <f t="shared" si="115"/>
        <v>59.678937474905261</v>
      </c>
      <c r="AN107" s="149"/>
      <c r="AO107" s="143"/>
      <c r="AP107" s="143"/>
      <c r="AQ107" s="150"/>
      <c r="AV107" s="148">
        <f t="shared" si="116"/>
        <v>4.8144370285298344</v>
      </c>
      <c r="AX107" s="149"/>
      <c r="AY107" s="143"/>
      <c r="AZ107" s="143"/>
      <c r="BA107" s="150"/>
      <c r="BF107" s="148" t="str">
        <f t="shared" si="117"/>
        <v/>
      </c>
      <c r="BK107" s="148">
        <f t="shared" si="118"/>
        <v>0</v>
      </c>
      <c r="BM107" s="149"/>
      <c r="BN107" s="143"/>
      <c r="BO107" s="143"/>
      <c r="BP107" s="150"/>
      <c r="BU107" s="148">
        <f t="shared" si="119"/>
        <v>6.0713488323576268</v>
      </c>
      <c r="BW107" s="149"/>
      <c r="BX107" s="143"/>
      <c r="BY107" s="143"/>
      <c r="BZ107" s="150"/>
    </row>
    <row r="108" spans="1:78" x14ac:dyDescent="0.2">
      <c r="A108" s="74" t="s">
        <v>126</v>
      </c>
      <c r="B108" s="75">
        <v>169.05337220371143</v>
      </c>
      <c r="C108" s="75">
        <v>39.727542467872183</v>
      </c>
      <c r="D108" s="75">
        <v>5.6897892155352592</v>
      </c>
      <c r="E108" s="75"/>
      <c r="F108" s="75">
        <v>0</v>
      </c>
      <c r="G108" s="75">
        <v>4.1449100020631207</v>
      </c>
      <c r="H108" s="75">
        <v>218.61561388918199</v>
      </c>
      <c r="I108" s="75">
        <v>41.550841514726514</v>
      </c>
      <c r="J108" s="102">
        <f>SUM(H105:H108)</f>
        <v>960.51185954050857</v>
      </c>
      <c r="K108" s="103">
        <f>AVERAGE(H105:H108)</f>
        <v>240.12796488512714</v>
      </c>
      <c r="L108" s="104">
        <f t="shared" ref="L108" si="176">(K108-P$12)^2</f>
        <v>834.13637750682949</v>
      </c>
      <c r="M108" s="105">
        <f>(H106-K108)^2+(H107-K108)^2+(H108-K108)^2+(H105-K108)^2</f>
        <v>10475.423413524461</v>
      </c>
      <c r="R108" s="75">
        <f t="shared" si="113"/>
        <v>218.61561388918199</v>
      </c>
      <c r="T108" s="102">
        <f>SUM(R105:R108)</f>
        <v>960.51185954050857</v>
      </c>
      <c r="U108" s="103">
        <f>AVERAGE(R105:R108)</f>
        <v>240.12796488512714</v>
      </c>
      <c r="V108" s="104">
        <f t="shared" ref="V108" si="177">(U108-Z$12)^2</f>
        <v>865.09221544859292</v>
      </c>
      <c r="W108" s="105">
        <f>(R106-U108)^2+(R107-U108)^2+(R108-U108)^2+(R105-U108)^2</f>
        <v>10475.423413524461</v>
      </c>
      <c r="AB108" s="148">
        <f t="shared" si="114"/>
        <v>169.05337220371143</v>
      </c>
      <c r="AD108" s="155">
        <f>SUM(AB105:AB108)</f>
        <v>748.55250155811837</v>
      </c>
      <c r="AE108" s="156">
        <f>AVERAGE(AB105:AB108)</f>
        <v>187.13812538952959</v>
      </c>
      <c r="AF108" s="157">
        <f t="shared" ref="AF108" si="178">(AE108-AJ$12)^2</f>
        <v>349.65905929475241</v>
      </c>
      <c r="AG108" s="158">
        <f>(AB106-AE108)^2+(AB107-AE108)^2+(AB108-AE108)^2+(AB105-AE108)^2</f>
        <v>6727.9136090810116</v>
      </c>
      <c r="AL108" s="148">
        <f t="shared" si="115"/>
        <v>39.727542467872183</v>
      </c>
      <c r="AN108" s="155">
        <f>SUM(AL105:AL108)</f>
        <v>175.9098378661578</v>
      </c>
      <c r="AO108" s="156">
        <f>AVERAGE(AL105:AL108)</f>
        <v>43.97745946653945</v>
      </c>
      <c r="AP108" s="157">
        <f t="shared" ref="AP108" si="179">(AO108-AT$12)^2</f>
        <v>18.928427070446322</v>
      </c>
      <c r="AQ108" s="158">
        <f>(AL106-AO108)^2+(AL107-AO108)^2+(AL108-AO108)^2+(AL105-AO108)^2</f>
        <v>371.5490290614988</v>
      </c>
      <c r="AV108" s="148">
        <f t="shared" si="116"/>
        <v>5.6897892155352592</v>
      </c>
      <c r="AX108" s="155">
        <f>SUM(AV105:AV108)</f>
        <v>16.631691553103064</v>
      </c>
      <c r="AY108" s="156">
        <f>AVERAGE(AV105:AV108)</f>
        <v>4.1579228882757659</v>
      </c>
      <c r="AZ108" s="157">
        <f t="shared" ref="AZ108" si="180">(AY108-BD$12)^2</f>
        <v>0.24062070657216592</v>
      </c>
      <c r="BA108" s="158">
        <f>(AV106-AY108)^2+(AV107-AY108)^2+(AV108-AY108)^2+(AV105-AY108)^2</f>
        <v>8.6202163270707715</v>
      </c>
      <c r="BF108" s="148" t="str">
        <f t="shared" si="117"/>
        <v/>
      </c>
      <c r="BK108" s="148">
        <f t="shared" si="118"/>
        <v>0</v>
      </c>
      <c r="BM108" s="155">
        <f>SUM(BK105:BK108)</f>
        <v>0.53052083333333322</v>
      </c>
      <c r="BN108" s="156">
        <f>AVERAGE(BK105:BK108)</f>
        <v>0.1326302083333333</v>
      </c>
      <c r="BO108" s="157">
        <f t="shared" ref="BO108" si="181">(BN108-BS$12)^2</f>
        <v>5.8677213986432468</v>
      </c>
      <c r="BP108" s="158">
        <f>(BK106-BN108)^2+(BK107-BN108)^2+(BK108-BN108)^2+(BK105-BN108)^2</f>
        <v>7.8745515950520817E-2</v>
      </c>
      <c r="BU108" s="148">
        <f t="shared" si="119"/>
        <v>4.1449100020631207</v>
      </c>
      <c r="BW108" s="155">
        <f>SUM(BU105:BU108)</f>
        <v>18.887307729795943</v>
      </c>
      <c r="BX108" s="156">
        <f>AVERAGE(BU105:BU108)</f>
        <v>4.7218269324489857</v>
      </c>
      <c r="BY108" s="157">
        <f t="shared" ref="BY108" si="182">(BX108-CC$12)^2</f>
        <v>15.208115398711975</v>
      </c>
      <c r="BZ108" s="158">
        <f>(BU106-BX108)^2+(BU107-BX108)^2+(BU108-BX108)^2+(BU105-BX108)^2</f>
        <v>5.082774940740034</v>
      </c>
    </row>
    <row r="109" spans="1:78" x14ac:dyDescent="0.2">
      <c r="A109" s="74" t="s">
        <v>127</v>
      </c>
      <c r="B109" s="75">
        <v>175.83822342815208</v>
      </c>
      <c r="C109" s="75">
        <v>41.321982505615736</v>
      </c>
      <c r="D109" s="75">
        <v>2.1883804675135612</v>
      </c>
      <c r="E109" s="75"/>
      <c r="F109" s="75">
        <v>0.67782407407407419</v>
      </c>
      <c r="G109" s="75">
        <v>1.4559517042432009</v>
      </c>
      <c r="H109" s="75">
        <v>221.48236217959865</v>
      </c>
      <c r="I109" s="75"/>
      <c r="J109" s="96"/>
      <c r="K109" s="97"/>
      <c r="L109" s="97"/>
      <c r="M109" s="98"/>
      <c r="R109" s="75">
        <f t="shared" si="113"/>
        <v>221.48236217959865</v>
      </c>
      <c r="T109" s="96"/>
      <c r="U109" s="97"/>
      <c r="V109" s="97"/>
      <c r="W109" s="98"/>
      <c r="AB109" s="148">
        <f t="shared" si="114"/>
        <v>175.83822342815208</v>
      </c>
      <c r="AD109" s="149"/>
      <c r="AE109" s="143"/>
      <c r="AF109" s="143"/>
      <c r="AG109" s="150"/>
      <c r="AL109" s="148">
        <f t="shared" si="115"/>
        <v>41.321982505615736</v>
      </c>
      <c r="AN109" s="149"/>
      <c r="AO109" s="143"/>
      <c r="AP109" s="143"/>
      <c r="AQ109" s="150"/>
      <c r="AV109" s="148">
        <f t="shared" si="116"/>
        <v>2.1883804675135612</v>
      </c>
      <c r="AX109" s="149"/>
      <c r="AY109" s="143"/>
      <c r="AZ109" s="143"/>
      <c r="BA109" s="150"/>
      <c r="BF109" s="148" t="str">
        <f t="shared" si="117"/>
        <v/>
      </c>
      <c r="BK109" s="148">
        <f t="shared" si="118"/>
        <v>0.67782407407407419</v>
      </c>
      <c r="BM109" s="149"/>
      <c r="BN109" s="143"/>
      <c r="BO109" s="143"/>
      <c r="BP109" s="150"/>
      <c r="BU109" s="148">
        <f t="shared" si="119"/>
        <v>1.4559517042432009</v>
      </c>
      <c r="BW109" s="149"/>
      <c r="BX109" s="143"/>
      <c r="BY109" s="143"/>
      <c r="BZ109" s="150"/>
    </row>
    <row r="110" spans="1:78" x14ac:dyDescent="0.2">
      <c r="A110" s="74" t="s">
        <v>128</v>
      </c>
      <c r="B110" s="75">
        <v>162.35470727132699</v>
      </c>
      <c r="C110" s="75">
        <v>38.153356208761842</v>
      </c>
      <c r="D110" s="75">
        <v>3.93908484152441</v>
      </c>
      <c r="E110" s="75"/>
      <c r="F110" s="75">
        <v>0</v>
      </c>
      <c r="G110" s="75">
        <v>0.66395357892255902</v>
      </c>
      <c r="H110" s="75">
        <v>205.1111019005358</v>
      </c>
      <c r="I110" s="75"/>
      <c r="J110" s="96"/>
      <c r="K110" s="97"/>
      <c r="L110" s="97"/>
      <c r="M110" s="98"/>
      <c r="R110" s="75">
        <f t="shared" si="113"/>
        <v>205.1111019005358</v>
      </c>
      <c r="T110" s="96"/>
      <c r="U110" s="97"/>
      <c r="V110" s="97"/>
      <c r="W110" s="98"/>
      <c r="AB110" s="148">
        <f t="shared" si="114"/>
        <v>162.35470727132699</v>
      </c>
      <c r="AD110" s="149"/>
      <c r="AE110" s="143"/>
      <c r="AF110" s="143"/>
      <c r="AG110" s="150"/>
      <c r="AL110" s="148">
        <f t="shared" si="115"/>
        <v>38.153356208761842</v>
      </c>
      <c r="AN110" s="149"/>
      <c r="AO110" s="143"/>
      <c r="AP110" s="143"/>
      <c r="AQ110" s="150"/>
      <c r="AV110" s="148">
        <f t="shared" si="116"/>
        <v>3.93908484152441</v>
      </c>
      <c r="AX110" s="149"/>
      <c r="AY110" s="143"/>
      <c r="AZ110" s="143"/>
      <c r="BA110" s="150"/>
      <c r="BF110" s="148" t="str">
        <f t="shared" si="117"/>
        <v/>
      </c>
      <c r="BK110" s="148">
        <f t="shared" si="118"/>
        <v>0</v>
      </c>
      <c r="BM110" s="149"/>
      <c r="BN110" s="143"/>
      <c r="BO110" s="143"/>
      <c r="BP110" s="150"/>
      <c r="BU110" s="148">
        <f t="shared" si="119"/>
        <v>0.66395357892255902</v>
      </c>
      <c r="BW110" s="149"/>
      <c r="BX110" s="143"/>
      <c r="BY110" s="143"/>
      <c r="BZ110" s="150"/>
    </row>
    <row r="111" spans="1:78" x14ac:dyDescent="0.2">
      <c r="A111" s="74" t="s">
        <v>129</v>
      </c>
      <c r="B111" s="75">
        <v>105.87600263042641</v>
      </c>
      <c r="C111" s="75">
        <v>24.880860618150205</v>
      </c>
      <c r="D111" s="75">
        <v>4.8144370285298344</v>
      </c>
      <c r="E111" s="75"/>
      <c r="F111" s="75">
        <v>1.9675929069513298</v>
      </c>
      <c r="G111" s="75">
        <v>1.9399626557250986</v>
      </c>
      <c r="H111" s="75">
        <v>139.47885583978288</v>
      </c>
      <c r="I111" s="75"/>
      <c r="J111" s="96"/>
      <c r="K111" s="97"/>
      <c r="L111" s="97"/>
      <c r="M111" s="98"/>
      <c r="R111" s="75">
        <f t="shared" si="113"/>
        <v>139.47885583978288</v>
      </c>
      <c r="T111" s="96"/>
      <c r="U111" s="97"/>
      <c r="V111" s="97"/>
      <c r="W111" s="98"/>
      <c r="AB111" s="148">
        <f t="shared" si="114"/>
        <v>105.87600263042641</v>
      </c>
      <c r="AD111" s="149"/>
      <c r="AE111" s="143"/>
      <c r="AF111" s="143"/>
      <c r="AG111" s="150"/>
      <c r="AL111" s="148">
        <f t="shared" si="115"/>
        <v>24.880860618150205</v>
      </c>
      <c r="AN111" s="149"/>
      <c r="AO111" s="143"/>
      <c r="AP111" s="143"/>
      <c r="AQ111" s="150"/>
      <c r="AV111" s="148">
        <f t="shared" si="116"/>
        <v>4.8144370285298344</v>
      </c>
      <c r="AX111" s="149"/>
      <c r="AY111" s="143"/>
      <c r="AZ111" s="143"/>
      <c r="BA111" s="150"/>
      <c r="BF111" s="148" t="str">
        <f t="shared" si="117"/>
        <v/>
      </c>
      <c r="BK111" s="148">
        <f t="shared" si="118"/>
        <v>1.9675929069513298</v>
      </c>
      <c r="BM111" s="149"/>
      <c r="BN111" s="143"/>
      <c r="BO111" s="143"/>
      <c r="BP111" s="150"/>
      <c r="BU111" s="148">
        <f t="shared" si="119"/>
        <v>1.9399626557250986</v>
      </c>
      <c r="BW111" s="149"/>
      <c r="BX111" s="143"/>
      <c r="BY111" s="143"/>
      <c r="BZ111" s="150"/>
    </row>
    <row r="112" spans="1:78" x14ac:dyDescent="0.2">
      <c r="A112" s="74" t="s">
        <v>130</v>
      </c>
      <c r="B112" s="75">
        <v>188.32542988907045</v>
      </c>
      <c r="C112" s="75">
        <v>44.256476023931555</v>
      </c>
      <c r="D112" s="75">
        <v>3.93908484152441</v>
      </c>
      <c r="E112" s="75"/>
      <c r="F112" s="75">
        <v>0</v>
      </c>
      <c r="G112" s="75">
        <v>33.851876421100023</v>
      </c>
      <c r="H112" s="75">
        <v>270.37286717562642</v>
      </c>
      <c r="I112" s="75">
        <v>28.592145862552602</v>
      </c>
      <c r="J112" s="102">
        <f>SUM(H109:H112)</f>
        <v>836.44518709554382</v>
      </c>
      <c r="K112" s="103">
        <f>AVERAGE(H109:H112)</f>
        <v>209.11129677388595</v>
      </c>
      <c r="L112" s="104">
        <f t="shared" ref="L112" si="183">(K112-P$12)^2</f>
        <v>3587.780868731355</v>
      </c>
      <c r="M112" s="105">
        <f>(H110-K112)^2+(H111-K112)^2+(H112-K112)^2+(H109-K112)^2</f>
        <v>8770.7016568259551</v>
      </c>
      <c r="R112" s="75">
        <f t="shared" si="113"/>
        <v>270.37286717562642</v>
      </c>
      <c r="T112" s="102">
        <f>SUM(R109:R112)</f>
        <v>836.44518709554382</v>
      </c>
      <c r="U112" s="103">
        <f>AVERAGE(R109:R112)</f>
        <v>209.11129677388595</v>
      </c>
      <c r="V112" s="104">
        <f t="shared" ref="V112" si="184">(U112-Z$12)^2</f>
        <v>3651.6783166188543</v>
      </c>
      <c r="W112" s="105">
        <f>(R110-U112)^2+(R111-U112)^2+(R112-U112)^2+(R109-U112)^2</f>
        <v>8770.7016568259551</v>
      </c>
      <c r="AB112" s="148">
        <f t="shared" si="114"/>
        <v>188.32542988907045</v>
      </c>
      <c r="AD112" s="155">
        <f>SUM(AB109:AB112)</f>
        <v>632.39436321897597</v>
      </c>
      <c r="AE112" s="156">
        <f>AVERAGE(AB109:AB112)</f>
        <v>158.09859080474399</v>
      </c>
      <c r="AF112" s="157">
        <f t="shared" ref="AF112" si="185">(AE112-AJ$12)^2</f>
        <v>2278.9841722786723</v>
      </c>
      <c r="AG112" s="158">
        <f>(AB110-AE112)^2+(AB111-AE112)^2+(AB112-AE112)^2+(AB109-AE112)^2</f>
        <v>3973.6696096447436</v>
      </c>
      <c r="AL112" s="148">
        <f t="shared" si="115"/>
        <v>44.256476023931555</v>
      </c>
      <c r="AN112" s="155">
        <f>SUM(AL109:AL112)</f>
        <v>148.61267535645936</v>
      </c>
      <c r="AO112" s="156">
        <f>AVERAGE(AL109:AL112)</f>
        <v>37.153168839114841</v>
      </c>
      <c r="AP112" s="157">
        <f t="shared" ref="AP112" si="186">(AO112-AT$12)^2</f>
        <v>124.87999577117466</v>
      </c>
      <c r="AQ112" s="158">
        <f>(AL110-AO112)^2+(AL111-AO112)^2+(AL112-AO112)^2+(AL109-AO112)^2</f>
        <v>219.44590419263099</v>
      </c>
      <c r="AV112" s="148">
        <f t="shared" si="116"/>
        <v>3.93908484152441</v>
      </c>
      <c r="AX112" s="155">
        <f>SUM(AV109:AV112)</f>
        <v>14.880987179092216</v>
      </c>
      <c r="AY112" s="156">
        <f>AVERAGE(AV109:AV112)</f>
        <v>3.720246794773054</v>
      </c>
      <c r="AZ112" s="157">
        <f t="shared" ref="AZ112" si="187">(AY112-BD$12)^2</f>
        <v>2.7936459477094265E-3</v>
      </c>
      <c r="BA112" s="158">
        <f>(AV110-AY112)^2+(AV111-AY112)^2+(AV112-AY112)^2+(AV109-AY112)^2</f>
        <v>3.6396468936521025</v>
      </c>
      <c r="BF112" s="148" t="str">
        <f t="shared" si="117"/>
        <v/>
      </c>
      <c r="BK112" s="148">
        <f t="shared" si="118"/>
        <v>0</v>
      </c>
      <c r="BM112" s="155">
        <f>SUM(BK109:BK112)</f>
        <v>2.645416981025404</v>
      </c>
      <c r="BN112" s="156">
        <f>AVERAGE(BK109:BK112)</f>
        <v>0.661354245256351</v>
      </c>
      <c r="BO112" s="157">
        <f t="shared" ref="BO112" si="188">(BN112-BS$12)^2</f>
        <v>3.5857738508529775</v>
      </c>
      <c r="BP112" s="158">
        <f>(BK110-BN112)^2+(BK111-BN112)^2+(BK112-BN112)^2+(BK109-BN112)^2</f>
        <v>2.58130957200517</v>
      </c>
      <c r="BU112" s="148">
        <f t="shared" si="119"/>
        <v>33.851876421100023</v>
      </c>
      <c r="BW112" s="155">
        <f>SUM(BU109:BU112)</f>
        <v>37.911744359990884</v>
      </c>
      <c r="BX112" s="156">
        <f>AVERAGE(BU109:BU112)</f>
        <v>9.477936089997721</v>
      </c>
      <c r="BY112" s="157">
        <f t="shared" ref="BY112" si="189">(BX112-CC$12)^2</f>
        <v>0.73333665940565185</v>
      </c>
      <c r="BZ112" s="158">
        <f>(BU110-BX112)^2+(BU111-BX112)^2+(BU112-BX112)^2+(BU109-BX112)^2</f>
        <v>792.94853195076337</v>
      </c>
    </row>
    <row r="113" spans="1:78" x14ac:dyDescent="0.2">
      <c r="A113" s="74" t="s">
        <v>131</v>
      </c>
      <c r="B113" s="75">
        <v>266.52936588582656</v>
      </c>
      <c r="C113" s="75">
        <v>62.634400983169236</v>
      </c>
      <c r="D113" s="75">
        <v>2.6260565610162736</v>
      </c>
      <c r="E113" s="75"/>
      <c r="F113" s="75">
        <v>1.0999999999999999</v>
      </c>
      <c r="G113" s="75">
        <v>4.2624354007204666</v>
      </c>
      <c r="H113" s="75">
        <v>337.15225883073259</v>
      </c>
      <c r="I113" s="75"/>
      <c r="J113" s="96"/>
      <c r="K113" s="97"/>
      <c r="L113" s="97"/>
      <c r="M113" s="98"/>
      <c r="R113" s="75">
        <f t="shared" si="113"/>
        <v>337.15225883073259</v>
      </c>
      <c r="T113" s="96"/>
      <c r="U113" s="97"/>
      <c r="V113" s="97"/>
      <c r="W113" s="98"/>
      <c r="AB113" s="148">
        <f t="shared" si="114"/>
        <v>266.52936588582656</v>
      </c>
      <c r="AD113" s="149"/>
      <c r="AE113" s="143"/>
      <c r="AF113" s="143"/>
      <c r="AG113" s="150"/>
      <c r="AL113" s="148">
        <f t="shared" si="115"/>
        <v>62.634400983169236</v>
      </c>
      <c r="AN113" s="149"/>
      <c r="AO113" s="143"/>
      <c r="AP113" s="143"/>
      <c r="AQ113" s="150"/>
      <c r="AV113" s="148">
        <f t="shared" si="116"/>
        <v>2.6260565610162736</v>
      </c>
      <c r="AX113" s="149"/>
      <c r="AY113" s="143"/>
      <c r="AZ113" s="143"/>
      <c r="BA113" s="150"/>
      <c r="BF113" s="148" t="str">
        <f t="shared" si="117"/>
        <v/>
      </c>
      <c r="BK113" s="148">
        <f t="shared" si="118"/>
        <v>1.0999999999999999</v>
      </c>
      <c r="BM113" s="149"/>
      <c r="BN113" s="143"/>
      <c r="BO113" s="143"/>
      <c r="BP113" s="150"/>
      <c r="BU113" s="148">
        <f t="shared" si="119"/>
        <v>4.2624354007204666</v>
      </c>
      <c r="BW113" s="149"/>
      <c r="BX113" s="143"/>
      <c r="BY113" s="143"/>
      <c r="BZ113" s="150"/>
    </row>
    <row r="114" spans="1:78" x14ac:dyDescent="0.2">
      <c r="A114" s="74" t="s">
        <v>132</v>
      </c>
      <c r="B114" s="75">
        <v>233.96056064276604</v>
      </c>
      <c r="C114" s="75">
        <v>54.980731751050016</v>
      </c>
      <c r="D114" s="75">
        <v>3.93908484152441</v>
      </c>
      <c r="E114" s="75"/>
      <c r="F114" s="75">
        <v>0.10357824074074078</v>
      </c>
      <c r="G114" s="75">
        <v>11.705020187944543</v>
      </c>
      <c r="H114" s="75">
        <v>304.68897566402575</v>
      </c>
      <c r="I114" s="75"/>
      <c r="J114" s="96"/>
      <c r="K114" s="97"/>
      <c r="L114" s="97"/>
      <c r="M114" s="98"/>
      <c r="R114" s="75">
        <f t="shared" si="113"/>
        <v>304.68897566402575</v>
      </c>
      <c r="T114" s="96"/>
      <c r="U114" s="97"/>
      <c r="V114" s="97"/>
      <c r="W114" s="98"/>
      <c r="AB114" s="148">
        <f t="shared" si="114"/>
        <v>233.96056064276604</v>
      </c>
      <c r="AD114" s="149"/>
      <c r="AE114" s="143"/>
      <c r="AF114" s="143"/>
      <c r="AG114" s="150"/>
      <c r="AL114" s="148">
        <f t="shared" si="115"/>
        <v>54.980731751050016</v>
      </c>
      <c r="AN114" s="149"/>
      <c r="AO114" s="143"/>
      <c r="AP114" s="143"/>
      <c r="AQ114" s="150"/>
      <c r="AV114" s="148">
        <f t="shared" si="116"/>
        <v>3.93908484152441</v>
      </c>
      <c r="AX114" s="149"/>
      <c r="AY114" s="143"/>
      <c r="AZ114" s="143"/>
      <c r="BA114" s="150"/>
      <c r="BF114" s="148" t="str">
        <f t="shared" si="117"/>
        <v/>
      </c>
      <c r="BK114" s="148">
        <f t="shared" si="118"/>
        <v>0.10357824074074078</v>
      </c>
      <c r="BM114" s="149"/>
      <c r="BN114" s="143"/>
      <c r="BO114" s="143"/>
      <c r="BP114" s="150"/>
      <c r="BU114" s="148">
        <f t="shared" si="119"/>
        <v>11.705020187944543</v>
      </c>
      <c r="BW114" s="149"/>
      <c r="BX114" s="143"/>
      <c r="BY114" s="143"/>
      <c r="BZ114" s="150"/>
    </row>
    <row r="115" spans="1:78" x14ac:dyDescent="0.2">
      <c r="A115" s="74" t="s">
        <v>133</v>
      </c>
      <c r="B115" s="75">
        <v>278.50932827763449</v>
      </c>
      <c r="C115" s="75">
        <v>65.4496921452441</v>
      </c>
      <c r="D115" s="75">
        <v>1.750704374010849</v>
      </c>
      <c r="E115" s="75"/>
      <c r="F115" s="75">
        <v>0</v>
      </c>
      <c r="G115" s="75">
        <v>6.7491284933455606</v>
      </c>
      <c r="H115" s="75">
        <v>352.45885329023503</v>
      </c>
      <c r="I115" s="75"/>
      <c r="J115" s="96"/>
      <c r="K115" s="97"/>
      <c r="L115" s="97"/>
      <c r="M115" s="98"/>
      <c r="R115" s="75">
        <f t="shared" si="113"/>
        <v>352.45885329023503</v>
      </c>
      <c r="T115" s="96"/>
      <c r="U115" s="97"/>
      <c r="V115" s="97"/>
      <c r="W115" s="98"/>
      <c r="AB115" s="148">
        <f t="shared" si="114"/>
        <v>278.50932827763449</v>
      </c>
      <c r="AD115" s="149"/>
      <c r="AE115" s="143"/>
      <c r="AF115" s="143"/>
      <c r="AG115" s="150"/>
      <c r="AL115" s="148">
        <f t="shared" si="115"/>
        <v>65.4496921452441</v>
      </c>
      <c r="AN115" s="149"/>
      <c r="AO115" s="143"/>
      <c r="AP115" s="143"/>
      <c r="AQ115" s="150"/>
      <c r="AV115" s="148">
        <f t="shared" si="116"/>
        <v>1.750704374010849</v>
      </c>
      <c r="AX115" s="149"/>
      <c r="AY115" s="143"/>
      <c r="AZ115" s="143"/>
      <c r="BA115" s="150"/>
      <c r="BF115" s="148" t="str">
        <f t="shared" si="117"/>
        <v/>
      </c>
      <c r="BK115" s="148">
        <f t="shared" si="118"/>
        <v>0</v>
      </c>
      <c r="BM115" s="149"/>
      <c r="BN115" s="143"/>
      <c r="BO115" s="143"/>
      <c r="BP115" s="150"/>
      <c r="BU115" s="148">
        <f t="shared" si="119"/>
        <v>6.7491284933455606</v>
      </c>
      <c r="BW115" s="149"/>
      <c r="BX115" s="143"/>
      <c r="BY115" s="143"/>
      <c r="BZ115" s="150"/>
    </row>
    <row r="116" spans="1:78" x14ac:dyDescent="0.2">
      <c r="A116" s="74" t="s">
        <v>134</v>
      </c>
      <c r="B116" s="75">
        <v>217.9544871665282</v>
      </c>
      <c r="C116" s="75">
        <v>51.219304484134121</v>
      </c>
      <c r="D116" s="75">
        <v>4.8144370285298344</v>
      </c>
      <c r="E116" s="75"/>
      <c r="F116" s="75">
        <v>0.32274305555555555</v>
      </c>
      <c r="G116" s="75">
        <v>8.941310740091323</v>
      </c>
      <c r="H116" s="75">
        <v>283.25228247483903</v>
      </c>
      <c r="I116" s="75">
        <v>66.673211781206177</v>
      </c>
      <c r="J116" s="102">
        <f>SUM(H113:H116)</f>
        <v>1277.5523702598325</v>
      </c>
      <c r="K116" s="103">
        <f>AVERAGE(H113:H116)</f>
        <v>319.38809256495813</v>
      </c>
      <c r="L116" s="104">
        <f t="shared" ref="L116" si="190">(K116-P$12)^2</f>
        <v>2538.0142637337485</v>
      </c>
      <c r="M116" s="105">
        <f>(H114-K116)^2+(H115-K116)^2+(H116-K116)^2+(H113-K116)^2</f>
        <v>2931.1016266030251</v>
      </c>
      <c r="R116" s="75">
        <f t="shared" si="113"/>
        <v>283.25228247483903</v>
      </c>
      <c r="T116" s="102">
        <f>SUM(R113:R116)</f>
        <v>1277.5523702598325</v>
      </c>
      <c r="U116" s="103">
        <f>AVERAGE(R113:R116)</f>
        <v>319.38809256495813</v>
      </c>
      <c r="V116" s="104">
        <f t="shared" ref="V116" si="191">(U116-Z$12)^2</f>
        <v>2484.7909693162906</v>
      </c>
      <c r="W116" s="105">
        <f>(R114-U116)^2+(R115-U116)^2+(R116-U116)^2+(R113-U116)^2</f>
        <v>2931.1016266030251</v>
      </c>
      <c r="AB116" s="148">
        <f t="shared" si="114"/>
        <v>217.9544871665282</v>
      </c>
      <c r="AD116" s="155">
        <f>SUM(AB113:AB116)</f>
        <v>996.95374197275532</v>
      </c>
      <c r="AE116" s="156">
        <f>AVERAGE(AB113:AB116)</f>
        <v>249.23843549318883</v>
      </c>
      <c r="AF116" s="157">
        <f t="shared" ref="AF116" si="192">(AE116-AJ$12)^2</f>
        <v>1883.6587287893269</v>
      </c>
      <c r="AG116" s="158">
        <f>(AB114-AE116)^2+(AB115-AE116)^2+(AB116-AE116)^2+(AB113-AE116)^2</f>
        <v>2367.8603210919105</v>
      </c>
      <c r="AL116" s="148">
        <f t="shared" si="115"/>
        <v>51.219304484134121</v>
      </c>
      <c r="AN116" s="155">
        <f>SUM(AL113:AL116)</f>
        <v>234.28412936359746</v>
      </c>
      <c r="AO116" s="156">
        <f>AVERAGE(AL113:AL116)</f>
        <v>58.571032340899364</v>
      </c>
      <c r="AP116" s="157">
        <f t="shared" ref="AP116" si="193">(AO116-AT$12)^2</f>
        <v>104.91682946088262</v>
      </c>
      <c r="AQ116" s="158">
        <f>(AL114-AO116)^2+(AL115-AO116)^2+(AL116-AO116)^2+(AL113-AO116)^2</f>
        <v>130.76508623230072</v>
      </c>
      <c r="AV116" s="148">
        <f t="shared" si="116"/>
        <v>4.8144370285298344</v>
      </c>
      <c r="AX116" s="155">
        <f>SUM(AV113:AV116)</f>
        <v>13.130282805081368</v>
      </c>
      <c r="AY116" s="156">
        <f>AVERAGE(AV113:AV116)</f>
        <v>3.282570701270342</v>
      </c>
      <c r="AZ116" s="157">
        <f t="shared" ref="AZ116" si="194">(AY116-BD$12)^2</f>
        <v>0.14808731097084227</v>
      </c>
      <c r="BA116" s="158">
        <f>(AV114-AY116)^2+(AV115-AY116)^2+(AV116-AY116)^2+(AV113-AY116)^2</f>
        <v>5.5552505218900503</v>
      </c>
      <c r="BF116" s="148" t="str">
        <f t="shared" si="117"/>
        <v/>
      </c>
      <c r="BK116" s="148">
        <f t="shared" si="118"/>
        <v>0.32274305555555555</v>
      </c>
      <c r="BM116" s="155">
        <f>SUM(BK113:BK116)</f>
        <v>1.5263212962962962</v>
      </c>
      <c r="BN116" s="156">
        <f>AVERAGE(BK113:BK116)</f>
        <v>0.38158032407407405</v>
      </c>
      <c r="BO116" s="157">
        <f t="shared" ref="BO116" si="195">(BN116-BS$12)^2</f>
        <v>4.7236149065698845</v>
      </c>
      <c r="BP116" s="158">
        <f>(BK114-BN116)^2+(BK115-BN116)^2+(BK116-BN116)^2+(BK113-BN116)^2</f>
        <v>0.74247735698238149</v>
      </c>
      <c r="BU116" s="148">
        <f t="shared" si="119"/>
        <v>8.941310740091323</v>
      </c>
      <c r="BW116" s="155">
        <f>SUM(BU113:BU116)</f>
        <v>31.657894822101895</v>
      </c>
      <c r="BX116" s="156">
        <f>AVERAGE(BU113:BU116)</f>
        <v>7.9144737055254737</v>
      </c>
      <c r="BY116" s="157">
        <f t="shared" ref="BY116" si="196">(BX116-CC$12)^2</f>
        <v>0.50000682035437916</v>
      </c>
      <c r="BZ116" s="158">
        <f>(BU114-BX116)^2+(BU115-BX116)^2+(BU116-BX116)^2+(BU113-BX116)^2</f>
        <v>30.118050174249241</v>
      </c>
    </row>
    <row r="117" spans="1:78" x14ac:dyDescent="0.2">
      <c r="A117" s="74" t="s">
        <v>135</v>
      </c>
      <c r="B117" s="75">
        <v>129.96698481879008</v>
      </c>
      <c r="C117" s="75">
        <v>30.542241432415668</v>
      </c>
      <c r="D117" s="75">
        <v>4.3767609350271224</v>
      </c>
      <c r="E117" s="75"/>
      <c r="F117" s="75">
        <v>0.86893431063799353</v>
      </c>
      <c r="G117" s="75">
        <v>8.8243978737571194</v>
      </c>
      <c r="H117" s="75">
        <v>174.57931937062799</v>
      </c>
      <c r="I117" s="75"/>
      <c r="J117" s="96"/>
      <c r="K117" s="97"/>
      <c r="L117" s="97"/>
      <c r="M117" s="98"/>
      <c r="R117" s="75">
        <f t="shared" si="113"/>
        <v>174.57931937062799</v>
      </c>
      <c r="T117" s="96"/>
      <c r="U117" s="97"/>
      <c r="V117" s="97"/>
      <c r="W117" s="98"/>
      <c r="AB117" s="148">
        <f t="shared" si="114"/>
        <v>129.96698481879008</v>
      </c>
      <c r="AD117" s="149"/>
      <c r="AE117" s="143"/>
      <c r="AF117" s="143"/>
      <c r="AG117" s="150"/>
      <c r="AL117" s="148">
        <f t="shared" si="115"/>
        <v>30.542241432415668</v>
      </c>
      <c r="AN117" s="149"/>
      <c r="AO117" s="143"/>
      <c r="AP117" s="143"/>
      <c r="AQ117" s="150"/>
      <c r="AV117" s="148">
        <f t="shared" si="116"/>
        <v>4.3767609350271224</v>
      </c>
      <c r="AX117" s="149"/>
      <c r="AY117" s="143"/>
      <c r="AZ117" s="143"/>
      <c r="BA117" s="150"/>
      <c r="BF117" s="148" t="str">
        <f t="shared" si="117"/>
        <v/>
      </c>
      <c r="BK117" s="148">
        <f t="shared" si="118"/>
        <v>0.86893431063799353</v>
      </c>
      <c r="BM117" s="149"/>
      <c r="BN117" s="143"/>
      <c r="BO117" s="143"/>
      <c r="BP117" s="150"/>
      <c r="BU117" s="148">
        <f t="shared" si="119"/>
        <v>8.8243978737571194</v>
      </c>
      <c r="BW117" s="149"/>
      <c r="BX117" s="143"/>
      <c r="BY117" s="143"/>
      <c r="BZ117" s="150"/>
    </row>
    <row r="118" spans="1:78" x14ac:dyDescent="0.2">
      <c r="A118" s="74" t="s">
        <v>136</v>
      </c>
      <c r="B118" s="75">
        <v>249.03993706254289</v>
      </c>
      <c r="C118" s="75">
        <v>58.524385209697577</v>
      </c>
      <c r="D118" s="75">
        <v>8.7535218700542448</v>
      </c>
      <c r="E118" s="75"/>
      <c r="F118" s="75">
        <v>0</v>
      </c>
      <c r="G118" s="75">
        <v>9.5815815864031944</v>
      </c>
      <c r="H118" s="75">
        <v>325.89942572869796</v>
      </c>
      <c r="I118" s="75"/>
      <c r="J118" s="96"/>
      <c r="K118" s="97"/>
      <c r="L118" s="97"/>
      <c r="M118" s="98"/>
      <c r="R118" s="75">
        <f t="shared" si="113"/>
        <v>325.89942572869796</v>
      </c>
      <c r="T118" s="96"/>
      <c r="U118" s="97"/>
      <c r="V118" s="97"/>
      <c r="W118" s="98"/>
      <c r="AB118" s="148">
        <f t="shared" si="114"/>
        <v>249.03993706254289</v>
      </c>
      <c r="AD118" s="149"/>
      <c r="AE118" s="143"/>
      <c r="AF118" s="143"/>
      <c r="AG118" s="150"/>
      <c r="AL118" s="148">
        <f t="shared" si="115"/>
        <v>58.524385209697577</v>
      </c>
      <c r="AN118" s="149"/>
      <c r="AO118" s="143"/>
      <c r="AP118" s="143"/>
      <c r="AQ118" s="150"/>
      <c r="AV118" s="148">
        <f t="shared" si="116"/>
        <v>8.7535218700542448</v>
      </c>
      <c r="AX118" s="149"/>
      <c r="AY118" s="143"/>
      <c r="AZ118" s="143"/>
      <c r="BA118" s="150"/>
      <c r="BF118" s="148" t="str">
        <f t="shared" si="117"/>
        <v/>
      </c>
      <c r="BK118" s="148">
        <f t="shared" si="118"/>
        <v>0</v>
      </c>
      <c r="BM118" s="149"/>
      <c r="BN118" s="143"/>
      <c r="BO118" s="143"/>
      <c r="BP118" s="150"/>
      <c r="BU118" s="148">
        <f t="shared" si="119"/>
        <v>9.5815815864031944</v>
      </c>
      <c r="BW118" s="149"/>
      <c r="BX118" s="143"/>
      <c r="BY118" s="143"/>
      <c r="BZ118" s="150"/>
    </row>
    <row r="119" spans="1:78" x14ac:dyDescent="0.2">
      <c r="A119" s="74" t="s">
        <v>137</v>
      </c>
      <c r="B119" s="75">
        <v>251.05299555664251</v>
      </c>
      <c r="C119" s="75">
        <v>58.99745395581099</v>
      </c>
      <c r="D119" s="75">
        <v>3.501408748021698</v>
      </c>
      <c r="E119" s="75"/>
      <c r="F119" s="75">
        <v>0</v>
      </c>
      <c r="G119" s="75">
        <v>11.348009455345037</v>
      </c>
      <c r="H119" s="75">
        <v>324.89986771582022</v>
      </c>
      <c r="I119" s="75"/>
      <c r="J119" s="96"/>
      <c r="K119" s="97"/>
      <c r="L119" s="97"/>
      <c r="M119" s="98"/>
      <c r="R119" s="75">
        <f t="shared" si="113"/>
        <v>324.89986771582022</v>
      </c>
      <c r="T119" s="96"/>
      <c r="U119" s="97"/>
      <c r="V119" s="97"/>
      <c r="W119" s="98"/>
      <c r="AB119" s="148">
        <f t="shared" si="114"/>
        <v>251.05299555664251</v>
      </c>
      <c r="AD119" s="149"/>
      <c r="AE119" s="143"/>
      <c r="AF119" s="143"/>
      <c r="AG119" s="150"/>
      <c r="AL119" s="148">
        <f t="shared" si="115"/>
        <v>58.99745395581099</v>
      </c>
      <c r="AN119" s="149"/>
      <c r="AO119" s="143"/>
      <c r="AP119" s="143"/>
      <c r="AQ119" s="150"/>
      <c r="AV119" s="148">
        <f t="shared" si="116"/>
        <v>3.501408748021698</v>
      </c>
      <c r="AX119" s="149"/>
      <c r="AY119" s="143"/>
      <c r="AZ119" s="143"/>
      <c r="BA119" s="150"/>
      <c r="BF119" s="148" t="str">
        <f t="shared" si="117"/>
        <v/>
      </c>
      <c r="BK119" s="148">
        <f t="shared" si="118"/>
        <v>0</v>
      </c>
      <c r="BM119" s="149"/>
      <c r="BN119" s="143"/>
      <c r="BO119" s="143"/>
      <c r="BP119" s="150"/>
      <c r="BU119" s="148">
        <f t="shared" si="119"/>
        <v>11.348009455345037</v>
      </c>
      <c r="BW119" s="149"/>
      <c r="BX119" s="143"/>
      <c r="BY119" s="143"/>
      <c r="BZ119" s="150"/>
    </row>
    <row r="120" spans="1:78" x14ac:dyDescent="0.2">
      <c r="A120" s="74" t="s">
        <v>138</v>
      </c>
      <c r="B120" s="75">
        <v>187.18586089446126</v>
      </c>
      <c r="C120" s="75">
        <v>43.988677310198391</v>
      </c>
      <c r="D120" s="75">
        <v>3.063732654518986</v>
      </c>
      <c r="E120" s="75"/>
      <c r="F120" s="75">
        <v>0.33681898148148148</v>
      </c>
      <c r="G120" s="75">
        <v>9.7897222904680419</v>
      </c>
      <c r="H120" s="75">
        <v>244.36481213112816</v>
      </c>
      <c r="I120" s="75"/>
      <c r="J120" s="102">
        <f>SUM(H117:H120)</f>
        <v>1069.7434249462744</v>
      </c>
      <c r="K120" s="103">
        <f>AVERAGE(H117:H120)</f>
        <v>267.43585623656861</v>
      </c>
      <c r="L120" s="104">
        <f t="shared" ref="L120" si="197">(K120-P$12)^2</f>
        <v>2.4759900264333221</v>
      </c>
      <c r="M120" s="105">
        <f>(H118-K120)^2+(H119-K120)^2+(H120-K120)^2+(H117-K120)^2</f>
        <v>15874.711087899568</v>
      </c>
      <c r="R120" s="75">
        <f t="shared" si="113"/>
        <v>244.36481213112816</v>
      </c>
      <c r="T120" s="102">
        <f>SUM(R117:R120)</f>
        <v>1069.7434249462744</v>
      </c>
      <c r="U120" s="103">
        <f>AVERAGE(R117:R120)</f>
        <v>267.43585623656861</v>
      </c>
      <c r="V120" s="104">
        <f t="shared" ref="V120" si="198">(U120-Z$12)^2</f>
        <v>4.4291671371419374</v>
      </c>
      <c r="W120" s="105">
        <f>(R118-U120)^2+(R119-U120)^2+(R120-U120)^2+(R117-U120)^2</f>
        <v>15874.711087899568</v>
      </c>
      <c r="AB120" s="148">
        <f t="shared" si="114"/>
        <v>187.18586089446126</v>
      </c>
      <c r="AD120" s="155">
        <f>SUM(AB117:AB120)</f>
        <v>817.24577833243677</v>
      </c>
      <c r="AE120" s="156">
        <f>AVERAGE(AB117:AB120)</f>
        <v>204.31144458310919</v>
      </c>
      <c r="AF120" s="157">
        <f t="shared" ref="AF120" si="199">(AE120-AJ$12)^2</f>
        <v>2.3282288928901003</v>
      </c>
      <c r="AG120" s="158">
        <f>(AB118-AE120)^2+(AB119-AE120)^2+(AB120-AE120)^2+(AB117-AE120)^2</f>
        <v>10005.794941219519</v>
      </c>
      <c r="AL120" s="148">
        <f t="shared" si="115"/>
        <v>43.988677310198391</v>
      </c>
      <c r="AN120" s="155">
        <f>SUM(AL117:AL120)</f>
        <v>192.05275790812263</v>
      </c>
      <c r="AO120" s="156">
        <f>AVERAGE(AL117:AL120)</f>
        <v>48.013189477030657</v>
      </c>
      <c r="AP120" s="157">
        <f t="shared" ref="AP120" si="200">(AO120-AT$12)^2</f>
        <v>9.9194263819838119E-2</v>
      </c>
      <c r="AQ120" s="158">
        <f>(AL118-AO120)^2+(AL119-AO120)^2+(AL120-AO120)^2+(AL117-AO120)^2</f>
        <v>552.57002562884782</v>
      </c>
      <c r="AV120" s="148">
        <f t="shared" si="116"/>
        <v>3.063732654518986</v>
      </c>
      <c r="AX120" s="155">
        <f>SUM(AV117:AV120)</f>
        <v>19.695424207622054</v>
      </c>
      <c r="AY120" s="156">
        <f>AVERAGE(AV117:AV120)</f>
        <v>4.9238560519055135</v>
      </c>
      <c r="AZ120" s="157">
        <f t="shared" ref="AZ120" si="201">(AY120-BD$12)^2</f>
        <v>1.5787023087544805</v>
      </c>
      <c r="BA120" s="158">
        <f>(AV118-AY120)^2+(AV119-AY120)^2+(AV120-AY120)^2+(AV117-AY120)^2</f>
        <v>20.449068731440104</v>
      </c>
      <c r="BF120" s="148" t="str">
        <f t="shared" si="117"/>
        <v/>
      </c>
      <c r="BK120" s="148">
        <f t="shared" si="118"/>
        <v>0.33681898148148148</v>
      </c>
      <c r="BM120" s="155">
        <f>SUM(BK117:BK120)</f>
        <v>1.2057532921194749</v>
      </c>
      <c r="BN120" s="156">
        <f>AVERAGE(BK117:BK120)</f>
        <v>0.30143832302986873</v>
      </c>
      <c r="BO120" s="157">
        <f t="shared" ref="BO120" si="202">(BN120-BS$12)^2</f>
        <v>5.078396955491014</v>
      </c>
      <c r="BP120" s="158">
        <f>(BK118-BN120)^2+(BK119-BN120)^2+(BK120-BN120)^2+(BK117-BN120)^2</f>
        <v>0.50503361212590958</v>
      </c>
      <c r="BU120" s="148">
        <f t="shared" si="119"/>
        <v>9.7897222904680419</v>
      </c>
      <c r="BW120" s="155">
        <f>SUM(BU117:BU120)</f>
        <v>39.543711205973395</v>
      </c>
      <c r="BX120" s="156">
        <f>AVERAGE(BU117:BU120)</f>
        <v>9.8859278014933487</v>
      </c>
      <c r="BY120" s="157">
        <f t="shared" ref="BY120" si="203">(BX120-CC$12)^2</f>
        <v>1.5985619372763897</v>
      </c>
      <c r="BZ120" s="158">
        <f>(BU118-BX120)^2+(BU119-BX120)^2+(BU120-BX120)^2+(BU117-BX120)^2</f>
        <v>3.3664106690007172</v>
      </c>
    </row>
    <row r="121" spans="1:78" x14ac:dyDescent="0.2">
      <c r="A121" s="74" t="s">
        <v>139</v>
      </c>
      <c r="B121" s="75">
        <v>213.74899425376358</v>
      </c>
      <c r="C121" s="75">
        <v>50.231013649634441</v>
      </c>
      <c r="D121" s="75">
        <v>6.127465309037972</v>
      </c>
      <c r="E121" s="75"/>
      <c r="F121" s="75">
        <v>0</v>
      </c>
      <c r="G121" s="75">
        <v>7.0356714842218375</v>
      </c>
      <c r="H121" s="75">
        <v>277.14314469665783</v>
      </c>
      <c r="I121" s="75"/>
      <c r="J121" s="96"/>
      <c r="K121" s="97"/>
      <c r="L121" s="97"/>
      <c r="M121" s="98"/>
      <c r="R121" s="75">
        <f t="shared" si="113"/>
        <v>277.14314469665783</v>
      </c>
      <c r="T121" s="96"/>
      <c r="U121" s="97"/>
      <c r="V121" s="97"/>
      <c r="W121" s="98"/>
      <c r="AB121" s="148">
        <f t="shared" si="114"/>
        <v>213.74899425376358</v>
      </c>
      <c r="AD121" s="149"/>
      <c r="AE121" s="143"/>
      <c r="AF121" s="143"/>
      <c r="AG121" s="150"/>
      <c r="AL121" s="148">
        <f t="shared" si="115"/>
        <v>50.231013649634441</v>
      </c>
      <c r="AN121" s="149"/>
      <c r="AO121" s="143"/>
      <c r="AP121" s="143"/>
      <c r="AQ121" s="150"/>
      <c r="AV121" s="148">
        <f t="shared" si="116"/>
        <v>6.127465309037972</v>
      </c>
      <c r="AX121" s="149"/>
      <c r="AY121" s="143"/>
      <c r="AZ121" s="143"/>
      <c r="BA121" s="150"/>
      <c r="BF121" s="148" t="str">
        <f t="shared" si="117"/>
        <v/>
      </c>
      <c r="BK121" s="148">
        <f t="shared" si="118"/>
        <v>0</v>
      </c>
      <c r="BM121" s="149"/>
      <c r="BN121" s="143"/>
      <c r="BO121" s="143"/>
      <c r="BP121" s="150"/>
      <c r="BU121" s="148">
        <f t="shared" si="119"/>
        <v>7.0356714842218375</v>
      </c>
      <c r="BW121" s="149"/>
      <c r="BX121" s="143"/>
      <c r="BY121" s="143"/>
      <c r="BZ121" s="150"/>
    </row>
    <row r="122" spans="1:78" x14ac:dyDescent="0.2">
      <c r="A122" s="74" t="s">
        <v>140</v>
      </c>
      <c r="B122" s="75">
        <v>95.768524497341645</v>
      </c>
      <c r="C122" s="75">
        <v>22.505603256875286</v>
      </c>
      <c r="D122" s="75">
        <v>3.501408748021698</v>
      </c>
      <c r="E122" s="75"/>
      <c r="F122" s="75">
        <v>0.59092261904761922</v>
      </c>
      <c r="G122" s="75">
        <v>11.042545199131322</v>
      </c>
      <c r="H122" s="75">
        <v>133.40900432041758</v>
      </c>
      <c r="I122" s="75"/>
      <c r="J122" s="96"/>
      <c r="K122" s="97"/>
      <c r="L122" s="97"/>
      <c r="M122" s="98"/>
      <c r="R122" s="75">
        <f t="shared" si="113"/>
        <v>133.40900432041758</v>
      </c>
      <c r="T122" s="96"/>
      <c r="U122" s="97"/>
      <c r="V122" s="97"/>
      <c r="W122" s="98"/>
      <c r="AB122" s="148">
        <f t="shared" si="114"/>
        <v>95.768524497341645</v>
      </c>
      <c r="AD122" s="149"/>
      <c r="AE122" s="143"/>
      <c r="AF122" s="143"/>
      <c r="AG122" s="150"/>
      <c r="AL122" s="148">
        <f t="shared" si="115"/>
        <v>22.505603256875286</v>
      </c>
      <c r="AN122" s="149"/>
      <c r="AO122" s="143"/>
      <c r="AP122" s="143"/>
      <c r="AQ122" s="150"/>
      <c r="AV122" s="148">
        <f t="shared" si="116"/>
        <v>3.501408748021698</v>
      </c>
      <c r="AX122" s="149"/>
      <c r="AY122" s="143"/>
      <c r="AZ122" s="143"/>
      <c r="BA122" s="150"/>
      <c r="BF122" s="148" t="str">
        <f t="shared" si="117"/>
        <v/>
      </c>
      <c r="BK122" s="148">
        <f t="shared" si="118"/>
        <v>0.59092261904761922</v>
      </c>
      <c r="BM122" s="149"/>
      <c r="BN122" s="143"/>
      <c r="BO122" s="143"/>
      <c r="BP122" s="150"/>
      <c r="BU122" s="148">
        <f t="shared" si="119"/>
        <v>11.042545199131322</v>
      </c>
      <c r="BW122" s="149"/>
      <c r="BX122" s="143"/>
      <c r="BY122" s="143"/>
      <c r="BZ122" s="150"/>
    </row>
    <row r="123" spans="1:78" x14ac:dyDescent="0.2">
      <c r="A123" s="74" t="s">
        <v>141</v>
      </c>
      <c r="B123" s="75">
        <v>142.98961415551298</v>
      </c>
      <c r="C123" s="75">
        <v>33.602559326545546</v>
      </c>
      <c r="D123" s="75">
        <v>5.2521131220325472</v>
      </c>
      <c r="E123" s="75"/>
      <c r="F123" s="75">
        <v>0</v>
      </c>
      <c r="G123" s="75">
        <v>3.2637548053852377</v>
      </c>
      <c r="H123" s="75">
        <v>185.1080414094763</v>
      </c>
      <c r="I123" s="75"/>
      <c r="J123" s="96"/>
      <c r="K123" s="97"/>
      <c r="L123" s="97"/>
      <c r="M123" s="98"/>
      <c r="R123" s="75">
        <f t="shared" si="113"/>
        <v>185.1080414094763</v>
      </c>
      <c r="T123" s="96"/>
      <c r="U123" s="97"/>
      <c r="V123" s="97"/>
      <c r="W123" s="98"/>
      <c r="AB123" s="148">
        <f t="shared" si="114"/>
        <v>142.98961415551298</v>
      </c>
      <c r="AD123" s="149"/>
      <c r="AE123" s="143"/>
      <c r="AF123" s="143"/>
      <c r="AG123" s="150"/>
      <c r="AL123" s="148">
        <f t="shared" si="115"/>
        <v>33.602559326545546</v>
      </c>
      <c r="AN123" s="149"/>
      <c r="AO123" s="143"/>
      <c r="AP123" s="143"/>
      <c r="AQ123" s="150"/>
      <c r="AV123" s="148">
        <f t="shared" si="116"/>
        <v>5.2521131220325472</v>
      </c>
      <c r="AX123" s="149"/>
      <c r="AY123" s="143"/>
      <c r="AZ123" s="143"/>
      <c r="BA123" s="150"/>
      <c r="BF123" s="148" t="str">
        <f t="shared" si="117"/>
        <v/>
      </c>
      <c r="BK123" s="148">
        <f t="shared" si="118"/>
        <v>0</v>
      </c>
      <c r="BM123" s="149"/>
      <c r="BN123" s="143"/>
      <c r="BO123" s="143"/>
      <c r="BP123" s="150"/>
      <c r="BU123" s="148">
        <f t="shared" si="119"/>
        <v>3.2637548053852377</v>
      </c>
      <c r="BW123" s="149"/>
      <c r="BX123" s="143"/>
      <c r="BY123" s="143"/>
      <c r="BZ123" s="150"/>
    </row>
    <row r="124" spans="1:78" x14ac:dyDescent="0.2">
      <c r="A124" s="74" t="s">
        <v>142</v>
      </c>
      <c r="B124" s="75">
        <v>141.67247126386175</v>
      </c>
      <c r="C124" s="75">
        <v>33.293030747007506</v>
      </c>
      <c r="D124" s="75">
        <v>4.3767609350271224</v>
      </c>
      <c r="E124" s="75"/>
      <c r="F124" s="75">
        <v>0</v>
      </c>
      <c r="G124" s="75">
        <v>24.070366875194239</v>
      </c>
      <c r="H124" s="75">
        <v>203.41262982109066</v>
      </c>
      <c r="I124" s="75">
        <v>138.9677419354839</v>
      </c>
      <c r="J124" s="102">
        <f>SUM(H121:H124)</f>
        <v>799.07282024764231</v>
      </c>
      <c r="K124" s="103">
        <f>AVERAGE(H121:H124)</f>
        <v>199.76820506191058</v>
      </c>
      <c r="L124" s="104">
        <f t="shared" ref="L124" si="204">(K124-P$12)^2</f>
        <v>4794.340878520381</v>
      </c>
      <c r="M124" s="105">
        <f>(H122-K124)^2+(H123-K124)^2+(H124-K124)^2+(H121-K124)^2</f>
        <v>10618.627036672025</v>
      </c>
      <c r="R124" s="75">
        <f t="shared" si="113"/>
        <v>203.41262982109066</v>
      </c>
      <c r="T124" s="102">
        <f>SUM(R121:R124)</f>
        <v>799.07282024764231</v>
      </c>
      <c r="U124" s="103">
        <f>AVERAGE(R121:R124)</f>
        <v>199.76820506191058</v>
      </c>
      <c r="V124" s="104">
        <f t="shared" ref="V124" si="205">(U124-Z$12)^2</f>
        <v>4868.1612646731792</v>
      </c>
      <c r="W124" s="105">
        <f>(R122-U124)^2+(R123-U124)^2+(R124-U124)^2+(R121-U124)^2</f>
        <v>10618.627036672025</v>
      </c>
      <c r="AB124" s="148">
        <f t="shared" si="114"/>
        <v>141.67247126386175</v>
      </c>
      <c r="AD124" s="155">
        <f>SUM(AB121:AB124)</f>
        <v>594.17960417047993</v>
      </c>
      <c r="AE124" s="156">
        <f>AVERAGE(AB121:AB124)</f>
        <v>148.54490104261998</v>
      </c>
      <c r="AF124" s="157">
        <f t="shared" ref="AF124" si="206">(AE124-AJ$12)^2</f>
        <v>3282.4187582480959</v>
      </c>
      <c r="AG124" s="158">
        <f>(AB122-AE124)^2+(AB123-AE124)^2+(AB124-AE124)^2+(AB121-AE124)^2</f>
        <v>7115.0111961985349</v>
      </c>
      <c r="AL124" s="148">
        <f t="shared" si="115"/>
        <v>33.293030747007506</v>
      </c>
      <c r="AN124" s="155">
        <f>SUM(AL121:AL124)</f>
        <v>139.63220698006279</v>
      </c>
      <c r="AO124" s="156">
        <f>AVERAGE(AL121:AL124)</f>
        <v>34.908051745015698</v>
      </c>
      <c r="AP124" s="157">
        <f t="shared" ref="AP124" si="207">(AO124-AT$12)^2</f>
        <v>180.09878717492089</v>
      </c>
      <c r="AQ124" s="158">
        <f>(AL122-AO124)^2+(AL123-AO124)^2+(AL124-AO124)^2+(AL121-AO124)^2</f>
        <v>392.92649331006407</v>
      </c>
      <c r="AV124" s="148">
        <f t="shared" si="116"/>
        <v>4.3767609350271224</v>
      </c>
      <c r="AX124" s="155">
        <f>SUM(AV121:AV124)</f>
        <v>19.257748114119341</v>
      </c>
      <c r="AY124" s="156">
        <f>AVERAGE(AV121:AV124)</f>
        <v>4.8144370285298352</v>
      </c>
      <c r="AZ124" s="157">
        <f t="shared" ref="AZ124" si="208">(AY124-BD$12)^2</f>
        <v>1.3157126580980838</v>
      </c>
      <c r="BA124" s="158">
        <f>(AV122-AY124)^2+(AV123-AY124)^2+(AV124-AY124)^2+(AV121-AY124)^2</f>
        <v>3.8312072564759001</v>
      </c>
      <c r="BF124" s="148" t="str">
        <f t="shared" si="117"/>
        <v/>
      </c>
      <c r="BK124" s="148">
        <f t="shared" si="118"/>
        <v>0</v>
      </c>
      <c r="BM124" s="155">
        <f>SUM(BK121:BK124)</f>
        <v>0.59092261904761922</v>
      </c>
      <c r="BN124" s="156">
        <f>AVERAGE(BK121:BK124)</f>
        <v>0.14773065476190481</v>
      </c>
      <c r="BO124" s="157">
        <f t="shared" ref="BO124" si="209">(BN124-BS$12)^2</f>
        <v>5.7947926516465094</v>
      </c>
      <c r="BP124" s="158">
        <f>(BK122-BN124)^2+(BK123-BN124)^2+(BK124-BN124)^2+(BK121-BN124)^2</f>
        <v>0.26189215627657325</v>
      </c>
      <c r="BU124" s="148">
        <f t="shared" si="119"/>
        <v>24.070366875194239</v>
      </c>
      <c r="BW124" s="155">
        <f>SUM(BU121:BU124)</f>
        <v>45.412338363932633</v>
      </c>
      <c r="BX124" s="156">
        <f>AVERAGE(BU121:BU124)</f>
        <v>11.353084590983158</v>
      </c>
      <c r="BY124" s="157">
        <f t="shared" ref="BY124" si="210">(BX124-CC$12)^2</f>
        <v>7.4610883252106071</v>
      </c>
      <c r="BZ124" s="158">
        <f>(BU122-BX124)^2+(BU123-BX124)^2+(BU124-BX124)^2+(BU121-BX124)^2</f>
        <v>245.90301572479683</v>
      </c>
    </row>
    <row r="125" spans="1:78" x14ac:dyDescent="0.2">
      <c r="A125" s="74" t="s">
        <v>143</v>
      </c>
      <c r="B125" s="75">
        <v>111.67570680760325</v>
      </c>
      <c r="C125" s="75">
        <v>26.243791099786762</v>
      </c>
      <c r="D125" s="75">
        <v>4.3767609350271224</v>
      </c>
      <c r="E125" s="75"/>
      <c r="F125" s="75">
        <v>1.8699999999999997</v>
      </c>
      <c r="G125" s="75">
        <v>8.353321655693124</v>
      </c>
      <c r="H125" s="75">
        <v>152.51958049811026</v>
      </c>
      <c r="I125" s="75"/>
      <c r="J125" s="96"/>
      <c r="K125" s="97"/>
      <c r="L125" s="97"/>
      <c r="M125" s="98"/>
      <c r="R125" s="75">
        <f t="shared" si="113"/>
        <v>152.51958049811026</v>
      </c>
      <c r="T125" s="96"/>
      <c r="U125" s="97"/>
      <c r="V125" s="97"/>
      <c r="W125" s="98"/>
      <c r="AB125" s="148">
        <f t="shared" si="114"/>
        <v>111.67570680760325</v>
      </c>
      <c r="AD125" s="149"/>
      <c r="AE125" s="143"/>
      <c r="AF125" s="143"/>
      <c r="AG125" s="150"/>
      <c r="AL125" s="148">
        <f t="shared" si="115"/>
        <v>26.243791099786762</v>
      </c>
      <c r="AN125" s="149"/>
      <c r="AO125" s="143"/>
      <c r="AP125" s="143"/>
      <c r="AQ125" s="150"/>
      <c r="AV125" s="148">
        <f t="shared" si="116"/>
        <v>4.3767609350271224</v>
      </c>
      <c r="AX125" s="149"/>
      <c r="AY125" s="143"/>
      <c r="AZ125" s="143"/>
      <c r="BA125" s="150"/>
      <c r="BF125" s="148" t="str">
        <f t="shared" si="117"/>
        <v/>
      </c>
      <c r="BK125" s="148">
        <f t="shared" si="118"/>
        <v>1.8699999999999997</v>
      </c>
      <c r="BM125" s="149"/>
      <c r="BN125" s="143"/>
      <c r="BO125" s="143"/>
      <c r="BP125" s="150"/>
      <c r="BU125" s="148">
        <f t="shared" si="119"/>
        <v>8.353321655693124</v>
      </c>
      <c r="BW125" s="149"/>
      <c r="BX125" s="143"/>
      <c r="BY125" s="143"/>
      <c r="BZ125" s="150"/>
    </row>
    <row r="126" spans="1:78" x14ac:dyDescent="0.2">
      <c r="A126" s="74" t="s">
        <v>144</v>
      </c>
      <c r="B126" s="75">
        <v>141.40419355299636</v>
      </c>
      <c r="C126" s="75">
        <v>33.229985484954142</v>
      </c>
      <c r="D126" s="75">
        <v>3.93908484152441</v>
      </c>
      <c r="E126" s="75"/>
      <c r="F126" s="75">
        <v>3.2934991496598642</v>
      </c>
      <c r="G126" s="75">
        <v>7.0417776850947362</v>
      </c>
      <c r="H126" s="75">
        <v>188.9085407142295</v>
      </c>
      <c r="I126" s="75"/>
      <c r="J126" s="96"/>
      <c r="K126" s="97"/>
      <c r="L126" s="97"/>
      <c r="M126" s="98"/>
      <c r="R126" s="75">
        <f t="shared" si="113"/>
        <v>188.9085407142295</v>
      </c>
      <c r="T126" s="96"/>
      <c r="U126" s="97"/>
      <c r="V126" s="97"/>
      <c r="W126" s="98"/>
      <c r="AB126" s="148">
        <f t="shared" si="114"/>
        <v>141.40419355299636</v>
      </c>
      <c r="AD126" s="149"/>
      <c r="AE126" s="143"/>
      <c r="AF126" s="143"/>
      <c r="AG126" s="150"/>
      <c r="AL126" s="148">
        <f t="shared" si="115"/>
        <v>33.229985484954142</v>
      </c>
      <c r="AN126" s="149"/>
      <c r="AO126" s="143"/>
      <c r="AP126" s="143"/>
      <c r="AQ126" s="150"/>
      <c r="AV126" s="148">
        <f t="shared" si="116"/>
        <v>3.93908484152441</v>
      </c>
      <c r="AX126" s="149"/>
      <c r="AY126" s="143"/>
      <c r="AZ126" s="143"/>
      <c r="BA126" s="150"/>
      <c r="BF126" s="148" t="str">
        <f t="shared" si="117"/>
        <v/>
      </c>
      <c r="BK126" s="148">
        <f t="shared" si="118"/>
        <v>3.2934991496598642</v>
      </c>
      <c r="BM126" s="149"/>
      <c r="BN126" s="143"/>
      <c r="BO126" s="143"/>
      <c r="BP126" s="150"/>
      <c r="BU126" s="148">
        <f t="shared" si="119"/>
        <v>7.0417776850947362</v>
      </c>
      <c r="BW126" s="149"/>
      <c r="BX126" s="143"/>
      <c r="BY126" s="143"/>
      <c r="BZ126" s="150"/>
    </row>
    <row r="127" spans="1:78" x14ac:dyDescent="0.2">
      <c r="A127" s="74" t="s">
        <v>145</v>
      </c>
      <c r="B127" s="75">
        <v>108.11852339521523</v>
      </c>
      <c r="C127" s="75">
        <v>25.40785299787558</v>
      </c>
      <c r="D127" s="75">
        <v>4.8144370285298344</v>
      </c>
      <c r="E127" s="75"/>
      <c r="F127" s="75">
        <v>7.4675595238095251</v>
      </c>
      <c r="G127" s="75">
        <v>4.2550331974196496</v>
      </c>
      <c r="H127" s="75">
        <v>150.06340614284977</v>
      </c>
      <c r="I127" s="75"/>
      <c r="J127" s="96"/>
      <c r="K127" s="97"/>
      <c r="L127" s="97"/>
      <c r="M127" s="98"/>
      <c r="R127" s="75">
        <f t="shared" si="113"/>
        <v>150.06340614284977</v>
      </c>
      <c r="T127" s="96"/>
      <c r="U127" s="97"/>
      <c r="V127" s="97"/>
      <c r="W127" s="98"/>
      <c r="AB127" s="148">
        <f t="shared" si="114"/>
        <v>108.11852339521523</v>
      </c>
      <c r="AD127" s="149"/>
      <c r="AE127" s="143"/>
      <c r="AF127" s="143"/>
      <c r="AG127" s="150"/>
      <c r="AL127" s="148">
        <f t="shared" si="115"/>
        <v>25.40785299787558</v>
      </c>
      <c r="AN127" s="149"/>
      <c r="AO127" s="143"/>
      <c r="AP127" s="143"/>
      <c r="AQ127" s="150"/>
      <c r="AV127" s="148">
        <f t="shared" si="116"/>
        <v>4.8144370285298344</v>
      </c>
      <c r="AX127" s="149"/>
      <c r="AY127" s="143"/>
      <c r="AZ127" s="143"/>
      <c r="BA127" s="150"/>
      <c r="BF127" s="148" t="str">
        <f t="shared" si="117"/>
        <v/>
      </c>
      <c r="BK127" s="148">
        <f t="shared" si="118"/>
        <v>7.4675595238095251</v>
      </c>
      <c r="BM127" s="149"/>
      <c r="BN127" s="143"/>
      <c r="BO127" s="143"/>
      <c r="BP127" s="150"/>
      <c r="BU127" s="148">
        <f t="shared" si="119"/>
        <v>4.2550331974196496</v>
      </c>
      <c r="BW127" s="149"/>
      <c r="BX127" s="143"/>
      <c r="BY127" s="143"/>
      <c r="BZ127" s="150"/>
    </row>
    <row r="128" spans="1:78" x14ac:dyDescent="0.2">
      <c r="A128" s="74" t="s">
        <v>146</v>
      </c>
      <c r="B128" s="75">
        <v>141.94046673040975</v>
      </c>
      <c r="C128" s="75">
        <v>33.356009681646292</v>
      </c>
      <c r="D128" s="75">
        <v>3.93908484152441</v>
      </c>
      <c r="E128" s="75"/>
      <c r="F128" s="75">
        <v>5.302662037037037E-2</v>
      </c>
      <c r="G128" s="75">
        <v>2.9108239205050324</v>
      </c>
      <c r="H128" s="75">
        <v>182.19941179445587</v>
      </c>
      <c r="I128" s="75">
        <v>27.27769985974755</v>
      </c>
      <c r="J128" s="102">
        <f>SUM(H125:H128)</f>
        <v>673.69093914964537</v>
      </c>
      <c r="K128" s="103">
        <f>AVERAGE(H125:H128)</f>
        <v>168.42273478741134</v>
      </c>
      <c r="L128" s="104">
        <f t="shared" ref="L128" si="211">(K128-P$12)^2</f>
        <v>10117.674025650977</v>
      </c>
      <c r="M128" s="105">
        <f>(H126-K128)^2+(H127-K128)^2+(H128-K128)^2+(H125-K128)^2</f>
        <v>1199.4403384560219</v>
      </c>
      <c r="R128" s="75">
        <f t="shared" si="113"/>
        <v>182.19941179445587</v>
      </c>
      <c r="T128" s="102">
        <f>SUM(R125:R128)</f>
        <v>673.69093914964537</v>
      </c>
      <c r="U128" s="103">
        <f>AVERAGE(R125:R128)</f>
        <v>168.42273478741134</v>
      </c>
      <c r="V128" s="104">
        <f t="shared" ref="V128" si="212">(U128-Z$12)^2</f>
        <v>10224.785229877622</v>
      </c>
      <c r="W128" s="105">
        <f>(R126-U128)^2+(R127-U128)^2+(R128-U128)^2+(R125-U128)^2</f>
        <v>1199.4403384560219</v>
      </c>
      <c r="AB128" s="148">
        <f t="shared" si="114"/>
        <v>141.94046673040975</v>
      </c>
      <c r="AD128" s="155">
        <f>SUM(AB125:AB128)</f>
        <v>503.13889048622457</v>
      </c>
      <c r="AE128" s="156">
        <f>AVERAGE(AB125:AB128)</f>
        <v>125.78472262155614</v>
      </c>
      <c r="AF128" s="157">
        <f t="shared" ref="AF128" si="213">(AE128-AJ$12)^2</f>
        <v>6408.4148374729866</v>
      </c>
      <c r="AG128" s="158">
        <f>(AB126-AE128)^2+(AB127-AE128)^2+(AB128-AE128)^2+(AB125-AE128)^2</f>
        <v>1016.134862232005</v>
      </c>
      <c r="AL128" s="148">
        <f t="shared" si="115"/>
        <v>33.356009681646292</v>
      </c>
      <c r="AN128" s="155">
        <f>SUM(AL125:AL128)</f>
        <v>118.23763926426278</v>
      </c>
      <c r="AO128" s="156">
        <f>AVERAGE(AL125:AL128)</f>
        <v>29.559409816065696</v>
      </c>
      <c r="AP128" s="157">
        <f t="shared" ref="AP128" si="214">(AO128-AT$12)^2</f>
        <v>352.26525845542631</v>
      </c>
      <c r="AQ128" s="158">
        <f>(AL126-AO128)^2+(AL127-AO128)^2+(AL128-AO128)^2+(AL125-AO128)^2</f>
        <v>56.11604776676247</v>
      </c>
      <c r="AV128" s="148">
        <f t="shared" si="116"/>
        <v>3.93908484152441</v>
      </c>
      <c r="AX128" s="155">
        <f>SUM(AV125:AV128)</f>
        <v>17.069367646605777</v>
      </c>
      <c r="AY128" s="156">
        <f>AVERAGE(AV125:AV128)</f>
        <v>4.2673419116514442</v>
      </c>
      <c r="AZ128" s="157">
        <f t="shared" ref="AZ128" si="215">(AY128-BD$12)^2</f>
        <v>0.35994008511071612</v>
      </c>
      <c r="BA128" s="158">
        <f>(AV126-AY128)^2+(AV127-AY128)^2+(AV128-AY128)^2+(AV125-AY128)^2</f>
        <v>0.52679099776543592</v>
      </c>
      <c r="BF128" s="148" t="str">
        <f t="shared" si="117"/>
        <v/>
      </c>
      <c r="BK128" s="148">
        <f t="shared" si="118"/>
        <v>5.302662037037037E-2</v>
      </c>
      <c r="BM128" s="155">
        <f>SUM(BK125:BK128)</f>
        <v>12.684085293839761</v>
      </c>
      <c r="BN128" s="156">
        <f>AVERAGE(BK125:BK128)</f>
        <v>3.1710213234599403</v>
      </c>
      <c r="BO128" s="157">
        <f t="shared" ref="BO128" si="216">(BN128-BS$12)^2</f>
        <v>0.37952143750379863</v>
      </c>
      <c r="BP128" s="158">
        <f>(BK126-BN128)^2+(BK127-BN128)^2+(BK128-BN128)^2+(BK125-BN128)^2</f>
        <v>29.889788777565979</v>
      </c>
      <c r="BU128" s="148">
        <f t="shared" si="119"/>
        <v>2.9108239205050324</v>
      </c>
      <c r="BW128" s="155">
        <f>SUM(BU125:BU128)</f>
        <v>22.560956458712539</v>
      </c>
      <c r="BX128" s="156">
        <f>AVERAGE(BU125:BU128)</f>
        <v>5.6402391146781348</v>
      </c>
      <c r="BY128" s="157">
        <f t="shared" ref="BY128" si="217">(BX128-CC$12)^2</f>
        <v>8.8884251328684485</v>
      </c>
      <c r="BZ128" s="158">
        <f>(BU126-BX128)^2+(BU127-BX128)^2+(BU128-BX128)^2+(BU125-BX128)^2</f>
        <v>18.693629974116675</v>
      </c>
    </row>
    <row r="129" spans="1:78" x14ac:dyDescent="0.2">
      <c r="A129" s="74" t="s">
        <v>147</v>
      </c>
      <c r="B129" s="75">
        <v>285.27360562349554</v>
      </c>
      <c r="C129" s="75">
        <v>67.039297321521445</v>
      </c>
      <c r="D129" s="75">
        <v>4.3767609350271224</v>
      </c>
      <c r="E129" s="75"/>
      <c r="F129" s="75">
        <v>0.71896225916924128</v>
      </c>
      <c r="G129" s="75">
        <v>15.50871699295265</v>
      </c>
      <c r="H129" s="75">
        <v>372.91734313216597</v>
      </c>
      <c r="I129" s="75"/>
      <c r="J129" s="96"/>
      <c r="K129" s="97"/>
      <c r="L129" s="97"/>
      <c r="M129" s="98"/>
      <c r="R129" s="75">
        <f t="shared" si="113"/>
        <v>372.91734313216597</v>
      </c>
      <c r="T129" s="96"/>
      <c r="U129" s="97"/>
      <c r="V129" s="97"/>
      <c r="W129" s="98"/>
      <c r="AB129" s="148">
        <f t="shared" si="114"/>
        <v>285.27360562349554</v>
      </c>
      <c r="AD129" s="149"/>
      <c r="AE129" s="143"/>
      <c r="AF129" s="143"/>
      <c r="AG129" s="150"/>
      <c r="AL129" s="148">
        <f t="shared" si="115"/>
        <v>67.039297321521445</v>
      </c>
      <c r="AN129" s="149"/>
      <c r="AO129" s="143"/>
      <c r="AP129" s="143"/>
      <c r="AQ129" s="150"/>
      <c r="AV129" s="148">
        <f t="shared" si="116"/>
        <v>4.3767609350271224</v>
      </c>
      <c r="AX129" s="149"/>
      <c r="AY129" s="143"/>
      <c r="AZ129" s="143"/>
      <c r="BA129" s="150"/>
      <c r="BF129" s="148" t="str">
        <f t="shared" si="117"/>
        <v/>
      </c>
      <c r="BK129" s="148">
        <f t="shared" si="118"/>
        <v>0.71896225916924128</v>
      </c>
      <c r="BM129" s="149"/>
      <c r="BN129" s="143"/>
      <c r="BO129" s="143"/>
      <c r="BP129" s="150"/>
      <c r="BU129" s="148">
        <f t="shared" si="119"/>
        <v>15.50871699295265</v>
      </c>
      <c r="BW129" s="149"/>
      <c r="BX129" s="143"/>
      <c r="BY129" s="143"/>
      <c r="BZ129" s="150"/>
    </row>
    <row r="130" spans="1:78" x14ac:dyDescent="0.2">
      <c r="A130" s="74" t="s">
        <v>148</v>
      </c>
      <c r="B130" s="75">
        <v>224.94925444298309</v>
      </c>
      <c r="C130" s="75">
        <v>52.863074794101024</v>
      </c>
      <c r="D130" s="75">
        <v>5.6897892155352592</v>
      </c>
      <c r="E130" s="75"/>
      <c r="F130" s="75">
        <v>2.7322737244897959</v>
      </c>
      <c r="G130" s="75">
        <v>1.113646065351044</v>
      </c>
      <c r="H130" s="75">
        <v>287.34803824246018</v>
      </c>
      <c r="I130" s="75"/>
      <c r="J130" s="96"/>
      <c r="K130" s="97"/>
      <c r="L130" s="97"/>
      <c r="M130" s="98"/>
      <c r="R130" s="75">
        <f t="shared" si="113"/>
        <v>287.34803824246018</v>
      </c>
      <c r="T130" s="96"/>
      <c r="U130" s="97"/>
      <c r="V130" s="97"/>
      <c r="W130" s="98"/>
      <c r="AB130" s="148">
        <f t="shared" si="114"/>
        <v>224.94925444298309</v>
      </c>
      <c r="AD130" s="149"/>
      <c r="AE130" s="143"/>
      <c r="AF130" s="143"/>
      <c r="AG130" s="150"/>
      <c r="AL130" s="148">
        <f t="shared" si="115"/>
        <v>52.863074794101024</v>
      </c>
      <c r="AN130" s="149"/>
      <c r="AO130" s="143"/>
      <c r="AP130" s="143"/>
      <c r="AQ130" s="150"/>
      <c r="AV130" s="148">
        <f t="shared" si="116"/>
        <v>5.6897892155352592</v>
      </c>
      <c r="AX130" s="149"/>
      <c r="AY130" s="143"/>
      <c r="AZ130" s="143"/>
      <c r="BA130" s="150"/>
      <c r="BF130" s="148" t="str">
        <f t="shared" si="117"/>
        <v/>
      </c>
      <c r="BK130" s="148">
        <f t="shared" si="118"/>
        <v>2.7322737244897959</v>
      </c>
      <c r="BM130" s="149"/>
      <c r="BN130" s="143"/>
      <c r="BO130" s="143"/>
      <c r="BP130" s="150"/>
      <c r="BU130" s="148">
        <f t="shared" si="119"/>
        <v>1.113646065351044</v>
      </c>
      <c r="BW130" s="149"/>
      <c r="BX130" s="143"/>
      <c r="BY130" s="143"/>
      <c r="BZ130" s="150"/>
    </row>
    <row r="131" spans="1:78" x14ac:dyDescent="0.2">
      <c r="A131" s="74" t="s">
        <v>149</v>
      </c>
      <c r="B131" s="75">
        <v>332.87482425620601</v>
      </c>
      <c r="C131" s="75">
        <v>78.225583700208404</v>
      </c>
      <c r="D131" s="75">
        <v>3.93908484152441</v>
      </c>
      <c r="E131" s="75"/>
      <c r="F131" s="75">
        <v>2.4339076813140958</v>
      </c>
      <c r="G131" s="75">
        <v>12.473479306768587</v>
      </c>
      <c r="H131" s="75">
        <v>429.9468797860215</v>
      </c>
      <c r="I131" s="75"/>
      <c r="J131" s="96"/>
      <c r="K131" s="97"/>
      <c r="L131" s="97"/>
      <c r="M131" s="98"/>
      <c r="R131" s="75">
        <f t="shared" si="113"/>
        <v>429.9468797860215</v>
      </c>
      <c r="T131" s="96"/>
      <c r="U131" s="97"/>
      <c r="V131" s="97"/>
      <c r="W131" s="98"/>
      <c r="AB131" s="148">
        <f t="shared" si="114"/>
        <v>332.87482425620601</v>
      </c>
      <c r="AD131" s="149"/>
      <c r="AE131" s="143"/>
      <c r="AF131" s="143"/>
      <c r="AG131" s="150"/>
      <c r="AL131" s="148">
        <f t="shared" si="115"/>
        <v>78.225583700208404</v>
      </c>
      <c r="AN131" s="149"/>
      <c r="AO131" s="143"/>
      <c r="AP131" s="143"/>
      <c r="AQ131" s="150"/>
      <c r="AV131" s="148">
        <f t="shared" si="116"/>
        <v>3.93908484152441</v>
      </c>
      <c r="AX131" s="149"/>
      <c r="AY131" s="143"/>
      <c r="AZ131" s="143"/>
      <c r="BA131" s="150"/>
      <c r="BF131" s="148" t="str">
        <f t="shared" si="117"/>
        <v/>
      </c>
      <c r="BK131" s="148">
        <f t="shared" si="118"/>
        <v>2.4339076813140958</v>
      </c>
      <c r="BM131" s="149"/>
      <c r="BN131" s="143"/>
      <c r="BO131" s="143"/>
      <c r="BP131" s="150"/>
      <c r="BU131" s="148">
        <f t="shared" si="119"/>
        <v>12.473479306768587</v>
      </c>
      <c r="BW131" s="149"/>
      <c r="BX131" s="143"/>
      <c r="BY131" s="143"/>
      <c r="BZ131" s="150"/>
    </row>
    <row r="132" spans="1:78" x14ac:dyDescent="0.2">
      <c r="A132" s="74" t="s">
        <v>150</v>
      </c>
      <c r="B132" s="75">
        <v>292.26032716508547</v>
      </c>
      <c r="C132" s="75">
        <v>68.681176883795075</v>
      </c>
      <c r="D132" s="75">
        <v>2.6260565610162736</v>
      </c>
      <c r="E132" s="75"/>
      <c r="F132" s="75">
        <v>1.2925952111387404</v>
      </c>
      <c r="G132" s="75">
        <v>17.632431326566955</v>
      </c>
      <c r="H132" s="75">
        <v>382.49258714760259</v>
      </c>
      <c r="I132" s="75"/>
      <c r="J132" s="102">
        <f>SUM(H129:H132)</f>
        <v>1472.7048483082501</v>
      </c>
      <c r="K132" s="103">
        <f>AVERAGE(H129:H132)</f>
        <v>368.17621207706253</v>
      </c>
      <c r="L132" s="104">
        <f t="shared" ref="L132" si="218">(K132-P$12)^2</f>
        <v>9834.0597653957302</v>
      </c>
      <c r="M132" s="105">
        <f>(H130-K132)^2+(H131-K132)^2+(H132-K132)^2+(H129-K132)^2</f>
        <v>10576.245993489369</v>
      </c>
      <c r="R132" s="75">
        <f t="shared" si="113"/>
        <v>382.49258714760259</v>
      </c>
      <c r="T132" s="102">
        <f>SUM(R129:R132)</f>
        <v>1472.7048483082501</v>
      </c>
      <c r="U132" s="103">
        <f>AVERAGE(R129:R132)</f>
        <v>368.17621207706253</v>
      </c>
      <c r="V132" s="104">
        <f t="shared" ref="V132" si="219">(U132-Z$12)^2</f>
        <v>9729.0204861926195</v>
      </c>
      <c r="W132" s="105">
        <f>(R130-U132)^2+(R131-U132)^2+(R132-U132)^2+(R129-U132)^2</f>
        <v>10576.245993489369</v>
      </c>
      <c r="AB132" s="148">
        <f t="shared" si="114"/>
        <v>292.26032716508547</v>
      </c>
      <c r="AD132" s="155">
        <f>SUM(AB129:AB132)</f>
        <v>1135.3580114877702</v>
      </c>
      <c r="AE132" s="156">
        <f>AVERAGE(AB129:AB132)</f>
        <v>283.83950287194256</v>
      </c>
      <c r="AF132" s="157">
        <f t="shared" ref="AF132" si="220">(AE132-AJ$12)^2</f>
        <v>6084.3439524595506</v>
      </c>
      <c r="AG132" s="158">
        <f>(AB130-AE132)^2+(AB131-AE132)^2+(AB132-AE132)^2+(AB129-AE132)^2</f>
        <v>5945.4910357605659</v>
      </c>
      <c r="AL132" s="148">
        <f t="shared" si="115"/>
        <v>68.681176883795075</v>
      </c>
      <c r="AN132" s="155">
        <f>SUM(AL129:AL132)</f>
        <v>266.80913269962593</v>
      </c>
      <c r="AO132" s="156">
        <f>AVERAGE(AL129:AL132)</f>
        <v>66.702283174906484</v>
      </c>
      <c r="AP132" s="157">
        <f t="shared" ref="AP132" si="221">(AO132-AT$12)^2</f>
        <v>337.6091122149723</v>
      </c>
      <c r="AQ132" s="158">
        <f>(AL130-AO132)^2+(AL131-AO132)^2+(AL132-AO132)^2+(AL129-AO132)^2</f>
        <v>328.33974244987706</v>
      </c>
      <c r="AV132" s="148">
        <f t="shared" si="116"/>
        <v>2.6260565610162736</v>
      </c>
      <c r="AX132" s="155">
        <f>SUM(AV129:AV132)</f>
        <v>16.631691553103067</v>
      </c>
      <c r="AY132" s="156">
        <f>AVERAGE(AV129:AV132)</f>
        <v>4.1579228882757668</v>
      </c>
      <c r="AZ132" s="157">
        <f t="shared" ref="AZ132" si="222">(AY132-BD$12)^2</f>
        <v>0.2406207065721668</v>
      </c>
      <c r="BA132" s="158">
        <f>(AV130-AY132)^2+(AV131-AY132)^2+(AV132-AY132)^2+(AV129-AY132)^2</f>
        <v>4.7890090705948722</v>
      </c>
      <c r="BF132" s="148" t="str">
        <f t="shared" si="117"/>
        <v/>
      </c>
      <c r="BK132" s="148">
        <f t="shared" si="118"/>
        <v>1.2925952111387404</v>
      </c>
      <c r="BM132" s="155">
        <f>SUM(BK129:BK132)</f>
        <v>7.1777388761118743</v>
      </c>
      <c r="BN132" s="156">
        <f>AVERAGE(BK129:BK132)</f>
        <v>1.7944347190279686</v>
      </c>
      <c r="BO132" s="157">
        <f t="shared" ref="BO132" si="223">(BN132-BS$12)^2</f>
        <v>0.57841119224794446</v>
      </c>
      <c r="BP132" s="158">
        <f>(BK130-BN132)^2+(BK131-BN132)^2+(BK132-BN132)^2+(BK129-BN132)^2</f>
        <v>2.6969515732537088</v>
      </c>
      <c r="BU132" s="148">
        <f t="shared" si="119"/>
        <v>17.632431326566955</v>
      </c>
      <c r="BW132" s="155">
        <f>SUM(BU129:BU132)</f>
        <v>46.728273691639231</v>
      </c>
      <c r="BX132" s="156">
        <f>AVERAGE(BU129:BU132)</f>
        <v>11.682068422909808</v>
      </c>
      <c r="BY132" s="157">
        <f t="shared" ref="BY132" si="224">(BX132-CC$12)^2</f>
        <v>9.3665568879905052</v>
      </c>
      <c r="BZ132" s="158">
        <f>(BU130-BX132)^2+(BU131-BX132)^2+(BU132-BX132)^2+(BU129-BX132)^2</f>
        <v>162.3679402786681</v>
      </c>
    </row>
    <row r="133" spans="1:78" x14ac:dyDescent="0.2">
      <c r="A133" s="74" t="s">
        <v>151</v>
      </c>
      <c r="B133" s="75">
        <v>229.65163571529155</v>
      </c>
      <c r="C133" s="75">
        <v>53.968134393093507</v>
      </c>
      <c r="D133" s="75">
        <v>8.3158457765515319</v>
      </c>
      <c r="E133" s="75"/>
      <c r="F133" s="75">
        <v>0</v>
      </c>
      <c r="G133" s="75">
        <v>17.761315406189407</v>
      </c>
      <c r="H133" s="75">
        <v>309.69693129112602</v>
      </c>
      <c r="I133" s="75"/>
      <c r="J133" s="96"/>
      <c r="K133" s="97"/>
      <c r="L133" s="97"/>
      <c r="M133" s="98"/>
      <c r="R133" s="75">
        <f t="shared" si="113"/>
        <v>309.69693129112602</v>
      </c>
      <c r="T133" s="96"/>
      <c r="U133" s="97"/>
      <c r="V133" s="97"/>
      <c r="W133" s="98"/>
      <c r="AB133" s="148">
        <f t="shared" si="114"/>
        <v>229.65163571529155</v>
      </c>
      <c r="AD133" s="149"/>
      <c r="AE133" s="143"/>
      <c r="AF133" s="143"/>
      <c r="AG133" s="150"/>
      <c r="AL133" s="148">
        <f t="shared" si="115"/>
        <v>53.968134393093507</v>
      </c>
      <c r="AN133" s="149"/>
      <c r="AO133" s="143"/>
      <c r="AP133" s="143"/>
      <c r="AQ133" s="150"/>
      <c r="AV133" s="148">
        <f t="shared" si="116"/>
        <v>8.3158457765515319</v>
      </c>
      <c r="AX133" s="149"/>
      <c r="AY133" s="143"/>
      <c r="AZ133" s="143"/>
      <c r="BA133" s="150"/>
      <c r="BF133" s="148" t="str">
        <f t="shared" si="117"/>
        <v/>
      </c>
      <c r="BK133" s="148">
        <f t="shared" si="118"/>
        <v>0</v>
      </c>
      <c r="BM133" s="149"/>
      <c r="BN133" s="143"/>
      <c r="BO133" s="143"/>
      <c r="BP133" s="150"/>
      <c r="BU133" s="148">
        <f t="shared" si="119"/>
        <v>17.761315406189407</v>
      </c>
      <c r="BW133" s="149"/>
      <c r="BX133" s="143"/>
      <c r="BY133" s="143"/>
      <c r="BZ133" s="150"/>
    </row>
    <row r="134" spans="1:78" x14ac:dyDescent="0.2">
      <c r="A134" s="74" t="s">
        <v>152</v>
      </c>
      <c r="B134" s="75">
        <v>230.60975153122257</v>
      </c>
      <c r="C134" s="75">
        <v>54.193291609837303</v>
      </c>
      <c r="D134" s="75">
        <v>0.8753521870054245</v>
      </c>
      <c r="E134" s="75"/>
      <c r="F134" s="75">
        <v>0</v>
      </c>
      <c r="G134" s="75">
        <v>14.584632101381406</v>
      </c>
      <c r="H134" s="75">
        <v>300.26302742944677</v>
      </c>
      <c r="I134" s="75"/>
      <c r="J134" s="96"/>
      <c r="K134" s="97"/>
      <c r="L134" s="97"/>
      <c r="M134" s="98"/>
      <c r="R134" s="75">
        <f t="shared" si="113"/>
        <v>300.26302742944677</v>
      </c>
      <c r="T134" s="96"/>
      <c r="U134" s="97"/>
      <c r="V134" s="97"/>
      <c r="W134" s="98"/>
      <c r="AB134" s="148">
        <f t="shared" si="114"/>
        <v>230.60975153122257</v>
      </c>
      <c r="AD134" s="149"/>
      <c r="AE134" s="143"/>
      <c r="AF134" s="143"/>
      <c r="AG134" s="150"/>
      <c r="AL134" s="148">
        <f t="shared" si="115"/>
        <v>54.193291609837303</v>
      </c>
      <c r="AN134" s="149"/>
      <c r="AO134" s="143"/>
      <c r="AP134" s="143"/>
      <c r="AQ134" s="150"/>
      <c r="AV134" s="148">
        <f t="shared" si="116"/>
        <v>0.8753521870054245</v>
      </c>
      <c r="AX134" s="149"/>
      <c r="AY134" s="143"/>
      <c r="AZ134" s="143"/>
      <c r="BA134" s="150"/>
      <c r="BF134" s="148" t="str">
        <f t="shared" si="117"/>
        <v/>
      </c>
      <c r="BK134" s="148">
        <f t="shared" si="118"/>
        <v>0</v>
      </c>
      <c r="BM134" s="149"/>
      <c r="BN134" s="143"/>
      <c r="BO134" s="143"/>
      <c r="BP134" s="150"/>
      <c r="BU134" s="148">
        <f t="shared" si="119"/>
        <v>14.584632101381406</v>
      </c>
      <c r="BW134" s="149"/>
      <c r="BX134" s="143"/>
      <c r="BY134" s="143"/>
      <c r="BZ134" s="150"/>
    </row>
    <row r="135" spans="1:78" x14ac:dyDescent="0.2">
      <c r="A135" s="74" t="s">
        <v>153</v>
      </c>
      <c r="B135" s="75">
        <v>264.15355626679616</v>
      </c>
      <c r="C135" s="75">
        <v>62.076085722697094</v>
      </c>
      <c r="D135" s="75">
        <v>3.501408748021698</v>
      </c>
      <c r="E135" s="75"/>
      <c r="F135" s="75">
        <v>0</v>
      </c>
      <c r="G135" s="75">
        <v>10.662627114716887</v>
      </c>
      <c r="H135" s="75">
        <v>340.3936778522318</v>
      </c>
      <c r="I135" s="75"/>
      <c r="J135" s="96"/>
      <c r="K135" s="97"/>
      <c r="L135" s="97"/>
      <c r="M135" s="98"/>
      <c r="R135" s="75">
        <f t="shared" si="113"/>
        <v>340.3936778522318</v>
      </c>
      <c r="T135" s="96"/>
      <c r="U135" s="97"/>
      <c r="V135" s="97"/>
      <c r="W135" s="98"/>
      <c r="AB135" s="148">
        <f t="shared" si="114"/>
        <v>264.15355626679616</v>
      </c>
      <c r="AD135" s="149"/>
      <c r="AE135" s="143"/>
      <c r="AF135" s="143"/>
      <c r="AG135" s="150"/>
      <c r="AL135" s="148">
        <f t="shared" si="115"/>
        <v>62.076085722697094</v>
      </c>
      <c r="AN135" s="149"/>
      <c r="AO135" s="143"/>
      <c r="AP135" s="143"/>
      <c r="AQ135" s="150"/>
      <c r="AV135" s="148">
        <f t="shared" si="116"/>
        <v>3.501408748021698</v>
      </c>
      <c r="AX135" s="149"/>
      <c r="AY135" s="143"/>
      <c r="AZ135" s="143"/>
      <c r="BA135" s="150"/>
      <c r="BF135" s="148" t="str">
        <f t="shared" si="117"/>
        <v/>
      </c>
      <c r="BK135" s="148">
        <f t="shared" si="118"/>
        <v>0</v>
      </c>
      <c r="BM135" s="149"/>
      <c r="BN135" s="143"/>
      <c r="BO135" s="143"/>
      <c r="BP135" s="150"/>
      <c r="BU135" s="148">
        <f t="shared" si="119"/>
        <v>10.662627114716887</v>
      </c>
      <c r="BW135" s="149"/>
      <c r="BX135" s="143"/>
      <c r="BY135" s="143"/>
      <c r="BZ135" s="150"/>
    </row>
    <row r="136" spans="1:78" x14ac:dyDescent="0.2">
      <c r="A136" s="74" t="s">
        <v>154</v>
      </c>
      <c r="B136" s="75">
        <v>205.75440367853525</v>
      </c>
      <c r="C136" s="75">
        <v>48.352284864455783</v>
      </c>
      <c r="D136" s="75">
        <v>3.93908484152441</v>
      </c>
      <c r="E136" s="75"/>
      <c r="F136" s="75">
        <v>18.99177573999107</v>
      </c>
      <c r="G136" s="75">
        <v>20.405564396072389</v>
      </c>
      <c r="H136" s="75">
        <v>297.44311352057889</v>
      </c>
      <c r="I136" s="75">
        <v>26.654978962131842</v>
      </c>
      <c r="J136" s="102">
        <f>SUM(H133:H136)</f>
        <v>1247.7967500933835</v>
      </c>
      <c r="K136" s="103">
        <f>AVERAGE(H133:H136)</f>
        <v>311.94918752334587</v>
      </c>
      <c r="L136" s="104">
        <f t="shared" ref="L136" si="225">(K136-P$12)^2</f>
        <v>1843.8267155949134</v>
      </c>
      <c r="M136" s="105">
        <f>(H134-K136)^2+(H135-K136)^2+(H136-K136)^2+(H133-K136)^2</f>
        <v>1161.1542089196505</v>
      </c>
      <c r="R136" s="75">
        <f t="shared" si="113"/>
        <v>297.44311352057889</v>
      </c>
      <c r="T136" s="102">
        <f>SUM(R133:R136)</f>
        <v>1247.7967500933835</v>
      </c>
      <c r="U136" s="103">
        <f>AVERAGE(R133:R136)</f>
        <v>311.94918752334587</v>
      </c>
      <c r="V136" s="104">
        <f t="shared" ref="V136" si="226">(U136-Z$12)^2</f>
        <v>1798.5039960369238</v>
      </c>
      <c r="W136" s="105">
        <f>(R134-U136)^2+(R135-U136)^2+(R136-U136)^2+(R133-U136)^2</f>
        <v>1161.1542089196505</v>
      </c>
      <c r="AB136" s="148">
        <f t="shared" si="114"/>
        <v>205.75440367853525</v>
      </c>
      <c r="AD136" s="155">
        <f>SUM(AB133:AB136)</f>
        <v>930.16934719184553</v>
      </c>
      <c r="AE136" s="156">
        <f>AVERAGE(AB133:AB136)</f>
        <v>232.54233679796138</v>
      </c>
      <c r="AF136" s="157">
        <f t="shared" ref="AF136" si="227">(AE136-AJ$12)^2</f>
        <v>713.15909294678499</v>
      </c>
      <c r="AG136" s="158">
        <f>(AB134-AE136)^2+(AB135-AE136)^2+(AB136-AE136)^2+(AB133-AE136)^2</f>
        <v>1728.9535956802506</v>
      </c>
      <c r="AL136" s="148">
        <f t="shared" si="115"/>
        <v>48.352284864455783</v>
      </c>
      <c r="AN136" s="155">
        <f>SUM(AL133:AL136)</f>
        <v>218.58979659008369</v>
      </c>
      <c r="AO136" s="156">
        <f>AVERAGE(AL133:AL136)</f>
        <v>54.647449147520923</v>
      </c>
      <c r="AP136" s="157">
        <f t="shared" ref="AP136" si="228">(AO136-AT$12)^2</f>
        <v>39.933659436091801</v>
      </c>
      <c r="AQ136" s="158">
        <f>(AL134-AO136)^2+(AL135-AO136)^2+(AL136-AO136)^2+(AL133-AO136)^2</f>
        <v>95.481462321441825</v>
      </c>
      <c r="AV136" s="148">
        <f t="shared" si="116"/>
        <v>3.93908484152441</v>
      </c>
      <c r="AX136" s="155">
        <f>SUM(AV133:AV136)</f>
        <v>16.631691553103064</v>
      </c>
      <c r="AY136" s="156">
        <f>AVERAGE(AV133:AV136)</f>
        <v>4.1579228882757659</v>
      </c>
      <c r="AZ136" s="157">
        <f t="shared" ref="AZ136" si="229">(AY136-BD$12)^2</f>
        <v>0.24062070657216592</v>
      </c>
      <c r="BA136" s="158">
        <f>(AV134-AY136)^2+(AV135-AY136)^2+(AV136-AY136)^2+(AV133-AY136)^2</f>
        <v>28.542494060745437</v>
      </c>
      <c r="BF136" s="148" t="str">
        <f t="shared" si="117"/>
        <v/>
      </c>
      <c r="BK136" s="148">
        <f t="shared" si="118"/>
        <v>18.99177573999107</v>
      </c>
      <c r="BM136" s="155">
        <f>SUM(BK133:BK136)</f>
        <v>18.99177573999107</v>
      </c>
      <c r="BN136" s="156">
        <f>AVERAGE(BK133:BK136)</f>
        <v>4.7479439349977675</v>
      </c>
      <c r="BO136" s="157">
        <f t="shared" ref="BO136" si="230">(BN136-BS$12)^2</f>
        <v>4.8091425265141945</v>
      </c>
      <c r="BP136" s="158">
        <f>(BK134-BN136)^2+(BK135-BN136)^2+(BK136-BN136)^2+(BK133-BN136)^2</f>
        <v>270.51565931858499</v>
      </c>
      <c r="BU136" s="148">
        <f t="shared" si="119"/>
        <v>20.405564396072389</v>
      </c>
      <c r="BW136" s="155">
        <f>SUM(BU133:BU136)</f>
        <v>63.414139018360089</v>
      </c>
      <c r="BX136" s="156">
        <f>AVERAGE(BU133:BU136)</f>
        <v>15.853534754590022</v>
      </c>
      <c r="BY136" s="157">
        <f t="shared" ref="BY136" si="231">(BX136-CC$12)^2</f>
        <v>52.301092777575896</v>
      </c>
      <c r="BZ136" s="158">
        <f>(BU134-BX136)^2+(BU135-BX136)^2+(BU136-BX136)^2+(BU133-BX136)^2</f>
        <v>52.916236940564211</v>
      </c>
    </row>
    <row r="137" spans="1:78" x14ac:dyDescent="0.2">
      <c r="A137" s="74" t="s">
        <v>155</v>
      </c>
      <c r="B137" s="75">
        <v>177.08598079099477</v>
      </c>
      <c r="C137" s="75">
        <v>41.61520548588377</v>
      </c>
      <c r="D137" s="75">
        <v>7.002817496043396</v>
      </c>
      <c r="E137" s="75"/>
      <c r="F137" s="75">
        <v>0</v>
      </c>
      <c r="G137" s="75">
        <v>7.3439109498230852</v>
      </c>
      <c r="H137" s="75">
        <v>233.04791472274502</v>
      </c>
      <c r="I137" s="75"/>
      <c r="J137" s="96"/>
      <c r="K137" s="97"/>
      <c r="L137" s="97"/>
      <c r="M137" s="98"/>
      <c r="R137" s="75">
        <f t="shared" si="113"/>
        <v>233.04791472274502</v>
      </c>
      <c r="T137" s="96"/>
      <c r="U137" s="97"/>
      <c r="V137" s="97"/>
      <c r="W137" s="98"/>
      <c r="AB137" s="148">
        <f t="shared" si="114"/>
        <v>177.08598079099477</v>
      </c>
      <c r="AD137" s="149"/>
      <c r="AE137" s="143"/>
      <c r="AF137" s="143"/>
      <c r="AG137" s="150"/>
      <c r="AL137" s="148">
        <f t="shared" si="115"/>
        <v>41.61520548588377</v>
      </c>
      <c r="AN137" s="149"/>
      <c r="AO137" s="143"/>
      <c r="AP137" s="143"/>
      <c r="AQ137" s="150"/>
      <c r="AV137" s="148">
        <f t="shared" si="116"/>
        <v>7.002817496043396</v>
      </c>
      <c r="AX137" s="149"/>
      <c r="AY137" s="143"/>
      <c r="AZ137" s="143"/>
      <c r="BA137" s="150"/>
      <c r="BF137" s="148" t="str">
        <f t="shared" si="117"/>
        <v/>
      </c>
      <c r="BK137" s="148">
        <f t="shared" si="118"/>
        <v>0</v>
      </c>
      <c r="BM137" s="149"/>
      <c r="BN137" s="143"/>
      <c r="BO137" s="143"/>
      <c r="BP137" s="150"/>
      <c r="BU137" s="148">
        <f t="shared" si="119"/>
        <v>7.3439109498230852</v>
      </c>
      <c r="BW137" s="149"/>
      <c r="BX137" s="143"/>
      <c r="BY137" s="143"/>
      <c r="BZ137" s="150"/>
    </row>
    <row r="138" spans="1:78" x14ac:dyDescent="0.2">
      <c r="A138" s="74" t="s">
        <v>156</v>
      </c>
      <c r="B138" s="75">
        <v>261.02537921066948</v>
      </c>
      <c r="C138" s="75">
        <v>61.340964114507322</v>
      </c>
      <c r="D138" s="75">
        <v>6.127465309037972</v>
      </c>
      <c r="E138" s="75"/>
      <c r="F138" s="75">
        <v>6.4371279761904772</v>
      </c>
      <c r="G138" s="75">
        <v>26.650689203670819</v>
      </c>
      <c r="H138" s="75">
        <v>361.58162581407606</v>
      </c>
      <c r="I138" s="75"/>
      <c r="J138" s="96"/>
      <c r="K138" s="97"/>
      <c r="L138" s="97"/>
      <c r="M138" s="98"/>
      <c r="R138" s="75">
        <f t="shared" ref="R138:R201" si="232">SUM(B138:G138)</f>
        <v>361.58162581407606</v>
      </c>
      <c r="T138" s="96"/>
      <c r="U138" s="97"/>
      <c r="V138" s="97"/>
      <c r="W138" s="98"/>
      <c r="AB138" s="148">
        <f t="shared" ref="AB138:AB201" si="233">B138</f>
        <v>261.02537921066948</v>
      </c>
      <c r="AD138" s="149"/>
      <c r="AE138" s="143"/>
      <c r="AF138" s="143"/>
      <c r="AG138" s="150"/>
      <c r="AL138" s="148">
        <f t="shared" ref="AL138:AL201" si="234">C138</f>
        <v>61.340964114507322</v>
      </c>
      <c r="AN138" s="149"/>
      <c r="AO138" s="143"/>
      <c r="AP138" s="143"/>
      <c r="AQ138" s="150"/>
      <c r="AV138" s="148">
        <f t="shared" ref="AV138:AV201" si="235">D138</f>
        <v>6.127465309037972</v>
      </c>
      <c r="AX138" s="149"/>
      <c r="AY138" s="143"/>
      <c r="AZ138" s="143"/>
      <c r="BA138" s="150"/>
      <c r="BF138" s="148" t="str">
        <f t="shared" ref="BF138:BF201" si="236">IF(E138="","",E138)</f>
        <v/>
      </c>
      <c r="BK138" s="148">
        <f t="shared" ref="BK138:BK201" si="237">F138</f>
        <v>6.4371279761904772</v>
      </c>
      <c r="BM138" s="149"/>
      <c r="BN138" s="143"/>
      <c r="BO138" s="143"/>
      <c r="BP138" s="150"/>
      <c r="BU138" s="148">
        <f t="shared" ref="BU138:BU201" si="238">G138</f>
        <v>26.650689203670819</v>
      </c>
      <c r="BW138" s="149"/>
      <c r="BX138" s="143"/>
      <c r="BY138" s="143"/>
      <c r="BZ138" s="150"/>
    </row>
    <row r="139" spans="1:78" x14ac:dyDescent="0.2">
      <c r="A139" s="74" t="s">
        <v>157</v>
      </c>
      <c r="B139" s="75">
        <v>289.3734857843346</v>
      </c>
      <c r="C139" s="75">
        <v>68.002769159318632</v>
      </c>
      <c r="D139" s="75">
        <v>6.127465309037972</v>
      </c>
      <c r="E139" s="75"/>
      <c r="F139" s="75">
        <v>9.7898246173469374</v>
      </c>
      <c r="G139" s="75">
        <v>15.356179172682438</v>
      </c>
      <c r="H139" s="75">
        <v>388.64972404272061</v>
      </c>
      <c r="I139" s="75"/>
      <c r="J139" s="96"/>
      <c r="K139" s="97"/>
      <c r="L139" s="97"/>
      <c r="M139" s="98"/>
      <c r="R139" s="75">
        <f t="shared" si="232"/>
        <v>388.64972404272061</v>
      </c>
      <c r="T139" s="96"/>
      <c r="U139" s="97"/>
      <c r="V139" s="97"/>
      <c r="W139" s="98"/>
      <c r="AB139" s="148">
        <f t="shared" si="233"/>
        <v>289.3734857843346</v>
      </c>
      <c r="AD139" s="149"/>
      <c r="AE139" s="143"/>
      <c r="AF139" s="143"/>
      <c r="AG139" s="150"/>
      <c r="AL139" s="148">
        <f t="shared" si="234"/>
        <v>68.002769159318632</v>
      </c>
      <c r="AN139" s="149"/>
      <c r="AO139" s="143"/>
      <c r="AP139" s="143"/>
      <c r="AQ139" s="150"/>
      <c r="AV139" s="148">
        <f t="shared" si="235"/>
        <v>6.127465309037972</v>
      </c>
      <c r="AX139" s="149"/>
      <c r="AY139" s="143"/>
      <c r="AZ139" s="143"/>
      <c r="BA139" s="150"/>
      <c r="BF139" s="148" t="str">
        <f t="shared" si="236"/>
        <v/>
      </c>
      <c r="BK139" s="148">
        <f t="shared" si="237"/>
        <v>9.7898246173469374</v>
      </c>
      <c r="BM139" s="149"/>
      <c r="BN139" s="143"/>
      <c r="BO139" s="143"/>
      <c r="BP139" s="150"/>
      <c r="BU139" s="148">
        <f t="shared" si="238"/>
        <v>15.356179172682438</v>
      </c>
      <c r="BW139" s="149"/>
      <c r="BX139" s="143"/>
      <c r="BY139" s="143"/>
      <c r="BZ139" s="150"/>
    </row>
    <row r="140" spans="1:78" x14ac:dyDescent="0.2">
      <c r="A140" s="74" t="s">
        <v>158</v>
      </c>
      <c r="B140" s="75">
        <v>229.13117456774467</v>
      </c>
      <c r="C140" s="75">
        <v>53.845826023419995</v>
      </c>
      <c r="D140" s="75">
        <v>4.8144370285298344</v>
      </c>
      <c r="E140" s="75"/>
      <c r="F140" s="75">
        <v>1.564658333333333</v>
      </c>
      <c r="G140" s="75">
        <v>24.940838841958222</v>
      </c>
      <c r="H140" s="75">
        <v>314.29693479498604</v>
      </c>
      <c r="I140" s="75">
        <v>38.504347826086956</v>
      </c>
      <c r="J140" s="102">
        <f>SUM(H137:H140)</f>
        <v>1297.5761993745277</v>
      </c>
      <c r="K140" s="103">
        <f>AVERAGE(H137:H140)</f>
        <v>324.39404984363193</v>
      </c>
      <c r="L140" s="104">
        <f t="shared" ref="L140" si="239">(K140-P$12)^2</f>
        <v>3067.4611963858056</v>
      </c>
      <c r="M140" s="105">
        <f>(H138-K140)^2+(H139-K140)^2+(H140-K140)^2+(H137-K140)^2</f>
        <v>13957.775607165906</v>
      </c>
      <c r="R140" s="75">
        <f t="shared" si="232"/>
        <v>314.29693479498604</v>
      </c>
      <c r="T140" s="102">
        <f>SUM(R137:R140)</f>
        <v>1297.5761993745277</v>
      </c>
      <c r="U140" s="103">
        <f>AVERAGE(R137:R140)</f>
        <v>324.39404984363193</v>
      </c>
      <c r="V140" s="104">
        <f t="shared" ref="V140" si="240">(U140-Z$12)^2</f>
        <v>3008.9212673289444</v>
      </c>
      <c r="W140" s="105">
        <f>(R138-U140)^2+(R139-U140)^2+(R140-U140)^2+(R137-U140)^2</f>
        <v>13957.775607165906</v>
      </c>
      <c r="AB140" s="148">
        <f t="shared" si="233"/>
        <v>229.13117456774467</v>
      </c>
      <c r="AD140" s="155">
        <f>SUM(AB137:AB140)</f>
        <v>956.61602035374358</v>
      </c>
      <c r="AE140" s="156">
        <f>AVERAGE(AB137:AB140)</f>
        <v>239.15400508843589</v>
      </c>
      <c r="AF140" s="157">
        <f t="shared" ref="AF140" si="241">(AE140-AJ$12)^2</f>
        <v>1110.002965909626</v>
      </c>
      <c r="AG140" s="158">
        <f>(AB138-AE140)^2+(AB139-AE140)^2+(AB140-AE140)^2+(AB137-AE140)^2</f>
        <v>6953.2500191946938</v>
      </c>
      <c r="AL140" s="148">
        <f t="shared" si="234"/>
        <v>53.845826023419995</v>
      </c>
      <c r="AN140" s="155">
        <f>SUM(AL137:AL140)</f>
        <v>224.80476478312971</v>
      </c>
      <c r="AO140" s="156">
        <f>AVERAGE(AL137:AL140)</f>
        <v>56.201191195782428</v>
      </c>
      <c r="AP140" s="157">
        <f t="shared" ref="AP140" si="242">(AO140-AT$12)^2</f>
        <v>61.984924334870172</v>
      </c>
      <c r="AQ140" s="158">
        <f>(AL138-AO140)^2+(AL139-AO140)^2+(AL140-AO140)^2+(AL137-AO140)^2</f>
        <v>383.99323231002688</v>
      </c>
      <c r="AV140" s="148">
        <f t="shared" si="235"/>
        <v>4.8144370285298344</v>
      </c>
      <c r="AX140" s="155">
        <f>SUM(AV137:AV140)</f>
        <v>24.072185142649175</v>
      </c>
      <c r="AY140" s="156">
        <f>AVERAGE(AV137:AV140)</f>
        <v>6.0180462856622938</v>
      </c>
      <c r="AZ140" s="157">
        <f t="shared" ref="AZ140" si="243">(AY140-BD$12)^2</f>
        <v>5.5255763097320338</v>
      </c>
      <c r="BA140" s="158">
        <f>(AV138-AY140)^2+(AV139-AY140)^2+(AV140-AY140)^2+(AV137-AY140)^2</f>
        <v>2.4423946260033862</v>
      </c>
      <c r="BF140" s="148" t="str">
        <f t="shared" si="236"/>
        <v/>
      </c>
      <c r="BK140" s="148">
        <f t="shared" si="237"/>
        <v>1.564658333333333</v>
      </c>
      <c r="BM140" s="155">
        <f>SUM(BK137:BK140)</f>
        <v>17.791610926870749</v>
      </c>
      <c r="BN140" s="156">
        <f>AVERAGE(BK137:BK140)</f>
        <v>4.4479027317176874</v>
      </c>
      <c r="BO140" s="157">
        <f t="shared" ref="BO140" si="244">(BN140-BS$12)^2</f>
        <v>3.5832011001309669</v>
      </c>
      <c r="BP140" s="158">
        <f>(BK138-BN140)^2+(BK139-BN140)^2+(BK140-BN140)^2+(BK137-BN140)^2</f>
        <v>60.590083477049021</v>
      </c>
      <c r="BU140" s="148">
        <f t="shared" si="238"/>
        <v>24.940838841958222</v>
      </c>
      <c r="BW140" s="155">
        <f>SUM(BU137:BU140)</f>
        <v>74.291618168134562</v>
      </c>
      <c r="BX140" s="156">
        <f>AVERAGE(BU137:BU140)</f>
        <v>18.57290454203364</v>
      </c>
      <c r="BY140" s="157">
        <f t="shared" ref="BY140" si="245">(BX140-CC$12)^2</f>
        <v>99.028754469497457</v>
      </c>
      <c r="BZ140" s="158">
        <f>(BU138-BX140)^2+(BU139-BX140)^2+(BU140-BX140)^2+(BU137-BX140)^2</f>
        <v>242.23881148367016</v>
      </c>
    </row>
    <row r="141" spans="1:78" x14ac:dyDescent="0.2">
      <c r="A141" s="74" t="s">
        <v>159</v>
      </c>
      <c r="B141" s="75">
        <v>283.69188136897935</v>
      </c>
      <c r="C141" s="75">
        <v>66.667592121710143</v>
      </c>
      <c r="D141" s="75">
        <v>1.750704374010849</v>
      </c>
      <c r="E141" s="75"/>
      <c r="F141" s="75">
        <v>0</v>
      </c>
      <c r="G141" s="75">
        <v>5.275705121911332</v>
      </c>
      <c r="H141" s="75">
        <v>357.3858829866117</v>
      </c>
      <c r="I141" s="75"/>
      <c r="J141" s="96"/>
      <c r="K141" s="97"/>
      <c r="L141" s="97"/>
      <c r="M141" s="98"/>
      <c r="R141" s="75">
        <f t="shared" si="232"/>
        <v>357.3858829866117</v>
      </c>
      <c r="T141" s="96"/>
      <c r="U141" s="97"/>
      <c r="V141" s="97"/>
      <c r="W141" s="98"/>
      <c r="AB141" s="148">
        <f t="shared" si="233"/>
        <v>283.69188136897935</v>
      </c>
      <c r="AD141" s="149"/>
      <c r="AE141" s="143"/>
      <c r="AF141" s="143"/>
      <c r="AG141" s="150"/>
      <c r="AL141" s="148">
        <f t="shared" si="234"/>
        <v>66.667592121710143</v>
      </c>
      <c r="AN141" s="149"/>
      <c r="AO141" s="143"/>
      <c r="AP141" s="143"/>
      <c r="AQ141" s="150"/>
      <c r="AV141" s="148">
        <f t="shared" si="235"/>
        <v>1.750704374010849</v>
      </c>
      <c r="AX141" s="149"/>
      <c r="AY141" s="143"/>
      <c r="AZ141" s="143"/>
      <c r="BA141" s="150"/>
      <c r="BF141" s="148" t="str">
        <f t="shared" si="236"/>
        <v/>
      </c>
      <c r="BK141" s="148">
        <f t="shared" si="237"/>
        <v>0</v>
      </c>
      <c r="BM141" s="149"/>
      <c r="BN141" s="143"/>
      <c r="BO141" s="143"/>
      <c r="BP141" s="150"/>
      <c r="BU141" s="148">
        <f t="shared" si="238"/>
        <v>5.275705121911332</v>
      </c>
      <c r="BW141" s="149"/>
      <c r="BX141" s="143"/>
      <c r="BY141" s="143"/>
      <c r="BZ141" s="150"/>
    </row>
    <row r="142" spans="1:78" x14ac:dyDescent="0.2">
      <c r="A142" s="74" t="s">
        <v>160</v>
      </c>
      <c r="B142" s="75">
        <v>148.83620325313152</v>
      </c>
      <c r="C142" s="75">
        <v>34.976507764485902</v>
      </c>
      <c r="D142" s="75">
        <v>5.6897892155352592</v>
      </c>
      <c r="E142" s="75"/>
      <c r="F142" s="75">
        <v>1.2128135779687967</v>
      </c>
      <c r="G142" s="75">
        <v>2.6281214394413288</v>
      </c>
      <c r="H142" s="75">
        <v>193.34343525056278</v>
      </c>
      <c r="I142" s="75"/>
      <c r="J142" s="96"/>
      <c r="K142" s="97"/>
      <c r="L142" s="97"/>
      <c r="M142" s="98"/>
      <c r="R142" s="75">
        <f t="shared" si="232"/>
        <v>193.34343525056278</v>
      </c>
      <c r="T142" s="96"/>
      <c r="U142" s="97"/>
      <c r="V142" s="97"/>
      <c r="W142" s="98"/>
      <c r="AB142" s="148">
        <f t="shared" si="233"/>
        <v>148.83620325313152</v>
      </c>
      <c r="AD142" s="149"/>
      <c r="AE142" s="143"/>
      <c r="AF142" s="143"/>
      <c r="AG142" s="150"/>
      <c r="AL142" s="148">
        <f t="shared" si="234"/>
        <v>34.976507764485902</v>
      </c>
      <c r="AN142" s="149"/>
      <c r="AO142" s="143"/>
      <c r="AP142" s="143"/>
      <c r="AQ142" s="150"/>
      <c r="AV142" s="148">
        <f t="shared" si="235"/>
        <v>5.6897892155352592</v>
      </c>
      <c r="AX142" s="149"/>
      <c r="AY142" s="143"/>
      <c r="AZ142" s="143"/>
      <c r="BA142" s="150"/>
      <c r="BF142" s="148" t="str">
        <f t="shared" si="236"/>
        <v/>
      </c>
      <c r="BK142" s="148">
        <f t="shared" si="237"/>
        <v>1.2128135779687967</v>
      </c>
      <c r="BM142" s="149"/>
      <c r="BN142" s="143"/>
      <c r="BO142" s="143"/>
      <c r="BP142" s="150"/>
      <c r="BU142" s="148">
        <f t="shared" si="238"/>
        <v>2.6281214394413288</v>
      </c>
      <c r="BW142" s="149"/>
      <c r="BX142" s="143"/>
      <c r="BY142" s="143"/>
      <c r="BZ142" s="150"/>
    </row>
    <row r="143" spans="1:78" x14ac:dyDescent="0.2">
      <c r="A143" s="74" t="s">
        <v>161</v>
      </c>
      <c r="B143" s="75">
        <v>223.930162823149</v>
      </c>
      <c r="C143" s="75">
        <v>52.623588263440013</v>
      </c>
      <c r="D143" s="75">
        <v>3.501408748021698</v>
      </c>
      <c r="E143" s="75"/>
      <c r="F143" s="75">
        <v>3.6142819867168878</v>
      </c>
      <c r="G143" s="75">
        <v>6.0645320199678485</v>
      </c>
      <c r="H143" s="75">
        <v>289.73397384129544</v>
      </c>
      <c r="I143" s="75"/>
      <c r="J143" s="96"/>
      <c r="K143" s="97"/>
      <c r="L143" s="97"/>
      <c r="M143" s="98"/>
      <c r="R143" s="75">
        <f t="shared" si="232"/>
        <v>289.73397384129544</v>
      </c>
      <c r="T143" s="96"/>
      <c r="U143" s="97"/>
      <c r="V143" s="97"/>
      <c r="W143" s="98"/>
      <c r="AB143" s="148">
        <f t="shared" si="233"/>
        <v>223.930162823149</v>
      </c>
      <c r="AD143" s="149"/>
      <c r="AE143" s="143"/>
      <c r="AF143" s="143"/>
      <c r="AG143" s="150"/>
      <c r="AL143" s="148">
        <f t="shared" si="234"/>
        <v>52.623588263440013</v>
      </c>
      <c r="AN143" s="149"/>
      <c r="AO143" s="143"/>
      <c r="AP143" s="143"/>
      <c r="AQ143" s="150"/>
      <c r="AV143" s="148">
        <f t="shared" si="235"/>
        <v>3.501408748021698</v>
      </c>
      <c r="AX143" s="149"/>
      <c r="AY143" s="143"/>
      <c r="AZ143" s="143"/>
      <c r="BA143" s="150"/>
      <c r="BF143" s="148" t="str">
        <f t="shared" si="236"/>
        <v/>
      </c>
      <c r="BK143" s="148">
        <f t="shared" si="237"/>
        <v>3.6142819867168878</v>
      </c>
      <c r="BM143" s="149"/>
      <c r="BN143" s="143"/>
      <c r="BO143" s="143"/>
      <c r="BP143" s="150"/>
      <c r="BU143" s="148">
        <f t="shared" si="238"/>
        <v>6.0645320199678485</v>
      </c>
      <c r="BW143" s="149"/>
      <c r="BX143" s="143"/>
      <c r="BY143" s="143"/>
      <c r="BZ143" s="150"/>
    </row>
    <row r="144" spans="1:78" x14ac:dyDescent="0.2">
      <c r="A144" s="74" t="s">
        <v>162</v>
      </c>
      <c r="B144" s="75">
        <v>238.25638496724588</v>
      </c>
      <c r="C144" s="75">
        <v>55.990250467302779</v>
      </c>
      <c r="D144" s="75">
        <v>5.2521131220325472</v>
      </c>
      <c r="E144" s="75"/>
      <c r="F144" s="75">
        <v>1.8189958536202955</v>
      </c>
      <c r="G144" s="75">
        <v>9.7318395280567511</v>
      </c>
      <c r="H144" s="75">
        <v>311.04958393825825</v>
      </c>
      <c r="I144" s="75">
        <v>34.747194950911641</v>
      </c>
      <c r="J144" s="102">
        <f t="shared" ref="J144" si="246">SUM(H141:H144)</f>
        <v>1151.5128760167281</v>
      </c>
      <c r="K144" s="103">
        <f t="shared" ref="K144" si="247">AVERAGE(H141:H144)</f>
        <v>287.87821900418203</v>
      </c>
      <c r="L144" s="104">
        <f t="shared" ref="L144" si="248">(K144-P$12)^2</f>
        <v>356.03292956878488</v>
      </c>
      <c r="M144" s="105">
        <f t="shared" ref="M144" si="249">(H142-K144)^2+(H143-K144)^2+(H144-K144)^2+(H141-K144)^2</f>
        <v>14308.496670561513</v>
      </c>
      <c r="R144" s="75">
        <f t="shared" si="232"/>
        <v>311.04958393825825</v>
      </c>
      <c r="T144" s="102">
        <f t="shared" ref="T144" si="250">SUM(R141:R144)</f>
        <v>1151.5128760167281</v>
      </c>
      <c r="U144" s="103">
        <f t="shared" ref="U144" si="251">AVERAGE(R141:R144)</f>
        <v>287.87821900418203</v>
      </c>
      <c r="V144" s="104">
        <f t="shared" ref="V144" si="252">(U144-Z$12)^2</f>
        <v>336.27505963070047</v>
      </c>
      <c r="W144" s="105">
        <f t="shared" ref="W144" si="253">(R142-U144)^2+(R143-U144)^2+(R144-U144)^2+(R141-U144)^2</f>
        <v>14308.496670561513</v>
      </c>
      <c r="AB144" s="148">
        <f t="shared" si="233"/>
        <v>238.25638496724588</v>
      </c>
      <c r="AD144" s="155">
        <f t="shared" ref="AD144" si="254">SUM(AB141:AB144)</f>
        <v>894.71463241250581</v>
      </c>
      <c r="AE144" s="156">
        <f t="shared" ref="AE144" si="255">AVERAGE(AB141:AB144)</f>
        <v>223.67865810312645</v>
      </c>
      <c r="AF144" s="157">
        <f t="shared" ref="AF144" si="256">(AE144-AJ$12)^2</f>
        <v>318.31412748748733</v>
      </c>
      <c r="AG144" s="158">
        <f t="shared" ref="AG144" si="257">(AB142-AE144)^2+(AB143-AE144)^2+(AB144-AE144)^2+(AB141-AE144)^2</f>
        <v>9415.5533898797003</v>
      </c>
      <c r="AL144" s="148">
        <f t="shared" si="234"/>
        <v>55.990250467302779</v>
      </c>
      <c r="AN144" s="155">
        <f t="shared" ref="AN144" si="258">SUM(AL141:AL144)</f>
        <v>210.25793861693884</v>
      </c>
      <c r="AO144" s="156">
        <f t="shared" ref="AO144" si="259">AVERAGE(AL141:AL144)</f>
        <v>52.564484654234711</v>
      </c>
      <c r="AP144" s="157">
        <f t="shared" ref="AP144" si="260">(AO144-AT$12)^2</f>
        <v>17.946610220042285</v>
      </c>
      <c r="AQ144" s="158">
        <f t="shared" ref="AQ144" si="261">(AL142-AO144)^2+(AL143-AO144)^2+(AL144-AO144)^2+(AL141-AO144)^2</f>
        <v>519.9739359561064</v>
      </c>
      <c r="AV144" s="148">
        <f t="shared" si="235"/>
        <v>5.2521131220325472</v>
      </c>
      <c r="AX144" s="155">
        <f t="shared" ref="AX144" si="262">SUM(AV141:AV144)</f>
        <v>16.194015459600351</v>
      </c>
      <c r="AY144" s="156">
        <f t="shared" ref="AY144" si="263">AVERAGE(AV141:AV144)</f>
        <v>4.0485038649000877</v>
      </c>
      <c r="AZ144" s="157">
        <f t="shared" ref="AZ144" si="264">(AY144-BD$12)^2</f>
        <v>0.14524637338659013</v>
      </c>
      <c r="BA144" s="158">
        <f t="shared" ref="BA144" si="265">(AV142-AY144)^2+(AV143-AY144)^2+(AV144-AY144)^2+(AV141-AY144)^2</f>
        <v>9.7216884133075929</v>
      </c>
      <c r="BF144" s="148" t="str">
        <f t="shared" si="236"/>
        <v/>
      </c>
      <c r="BK144" s="148">
        <f t="shared" si="237"/>
        <v>1.8189958536202955</v>
      </c>
      <c r="BM144" s="155">
        <f t="shared" ref="BM144" si="266">SUM(BK141:BK144)</f>
        <v>6.6460914183059803</v>
      </c>
      <c r="BN144" s="156">
        <f t="shared" ref="BN144" si="267">AVERAGE(BK141:BK144)</f>
        <v>1.6615228545764951</v>
      </c>
      <c r="BO144" s="157">
        <f t="shared" ref="BO144" si="268">(BN144-BS$12)^2</f>
        <v>0.79824460472297032</v>
      </c>
      <c r="BP144" s="158">
        <f t="shared" ref="BP144" si="269">(BK142-BN144)^2+(BK143-BN144)^2+(BK144-BN144)^2+(BK141-BN144)^2</f>
        <v>6.8000641847793766</v>
      </c>
      <c r="BU144" s="148">
        <f t="shared" si="238"/>
        <v>9.7318395280567511</v>
      </c>
      <c r="BW144" s="155">
        <f t="shared" ref="BW144" si="270">SUM(BU141:BU144)</f>
        <v>23.700198109377261</v>
      </c>
      <c r="BX144" s="156">
        <f t="shared" ref="BX144" si="271">AVERAGE(BU141:BU144)</f>
        <v>5.9250495273443153</v>
      </c>
      <c r="BY144" s="157">
        <f t="shared" ref="BY144" si="272">(BX144-CC$12)^2</f>
        <v>7.271305223984359</v>
      </c>
      <c r="BZ144" s="158">
        <f t="shared" ref="BZ144" si="273">(BU142-BX144)^2+(BU143-BX144)^2+(BU144-BX144)^2+(BU141-BX144)^2</f>
        <v>25.802488448943418</v>
      </c>
    </row>
    <row r="145" spans="1:78" x14ac:dyDescent="0.2">
      <c r="A145" s="74" t="s">
        <v>163</v>
      </c>
      <c r="B145" s="75">
        <v>166.4015607906135</v>
      </c>
      <c r="C145" s="75">
        <v>39.10436678579417</v>
      </c>
      <c r="D145" s="75">
        <v>6.127465309037972</v>
      </c>
      <c r="E145" s="75"/>
      <c r="F145" s="75">
        <v>0</v>
      </c>
      <c r="G145" s="75">
        <v>23.303729932082753</v>
      </c>
      <c r="H145" s="75">
        <v>234.93712281752838</v>
      </c>
      <c r="I145" s="75"/>
      <c r="J145" s="96"/>
      <c r="K145" s="97"/>
      <c r="L145" s="97"/>
      <c r="M145" s="98"/>
      <c r="R145" s="75">
        <f t="shared" si="232"/>
        <v>234.93712281752838</v>
      </c>
      <c r="T145" s="96"/>
      <c r="U145" s="97"/>
      <c r="V145" s="97"/>
      <c r="W145" s="98"/>
      <c r="AB145" s="148">
        <f t="shared" si="233"/>
        <v>166.4015607906135</v>
      </c>
      <c r="AD145" s="149"/>
      <c r="AE145" s="143"/>
      <c r="AF145" s="143"/>
      <c r="AG145" s="150"/>
      <c r="AL145" s="148">
        <f t="shared" si="234"/>
        <v>39.10436678579417</v>
      </c>
      <c r="AN145" s="149"/>
      <c r="AO145" s="143"/>
      <c r="AP145" s="143"/>
      <c r="AQ145" s="150"/>
      <c r="AV145" s="148">
        <f t="shared" si="235"/>
        <v>6.127465309037972</v>
      </c>
      <c r="AX145" s="149"/>
      <c r="AY145" s="143"/>
      <c r="AZ145" s="143"/>
      <c r="BA145" s="150"/>
      <c r="BF145" s="148" t="str">
        <f t="shared" si="236"/>
        <v/>
      </c>
      <c r="BK145" s="148">
        <f t="shared" si="237"/>
        <v>0</v>
      </c>
      <c r="BM145" s="149"/>
      <c r="BN145" s="143"/>
      <c r="BO145" s="143"/>
      <c r="BP145" s="150"/>
      <c r="BU145" s="148">
        <f t="shared" si="238"/>
        <v>23.303729932082753</v>
      </c>
      <c r="BW145" s="149"/>
      <c r="BX145" s="143"/>
      <c r="BY145" s="143"/>
      <c r="BZ145" s="150"/>
    </row>
    <row r="146" spans="1:78" x14ac:dyDescent="0.2">
      <c r="A146" s="74" t="s">
        <v>164</v>
      </c>
      <c r="B146" s="75">
        <v>180.75040782650677</v>
      </c>
      <c r="C146" s="75">
        <v>42.47634583922909</v>
      </c>
      <c r="D146" s="75">
        <v>5.6897892155352592</v>
      </c>
      <c r="E146" s="75"/>
      <c r="F146" s="75">
        <v>0</v>
      </c>
      <c r="G146" s="75">
        <v>7.7974747885778966</v>
      </c>
      <c r="H146" s="75">
        <v>236.714017669849</v>
      </c>
      <c r="I146" s="75"/>
      <c r="J146" s="96"/>
      <c r="K146" s="97"/>
      <c r="L146" s="97"/>
      <c r="M146" s="98"/>
      <c r="R146" s="75">
        <f t="shared" si="232"/>
        <v>236.714017669849</v>
      </c>
      <c r="T146" s="96"/>
      <c r="U146" s="97"/>
      <c r="V146" s="97"/>
      <c r="W146" s="98"/>
      <c r="AB146" s="148">
        <f t="shared" si="233"/>
        <v>180.75040782650677</v>
      </c>
      <c r="AD146" s="149"/>
      <c r="AE146" s="143"/>
      <c r="AF146" s="143"/>
      <c r="AG146" s="150"/>
      <c r="AL146" s="148">
        <f t="shared" si="234"/>
        <v>42.47634583922909</v>
      </c>
      <c r="AN146" s="149"/>
      <c r="AO146" s="143"/>
      <c r="AP146" s="143"/>
      <c r="AQ146" s="150"/>
      <c r="AV146" s="148">
        <f t="shared" si="235"/>
        <v>5.6897892155352592</v>
      </c>
      <c r="AX146" s="149"/>
      <c r="AY146" s="143"/>
      <c r="AZ146" s="143"/>
      <c r="BA146" s="150"/>
      <c r="BF146" s="148" t="str">
        <f t="shared" si="236"/>
        <v/>
      </c>
      <c r="BK146" s="148">
        <f t="shared" si="237"/>
        <v>0</v>
      </c>
      <c r="BM146" s="149"/>
      <c r="BN146" s="143"/>
      <c r="BO146" s="143"/>
      <c r="BP146" s="150"/>
      <c r="BU146" s="148">
        <f t="shared" si="238"/>
        <v>7.7974747885778966</v>
      </c>
      <c r="BW146" s="149"/>
      <c r="BX146" s="143"/>
      <c r="BY146" s="143"/>
      <c r="BZ146" s="150"/>
    </row>
    <row r="147" spans="1:78" x14ac:dyDescent="0.2">
      <c r="A147" s="74" t="s">
        <v>165</v>
      </c>
      <c r="B147" s="75">
        <v>234.06812321632319</v>
      </c>
      <c r="C147" s="75">
        <v>55.006008955835945</v>
      </c>
      <c r="D147" s="75">
        <v>7.4404935895461088</v>
      </c>
      <c r="E147" s="75"/>
      <c r="F147" s="75">
        <v>0</v>
      </c>
      <c r="G147" s="75">
        <v>5.6802972173284889</v>
      </c>
      <c r="H147" s="75">
        <v>302.19492297903372</v>
      </c>
      <c r="I147" s="75"/>
      <c r="J147" s="96"/>
      <c r="K147" s="97"/>
      <c r="L147" s="97"/>
      <c r="M147" s="98"/>
      <c r="R147" s="75">
        <f t="shared" si="232"/>
        <v>302.19492297903372</v>
      </c>
      <c r="T147" s="96"/>
      <c r="U147" s="97"/>
      <c r="V147" s="97"/>
      <c r="W147" s="98"/>
      <c r="AB147" s="148">
        <f t="shared" si="233"/>
        <v>234.06812321632319</v>
      </c>
      <c r="AD147" s="149"/>
      <c r="AE147" s="143"/>
      <c r="AF147" s="143"/>
      <c r="AG147" s="150"/>
      <c r="AL147" s="148">
        <f t="shared" si="234"/>
        <v>55.006008955835945</v>
      </c>
      <c r="AN147" s="149"/>
      <c r="AO147" s="143"/>
      <c r="AP147" s="143"/>
      <c r="AQ147" s="150"/>
      <c r="AV147" s="148">
        <f t="shared" si="235"/>
        <v>7.4404935895461088</v>
      </c>
      <c r="AX147" s="149"/>
      <c r="AY147" s="143"/>
      <c r="AZ147" s="143"/>
      <c r="BA147" s="150"/>
      <c r="BF147" s="148" t="str">
        <f t="shared" si="236"/>
        <v/>
      </c>
      <c r="BK147" s="148">
        <f t="shared" si="237"/>
        <v>0</v>
      </c>
      <c r="BM147" s="149"/>
      <c r="BN147" s="143"/>
      <c r="BO147" s="143"/>
      <c r="BP147" s="150"/>
      <c r="BU147" s="148">
        <f t="shared" si="238"/>
        <v>5.6802972173284889</v>
      </c>
      <c r="BW147" s="149"/>
      <c r="BX147" s="143"/>
      <c r="BY147" s="143"/>
      <c r="BZ147" s="150"/>
    </row>
    <row r="148" spans="1:78" x14ac:dyDescent="0.2">
      <c r="A148" s="74" t="s">
        <v>166</v>
      </c>
      <c r="B148" s="75">
        <v>186.20262602252023</v>
      </c>
      <c r="C148" s="75">
        <v>43.757617115292256</v>
      </c>
      <c r="D148" s="75">
        <v>4.3767609350271224</v>
      </c>
      <c r="E148" s="75"/>
      <c r="F148" s="75">
        <v>0</v>
      </c>
      <c r="G148" s="75">
        <v>11.621232181381496</v>
      </c>
      <c r="H148" s="75">
        <v>245.95823625422111</v>
      </c>
      <c r="I148" s="75">
        <v>100.13856942496497</v>
      </c>
      <c r="J148" s="102">
        <f t="shared" ref="J148" si="274">SUM(H145:H148)</f>
        <v>1019.8042997206322</v>
      </c>
      <c r="K148" s="103">
        <f t="shared" ref="K148" si="275">AVERAGE(H145:H148)</f>
        <v>254.95107493015806</v>
      </c>
      <c r="L148" s="104">
        <f t="shared" ref="L148" si="276">(K148-P$12)^2</f>
        <v>197.63605751392782</v>
      </c>
      <c r="M148" s="105">
        <f t="shared" ref="M148" si="277">(H146-K148)^2+(H147-K148)^2+(H148-K148)^2+(H145-K148)^2</f>
        <v>3046.0008625991059</v>
      </c>
      <c r="R148" s="75">
        <f t="shared" si="232"/>
        <v>245.95823625422111</v>
      </c>
      <c r="T148" s="102">
        <f t="shared" ref="T148" si="278">SUM(R145:R148)</f>
        <v>1019.8042997206322</v>
      </c>
      <c r="U148" s="103">
        <f t="shared" ref="U148" si="279">AVERAGE(R145:R148)</f>
        <v>254.95107493015806</v>
      </c>
      <c r="V148" s="104">
        <f t="shared" ref="V148" si="280">(U148-Z$12)^2</f>
        <v>212.84884054293099</v>
      </c>
      <c r="W148" s="105">
        <f t="shared" ref="W148" si="281">(R146-U148)^2+(R147-U148)^2+(R148-U148)^2+(R145-U148)^2</f>
        <v>3046.0008625991059</v>
      </c>
      <c r="AB148" s="148">
        <f t="shared" si="233"/>
        <v>186.20262602252023</v>
      </c>
      <c r="AD148" s="155">
        <f t="shared" ref="AD148" si="282">SUM(AB145:AB148)</f>
        <v>767.4227178559637</v>
      </c>
      <c r="AE148" s="156">
        <f t="shared" ref="AE148" si="283">AVERAGE(AB145:AB148)</f>
        <v>191.85567946399092</v>
      </c>
      <c r="AF148" s="157">
        <f t="shared" ref="AF148" si="284">(AE148-AJ$12)^2</f>
        <v>195.48565911360049</v>
      </c>
      <c r="AG148" s="158">
        <f t="shared" ref="AG148" si="285">(AB146-AE148)^2+(AB147-AE148)^2+(AB148-AE148)^2+(AB145-AE148)^2</f>
        <v>2585.0866363366299</v>
      </c>
      <c r="AL148" s="148">
        <f t="shared" si="234"/>
        <v>43.757617115292256</v>
      </c>
      <c r="AN148" s="155">
        <f t="shared" ref="AN148" si="286">SUM(AL145:AL148)</f>
        <v>180.34433869615145</v>
      </c>
      <c r="AO148" s="156">
        <f t="shared" ref="AO148" si="287">AVERAGE(AL145:AL148)</f>
        <v>45.086084674037863</v>
      </c>
      <c r="AP148" s="157">
        <f t="shared" ref="AP148" si="288">(AO148-AT$12)^2</f>
        <v>10.51092718252359</v>
      </c>
      <c r="AQ148" s="158">
        <f t="shared" ref="AQ148" si="289">(AL146-AO148)^2+(AL147-AO148)^2+(AL148-AO148)^2+(AL145-AO148)^2</f>
        <v>142.76140949169036</v>
      </c>
      <c r="AV148" s="148">
        <f t="shared" si="235"/>
        <v>4.3767609350271224</v>
      </c>
      <c r="AX148" s="155">
        <f t="shared" ref="AX148" si="290">SUM(AV145:AV148)</f>
        <v>23.634509049146462</v>
      </c>
      <c r="AY148" s="156">
        <f t="shared" ref="AY148" si="291">AVERAGE(AV145:AV148)</f>
        <v>5.9086272622866156</v>
      </c>
      <c r="AZ148" s="157">
        <f t="shared" ref="AZ148" si="292">(AY148-BD$12)^2</f>
        <v>5.0231362055458932</v>
      </c>
      <c r="BA148" s="158">
        <f t="shared" ref="BA148" si="293">(AV146-AY148)^2+(AV147-AY148)^2+(AV148-AY148)^2+(AV145-AY148)^2</f>
        <v>4.7890090705948749</v>
      </c>
      <c r="BF148" s="148" t="str">
        <f t="shared" si="236"/>
        <v/>
      </c>
      <c r="BK148" s="148">
        <f t="shared" si="237"/>
        <v>0</v>
      </c>
      <c r="BM148" s="155">
        <f t="shared" ref="BM148" si="294">SUM(BK145:BK148)</f>
        <v>0</v>
      </c>
      <c r="BN148" s="156">
        <f t="shared" ref="BN148" si="295">AVERAGE(BK145:BK148)</f>
        <v>0</v>
      </c>
      <c r="BO148" s="157">
        <f t="shared" ref="BO148" si="296">(BN148-BS$12)^2</f>
        <v>6.5278625586721866</v>
      </c>
      <c r="BP148" s="158">
        <f t="shared" ref="BP148" si="297">(BK146-BN148)^2+(BK147-BN148)^2+(BK148-BN148)^2+(BK145-BN148)^2</f>
        <v>0</v>
      </c>
      <c r="BU148" s="148">
        <f t="shared" si="238"/>
        <v>11.621232181381496</v>
      </c>
      <c r="BW148" s="155">
        <f t="shared" ref="BW148" si="298">SUM(BU145:BU148)</f>
        <v>48.402734119370635</v>
      </c>
      <c r="BX148" s="156">
        <f t="shared" ref="BX148" si="299">AVERAGE(BU145:BU148)</f>
        <v>12.100683529842659</v>
      </c>
      <c r="BY148" s="157">
        <f t="shared" ref="BY148" si="300">(BX148-CC$12)^2</f>
        <v>12.104124427387031</v>
      </c>
      <c r="BZ148" s="158">
        <f t="shared" ref="BZ148" si="301">(BU146-BX148)^2+(BU147-BX148)^2+(BU148-BX148)^2+(BU145-BX148)^2</f>
        <v>185.47708815910272</v>
      </c>
    </row>
    <row r="149" spans="1:78" x14ac:dyDescent="0.2">
      <c r="A149" s="74" t="s">
        <v>167</v>
      </c>
      <c r="B149" s="75">
        <v>283.7816446927427</v>
      </c>
      <c r="C149" s="75">
        <v>66.688686502794525</v>
      </c>
      <c r="D149" s="75">
        <v>6.5651414025406831</v>
      </c>
      <c r="E149" s="75"/>
      <c r="F149" s="75">
        <v>0</v>
      </c>
      <c r="G149" s="75">
        <v>8.1171728648888077</v>
      </c>
      <c r="H149" s="75">
        <v>365.15264546296675</v>
      </c>
      <c r="I149" s="75"/>
      <c r="J149" s="96"/>
      <c r="K149" s="97"/>
      <c r="L149" s="97"/>
      <c r="M149" s="98"/>
      <c r="R149" s="75">
        <f t="shared" si="232"/>
        <v>365.15264546296675</v>
      </c>
      <c r="T149" s="96"/>
      <c r="U149" s="97"/>
      <c r="V149" s="97"/>
      <c r="W149" s="98"/>
      <c r="AB149" s="148">
        <f t="shared" si="233"/>
        <v>283.7816446927427</v>
      </c>
      <c r="AD149" s="149"/>
      <c r="AE149" s="143"/>
      <c r="AF149" s="143"/>
      <c r="AG149" s="150"/>
      <c r="AL149" s="148">
        <f t="shared" si="234"/>
        <v>66.688686502794525</v>
      </c>
      <c r="AN149" s="149"/>
      <c r="AO149" s="143"/>
      <c r="AP149" s="143"/>
      <c r="AQ149" s="150"/>
      <c r="AV149" s="148">
        <f t="shared" si="235"/>
        <v>6.5651414025406831</v>
      </c>
      <c r="AX149" s="149"/>
      <c r="AY149" s="143"/>
      <c r="AZ149" s="143"/>
      <c r="BA149" s="150"/>
      <c r="BF149" s="148" t="str">
        <f t="shared" si="236"/>
        <v/>
      </c>
      <c r="BK149" s="148">
        <f t="shared" si="237"/>
        <v>0</v>
      </c>
      <c r="BM149" s="149"/>
      <c r="BN149" s="143"/>
      <c r="BO149" s="143"/>
      <c r="BP149" s="150"/>
      <c r="BU149" s="148">
        <f t="shared" si="238"/>
        <v>8.1171728648888077</v>
      </c>
      <c r="BW149" s="149"/>
      <c r="BX149" s="143"/>
      <c r="BY149" s="143"/>
      <c r="BZ149" s="150"/>
    </row>
    <row r="150" spans="1:78" x14ac:dyDescent="0.2">
      <c r="A150" s="74" t="s">
        <v>168</v>
      </c>
      <c r="B150" s="75">
        <v>92.684525494307877</v>
      </c>
      <c r="C150" s="75">
        <v>21.78086349116235</v>
      </c>
      <c r="D150" s="75">
        <v>7.8781696830488199</v>
      </c>
      <c r="E150" s="75"/>
      <c r="F150" s="75">
        <v>0</v>
      </c>
      <c r="G150" s="75">
        <v>1.2770355156602529</v>
      </c>
      <c r="H150" s="75">
        <v>123.62059418417931</v>
      </c>
      <c r="I150" s="75"/>
      <c r="J150" s="96"/>
      <c r="K150" s="97"/>
      <c r="L150" s="97"/>
      <c r="M150" s="98"/>
      <c r="R150" s="75">
        <f t="shared" si="232"/>
        <v>123.62059418417931</v>
      </c>
      <c r="T150" s="96"/>
      <c r="U150" s="97"/>
      <c r="V150" s="97"/>
      <c r="W150" s="98"/>
      <c r="AB150" s="148">
        <f t="shared" si="233"/>
        <v>92.684525494307877</v>
      </c>
      <c r="AD150" s="149"/>
      <c r="AE150" s="143"/>
      <c r="AF150" s="143"/>
      <c r="AG150" s="150"/>
      <c r="AL150" s="148">
        <f t="shared" si="234"/>
        <v>21.78086349116235</v>
      </c>
      <c r="AN150" s="149"/>
      <c r="AO150" s="143"/>
      <c r="AP150" s="143"/>
      <c r="AQ150" s="150"/>
      <c r="AV150" s="148">
        <f t="shared" si="235"/>
        <v>7.8781696830488199</v>
      </c>
      <c r="AX150" s="149"/>
      <c r="AY150" s="143"/>
      <c r="AZ150" s="143"/>
      <c r="BA150" s="150"/>
      <c r="BF150" s="148" t="str">
        <f t="shared" si="236"/>
        <v/>
      </c>
      <c r="BK150" s="148">
        <f t="shared" si="237"/>
        <v>0</v>
      </c>
      <c r="BM150" s="149"/>
      <c r="BN150" s="143"/>
      <c r="BO150" s="143"/>
      <c r="BP150" s="150"/>
      <c r="BU150" s="148">
        <f t="shared" si="238"/>
        <v>1.2770355156602529</v>
      </c>
      <c r="BW150" s="149"/>
      <c r="BX150" s="143"/>
      <c r="BY150" s="143"/>
      <c r="BZ150" s="150"/>
    </row>
    <row r="151" spans="1:78" x14ac:dyDescent="0.2">
      <c r="A151" s="74" t="s">
        <v>169</v>
      </c>
      <c r="B151" s="75">
        <v>112.70361997971338</v>
      </c>
      <c r="C151" s="75">
        <v>26.485350695232643</v>
      </c>
      <c r="D151" s="75">
        <v>7.4404935895461088</v>
      </c>
      <c r="E151" s="75"/>
      <c r="F151" s="75">
        <v>2.0625000000000004</v>
      </c>
      <c r="G151" s="75">
        <v>1.5933372143566396</v>
      </c>
      <c r="H151" s="75">
        <v>150.28530147884879</v>
      </c>
      <c r="I151" s="75"/>
      <c r="J151" s="96"/>
      <c r="K151" s="97"/>
      <c r="L151" s="97"/>
      <c r="M151" s="98"/>
      <c r="R151" s="75">
        <f t="shared" si="232"/>
        <v>150.28530147884879</v>
      </c>
      <c r="T151" s="96"/>
      <c r="U151" s="97"/>
      <c r="V151" s="97"/>
      <c r="W151" s="98"/>
      <c r="AB151" s="148">
        <f t="shared" si="233"/>
        <v>112.70361997971338</v>
      </c>
      <c r="AD151" s="149"/>
      <c r="AE151" s="143"/>
      <c r="AF151" s="143"/>
      <c r="AG151" s="150"/>
      <c r="AL151" s="148">
        <f t="shared" si="234"/>
        <v>26.485350695232643</v>
      </c>
      <c r="AN151" s="149"/>
      <c r="AO151" s="143"/>
      <c r="AP151" s="143"/>
      <c r="AQ151" s="150"/>
      <c r="AV151" s="148">
        <f t="shared" si="235"/>
        <v>7.4404935895461088</v>
      </c>
      <c r="AX151" s="149"/>
      <c r="AY151" s="143"/>
      <c r="AZ151" s="143"/>
      <c r="BA151" s="150"/>
      <c r="BF151" s="148" t="str">
        <f t="shared" si="236"/>
        <v/>
      </c>
      <c r="BK151" s="148">
        <f t="shared" si="237"/>
        <v>2.0625000000000004</v>
      </c>
      <c r="BM151" s="149"/>
      <c r="BN151" s="143"/>
      <c r="BO151" s="143"/>
      <c r="BP151" s="150"/>
      <c r="BU151" s="148">
        <f t="shared" si="238"/>
        <v>1.5933372143566396</v>
      </c>
      <c r="BW151" s="149"/>
      <c r="BX151" s="143"/>
      <c r="BY151" s="143"/>
      <c r="BZ151" s="150"/>
    </row>
    <row r="152" spans="1:78" x14ac:dyDescent="0.2">
      <c r="A152" s="74" t="s">
        <v>170</v>
      </c>
      <c r="B152" s="75">
        <v>123.86068953887688</v>
      </c>
      <c r="C152" s="75">
        <v>29.107262041636066</v>
      </c>
      <c r="D152" s="75">
        <v>5.6897892155352592</v>
      </c>
      <c r="E152" s="75"/>
      <c r="F152" s="75">
        <v>0</v>
      </c>
      <c r="G152" s="75">
        <v>9.6665570297457446</v>
      </c>
      <c r="H152" s="75">
        <v>168.32429782579396</v>
      </c>
      <c r="I152" s="75">
        <v>25.757082748948111</v>
      </c>
      <c r="J152" s="102">
        <f t="shared" ref="J152" si="302">SUM(H149:H152)</f>
        <v>807.38283895178893</v>
      </c>
      <c r="K152" s="103">
        <f t="shared" ref="K152" si="303">AVERAGE(H149:H152)</f>
        <v>201.84570973794723</v>
      </c>
      <c r="L152" s="104">
        <f t="shared" ref="L152" si="304">(K152-P$12)^2</f>
        <v>4510.9591576294069</v>
      </c>
      <c r="M152" s="105">
        <f t="shared" ref="M152" si="305">(H150-K152)^2+(H151-K152)^2+(H152-K152)^2+(H149-K152)^2</f>
        <v>36570.48471572515</v>
      </c>
      <c r="R152" s="75">
        <f t="shared" si="232"/>
        <v>168.32429782579396</v>
      </c>
      <c r="T152" s="102">
        <f t="shared" ref="T152" si="306">SUM(R149:R152)</f>
        <v>807.38283895178893</v>
      </c>
      <c r="U152" s="103">
        <f t="shared" ref="U152" si="307">AVERAGE(R149:R152)</f>
        <v>201.84570973794723</v>
      </c>
      <c r="V152" s="104">
        <f t="shared" ref="V152" si="308">(U152-Z$12)^2</f>
        <v>4582.5731059903383</v>
      </c>
      <c r="W152" s="105">
        <f t="shared" ref="W152" si="309">(R150-U152)^2+(R151-U152)^2+(R152-U152)^2+(R149-U152)^2</f>
        <v>36570.48471572515</v>
      </c>
      <c r="AB152" s="148">
        <f t="shared" si="233"/>
        <v>123.86068953887688</v>
      </c>
      <c r="AD152" s="155">
        <f t="shared" ref="AD152" si="310">SUM(AB149:AB152)</f>
        <v>613.0304797056408</v>
      </c>
      <c r="AE152" s="156">
        <f t="shared" ref="AE152" si="311">AVERAGE(AB149:AB152)</f>
        <v>153.2576199264102</v>
      </c>
      <c r="AF152" s="157">
        <f t="shared" ref="AF152" si="312">(AE152-AJ$12)^2</f>
        <v>2764.6225546977416</v>
      </c>
      <c r="AG152" s="158">
        <f t="shared" ref="AG152" si="313">(AB150-AE152)^2+(AB151-AE152)^2+(AB152-AE152)^2+(AB149-AE152)^2</f>
        <v>23214.427238168733</v>
      </c>
      <c r="AL152" s="148">
        <f t="shared" si="234"/>
        <v>29.107262041636066</v>
      </c>
      <c r="AN152" s="155">
        <f t="shared" ref="AN152" si="314">SUM(AL149:AL152)</f>
        <v>144.06216273082558</v>
      </c>
      <c r="AO152" s="156">
        <f t="shared" ref="AO152" si="315">AVERAGE(AL149:AL152)</f>
        <v>36.015540682706394</v>
      </c>
      <c r="AP152" s="157">
        <f t="shared" ref="AP152" si="316">(AO152-AT$12)^2</f>
        <v>151.60011883284082</v>
      </c>
      <c r="AQ152" s="158">
        <f t="shared" ref="AQ152" si="317">(AL150-AO152)^2+(AL151-AO152)^2+(AL152-AO152)^2+(AL149-AO152)^2</f>
        <v>1282.0167442278675</v>
      </c>
      <c r="AV152" s="148">
        <f t="shared" si="235"/>
        <v>5.6897892155352592</v>
      </c>
      <c r="AX152" s="155">
        <f t="shared" ref="AX152" si="318">SUM(AV149:AV152)</f>
        <v>27.573593890670871</v>
      </c>
      <c r="AY152" s="156">
        <f t="shared" ref="AY152" si="319">AVERAGE(AV149:AV152)</f>
        <v>6.8933984726677178</v>
      </c>
      <c r="AZ152" s="157">
        <f t="shared" ref="AZ152" si="320">(AY152-BD$12)^2</f>
        <v>10.407118775928229</v>
      </c>
      <c r="BA152" s="158">
        <f t="shared" ref="BA152" si="321">(AV150-AY152)^2+(AV151-AY152)^2+(AV152-AY152)^2+(AV149-AY152)^2</f>
        <v>2.8255153516509752</v>
      </c>
      <c r="BF152" s="148" t="str">
        <f t="shared" si="236"/>
        <v/>
      </c>
      <c r="BK152" s="148">
        <f t="shared" si="237"/>
        <v>0</v>
      </c>
      <c r="BM152" s="155">
        <f t="shared" ref="BM152" si="322">SUM(BK149:BK152)</f>
        <v>2.0625000000000004</v>
      </c>
      <c r="BN152" s="156">
        <f t="shared" ref="BN152" si="323">AVERAGE(BK149:BK152)</f>
        <v>0.51562500000000011</v>
      </c>
      <c r="BO152" s="157">
        <f t="shared" ref="BO152" si="324">(BN152-BS$12)^2</f>
        <v>4.1589207318141019</v>
      </c>
      <c r="BP152" s="158">
        <f t="shared" ref="BP152" si="325">(BK150-BN152)^2+(BK151-BN152)^2+(BK152-BN152)^2+(BK149-BN152)^2</f>
        <v>3.1904296875000013</v>
      </c>
      <c r="BU152" s="148">
        <f t="shared" si="238"/>
        <v>9.6665570297457446</v>
      </c>
      <c r="BW152" s="155">
        <f t="shared" ref="BW152" si="326">SUM(BU149:BU152)</f>
        <v>20.654102624651443</v>
      </c>
      <c r="BX152" s="156">
        <f t="shared" ref="BX152" si="327">AVERAGE(BU149:BU152)</f>
        <v>5.1635256561628609</v>
      </c>
      <c r="BY152" s="157">
        <f t="shared" ref="BY152" si="328">(BX152-CC$12)^2</f>
        <v>11.9581765654462</v>
      </c>
      <c r="BZ152" s="158">
        <f t="shared" ref="BZ152" si="329">(BU150-BX152)^2+(BU151-BX152)^2+(BU152-BX152)^2+(BU149-BX152)^2</f>
        <v>56.852374507317037</v>
      </c>
    </row>
    <row r="153" spans="1:78" x14ac:dyDescent="0.2">
      <c r="A153" s="74" t="s">
        <v>171</v>
      </c>
      <c r="B153" s="75">
        <v>224.85629674281947</v>
      </c>
      <c r="C153" s="75">
        <v>52.841229734562575</v>
      </c>
      <c r="D153" s="75">
        <v>2.1883804675135612</v>
      </c>
      <c r="E153" s="75"/>
      <c r="F153" s="75">
        <v>0.71029974489795922</v>
      </c>
      <c r="G153" s="75">
        <v>6.4545448591337715</v>
      </c>
      <c r="H153" s="75">
        <v>287.05075154892734</v>
      </c>
      <c r="I153" s="75"/>
      <c r="J153" s="96"/>
      <c r="K153" s="97"/>
      <c r="L153" s="97"/>
      <c r="M153" s="98"/>
      <c r="R153" s="75">
        <f t="shared" si="232"/>
        <v>287.05075154892734</v>
      </c>
      <c r="T153" s="96"/>
      <c r="U153" s="97"/>
      <c r="V153" s="97"/>
      <c r="W153" s="98"/>
      <c r="AB153" s="148">
        <f t="shared" si="233"/>
        <v>224.85629674281947</v>
      </c>
      <c r="AD153" s="149"/>
      <c r="AE153" s="143"/>
      <c r="AF153" s="143"/>
      <c r="AG153" s="150"/>
      <c r="AL153" s="148">
        <f t="shared" si="234"/>
        <v>52.841229734562575</v>
      </c>
      <c r="AN153" s="149"/>
      <c r="AO153" s="143"/>
      <c r="AP153" s="143"/>
      <c r="AQ153" s="150"/>
      <c r="AV153" s="148">
        <f t="shared" si="235"/>
        <v>2.1883804675135612</v>
      </c>
      <c r="AX153" s="149"/>
      <c r="AY153" s="143"/>
      <c r="AZ153" s="143"/>
      <c r="BA153" s="150"/>
      <c r="BF153" s="148" t="str">
        <f t="shared" si="236"/>
        <v/>
      </c>
      <c r="BK153" s="148">
        <f t="shared" si="237"/>
        <v>0.71029974489795922</v>
      </c>
      <c r="BM153" s="149"/>
      <c r="BN153" s="143"/>
      <c r="BO153" s="143"/>
      <c r="BP153" s="150"/>
      <c r="BU153" s="148">
        <f t="shared" si="238"/>
        <v>6.4545448591337715</v>
      </c>
      <c r="BW153" s="149"/>
      <c r="BX153" s="143"/>
      <c r="BY153" s="143"/>
      <c r="BZ153" s="150"/>
    </row>
    <row r="154" spans="1:78" x14ac:dyDescent="0.2">
      <c r="A154" s="74" t="s">
        <v>172</v>
      </c>
      <c r="B154" s="75">
        <v>173.24255197520279</v>
      </c>
      <c r="C154" s="75">
        <v>40.711999714172656</v>
      </c>
      <c r="D154" s="75">
        <v>1.750704374010849</v>
      </c>
      <c r="E154" s="75"/>
      <c r="F154" s="75">
        <v>1.1359651360544221</v>
      </c>
      <c r="G154" s="75">
        <v>3.6181414569146026</v>
      </c>
      <c r="H154" s="75">
        <v>220.4593626563553</v>
      </c>
      <c r="I154" s="75"/>
      <c r="J154" s="96"/>
      <c r="K154" s="97"/>
      <c r="L154" s="97"/>
      <c r="M154" s="98"/>
      <c r="R154" s="75">
        <f t="shared" si="232"/>
        <v>220.4593626563553</v>
      </c>
      <c r="T154" s="96"/>
      <c r="U154" s="97"/>
      <c r="V154" s="97"/>
      <c r="W154" s="98"/>
      <c r="AB154" s="148">
        <f t="shared" si="233"/>
        <v>173.24255197520279</v>
      </c>
      <c r="AD154" s="149"/>
      <c r="AE154" s="143"/>
      <c r="AF154" s="143"/>
      <c r="AG154" s="150"/>
      <c r="AL154" s="148">
        <f t="shared" si="234"/>
        <v>40.711999714172656</v>
      </c>
      <c r="AN154" s="149"/>
      <c r="AO154" s="143"/>
      <c r="AP154" s="143"/>
      <c r="AQ154" s="150"/>
      <c r="AV154" s="148">
        <f t="shared" si="235"/>
        <v>1.750704374010849</v>
      </c>
      <c r="AX154" s="149"/>
      <c r="AY154" s="143"/>
      <c r="AZ154" s="143"/>
      <c r="BA154" s="150"/>
      <c r="BF154" s="148" t="str">
        <f t="shared" si="236"/>
        <v/>
      </c>
      <c r="BK154" s="148">
        <f t="shared" si="237"/>
        <v>1.1359651360544221</v>
      </c>
      <c r="BM154" s="149"/>
      <c r="BN154" s="143"/>
      <c r="BO154" s="143"/>
      <c r="BP154" s="150"/>
      <c r="BU154" s="148">
        <f t="shared" si="238"/>
        <v>3.6181414569146026</v>
      </c>
      <c r="BW154" s="149"/>
      <c r="BX154" s="143"/>
      <c r="BY154" s="143"/>
      <c r="BZ154" s="150"/>
    </row>
    <row r="155" spans="1:78" x14ac:dyDescent="0.2">
      <c r="A155" s="74" t="s">
        <v>173</v>
      </c>
      <c r="B155" s="75">
        <v>129.1371307416567</v>
      </c>
      <c r="C155" s="75">
        <v>30.347225724289324</v>
      </c>
      <c r="D155" s="75">
        <v>3.501408748021698</v>
      </c>
      <c r="E155" s="75"/>
      <c r="F155" s="75">
        <v>9.0727715846218118</v>
      </c>
      <c r="G155" s="75">
        <v>18.575129675188382</v>
      </c>
      <c r="H155" s="75">
        <v>190.63366647377794</v>
      </c>
      <c r="I155" s="75"/>
      <c r="J155" s="96"/>
      <c r="K155" s="97"/>
      <c r="L155" s="97"/>
      <c r="M155" s="98"/>
      <c r="R155" s="75">
        <f t="shared" si="232"/>
        <v>190.63366647377794</v>
      </c>
      <c r="T155" s="96"/>
      <c r="U155" s="97"/>
      <c r="V155" s="97"/>
      <c r="W155" s="98"/>
      <c r="AB155" s="148">
        <f t="shared" si="233"/>
        <v>129.1371307416567</v>
      </c>
      <c r="AD155" s="149"/>
      <c r="AE155" s="143"/>
      <c r="AF155" s="143"/>
      <c r="AG155" s="150"/>
      <c r="AL155" s="148">
        <f t="shared" si="234"/>
        <v>30.347225724289324</v>
      </c>
      <c r="AN155" s="149"/>
      <c r="AO155" s="143"/>
      <c r="AP155" s="143"/>
      <c r="AQ155" s="150"/>
      <c r="AV155" s="148">
        <f t="shared" si="235"/>
        <v>3.501408748021698</v>
      </c>
      <c r="AX155" s="149"/>
      <c r="AY155" s="143"/>
      <c r="AZ155" s="143"/>
      <c r="BA155" s="150"/>
      <c r="BF155" s="148" t="str">
        <f t="shared" si="236"/>
        <v/>
      </c>
      <c r="BK155" s="148">
        <f t="shared" si="237"/>
        <v>9.0727715846218118</v>
      </c>
      <c r="BM155" s="149"/>
      <c r="BN155" s="143"/>
      <c r="BO155" s="143"/>
      <c r="BP155" s="150"/>
      <c r="BU155" s="148">
        <f t="shared" si="238"/>
        <v>18.575129675188382</v>
      </c>
      <c r="BW155" s="149"/>
      <c r="BX155" s="143"/>
      <c r="BY155" s="143"/>
      <c r="BZ155" s="150"/>
    </row>
    <row r="156" spans="1:78" x14ac:dyDescent="0.2">
      <c r="A156" s="74" t="s">
        <v>174</v>
      </c>
      <c r="B156" s="75">
        <v>98.808445713169846</v>
      </c>
      <c r="C156" s="75">
        <v>23.219984742594914</v>
      </c>
      <c r="D156" s="75">
        <v>9.1911979635569576</v>
      </c>
      <c r="E156" s="75"/>
      <c r="F156" s="75">
        <v>0</v>
      </c>
      <c r="G156" s="75">
        <v>0.13742745593214359</v>
      </c>
      <c r="H156" s="75">
        <v>131.35705587525385</v>
      </c>
      <c r="I156" s="75">
        <v>33.887272089761566</v>
      </c>
      <c r="J156" s="102">
        <f t="shared" ref="J156" si="330">SUM(H153:H156)</f>
        <v>829.50083655431445</v>
      </c>
      <c r="K156" s="103">
        <f t="shared" ref="K156" si="331">AVERAGE(H153:H156)</f>
        <v>207.37520913857861</v>
      </c>
      <c r="L156" s="104">
        <f t="shared" ref="L156" si="332">(K156-P$12)^2</f>
        <v>3798.7715266783525</v>
      </c>
      <c r="M156" s="105">
        <f t="shared" ref="M156" si="333">(H154-K156)^2+(H155-K156)^2+(H156-K156)^2+(H153-K156)^2</f>
        <v>12578.4260080237</v>
      </c>
      <c r="R156" s="75">
        <f t="shared" si="232"/>
        <v>131.35705587525385</v>
      </c>
      <c r="T156" s="102">
        <f t="shared" ref="T156" si="334">SUM(R153:R156)</f>
        <v>829.50083655431445</v>
      </c>
      <c r="U156" s="103">
        <f t="shared" ref="U156" si="335">AVERAGE(R153:R156)</f>
        <v>207.37520913857861</v>
      </c>
      <c r="V156" s="104">
        <f t="shared" ref="V156" si="336">(U156-Z$12)^2</f>
        <v>3864.5128064535579</v>
      </c>
      <c r="W156" s="105">
        <f t="shared" ref="W156" si="337">(R154-U156)^2+(R155-U156)^2+(R156-U156)^2+(R153-U156)^2</f>
        <v>12578.4260080237</v>
      </c>
      <c r="AB156" s="148">
        <f t="shared" si="233"/>
        <v>98.808445713169846</v>
      </c>
      <c r="AD156" s="155">
        <f t="shared" ref="AD156" si="338">SUM(AB153:AB156)</f>
        <v>626.04442517284883</v>
      </c>
      <c r="AE156" s="156">
        <f t="shared" ref="AE156" si="339">AVERAGE(AB153:AB156)</f>
        <v>156.51110629321221</v>
      </c>
      <c r="AF156" s="157">
        <f t="shared" ref="AF156" si="340">(AE156-AJ$12)^2</f>
        <v>2433.0731961519355</v>
      </c>
      <c r="AG156" s="158">
        <f t="shared" ref="AG156" si="341">(AB154-AE156)^2+(AB155-AE156)^2+(AB156-AE156)^2+(AB153-AE156)^2</f>
        <v>9029.9379077152225</v>
      </c>
      <c r="AL156" s="148">
        <f t="shared" si="234"/>
        <v>23.219984742594914</v>
      </c>
      <c r="AN156" s="155">
        <f t="shared" ref="AN156" si="342">SUM(AL153:AL156)</f>
        <v>147.12043991561947</v>
      </c>
      <c r="AO156" s="156">
        <f t="shared" ref="AO156" si="343">AVERAGE(AL153:AL156)</f>
        <v>36.780109978904868</v>
      </c>
      <c r="AP156" s="157">
        <f t="shared" ref="AP156" si="344">(AO156-AT$12)^2</f>
        <v>133.35701320426043</v>
      </c>
      <c r="AQ156" s="158">
        <f t="shared" ref="AQ156" si="345">(AL154-AO156)^2+(AL155-AO156)^2+(AL156-AO156)^2+(AL153-AO156)^2</f>
        <v>498.67832095357312</v>
      </c>
      <c r="AV156" s="148">
        <f t="shared" si="235"/>
        <v>9.1911979635569576</v>
      </c>
      <c r="AX156" s="155">
        <f t="shared" ref="AX156" si="346">SUM(AV153:AV156)</f>
        <v>16.631691553103067</v>
      </c>
      <c r="AY156" s="156">
        <f t="shared" ref="AY156" si="347">AVERAGE(AV153:AV156)</f>
        <v>4.1579228882757668</v>
      </c>
      <c r="AZ156" s="157">
        <f t="shared" ref="AZ156" si="348">(AY156-BD$12)^2</f>
        <v>0.2406207065721668</v>
      </c>
      <c r="BA156" s="158">
        <f t="shared" ref="BA156" si="349">(AV154-AY156)^2+(AV155-AY156)^2+(AV156-AY156)^2+(AV153-AY156)^2</f>
        <v>35.438667122402066</v>
      </c>
      <c r="BF156" s="148" t="str">
        <f t="shared" si="236"/>
        <v/>
      </c>
      <c r="BK156" s="148">
        <f t="shared" si="237"/>
        <v>0</v>
      </c>
      <c r="BM156" s="155">
        <f t="shared" ref="BM156" si="350">SUM(BK153:BK156)</f>
        <v>10.919036465574193</v>
      </c>
      <c r="BN156" s="156">
        <f t="shared" ref="BN156" si="351">AVERAGE(BK153:BK156)</f>
        <v>2.7297591163935482</v>
      </c>
      <c r="BO156" s="157">
        <f t="shared" ref="BO156" si="352">(BN156-BS$12)^2</f>
        <v>3.0551860645810364E-2</v>
      </c>
      <c r="BP156" s="158">
        <f t="shared" ref="BP156" si="353">(BK154-BN156)^2+(BK155-BN156)^2+(BK156-BN156)^2+(BK153-BN156)^2</f>
        <v>54.30378741051949</v>
      </c>
      <c r="BU156" s="148">
        <f t="shared" si="238"/>
        <v>0.13742745593214359</v>
      </c>
      <c r="BW156" s="155">
        <f t="shared" ref="BW156" si="354">SUM(BU153:BU156)</f>
        <v>28.785243447168899</v>
      </c>
      <c r="BX156" s="156">
        <f t="shared" ref="BX156" si="355">AVERAGE(BU153:BU156)</f>
        <v>7.1963108617922247</v>
      </c>
      <c r="BY156" s="157">
        <f t="shared" ref="BY156" si="356">(BX156-CC$12)^2</f>
        <v>2.0314072510447159</v>
      </c>
      <c r="BZ156" s="158">
        <f t="shared" ref="BZ156" si="357">(BU154-BX156)^2+(BU155-BX156)^2+(BU156-BX156)^2+(BU153-BX156)^2</f>
        <v>192.65886561832735</v>
      </c>
    </row>
    <row r="157" spans="1:78" x14ac:dyDescent="0.2">
      <c r="A157" s="74" t="s">
        <v>175</v>
      </c>
      <c r="B157" s="75">
        <v>229.1614873908681</v>
      </c>
      <c r="C157" s="75">
        <v>53.852949536853998</v>
      </c>
      <c r="D157" s="75">
        <v>1.3130282805081368</v>
      </c>
      <c r="E157" s="75"/>
      <c r="F157" s="75">
        <v>3.5647207057823129</v>
      </c>
      <c r="G157" s="75">
        <v>3.3052688288973195</v>
      </c>
      <c r="H157" s="75">
        <v>291.19745474290988</v>
      </c>
      <c r="I157" s="75"/>
      <c r="J157" s="96"/>
      <c r="K157" s="97"/>
      <c r="L157" s="97"/>
      <c r="M157" s="98"/>
      <c r="R157" s="75">
        <f t="shared" si="232"/>
        <v>291.19745474290988</v>
      </c>
      <c r="T157" s="96"/>
      <c r="U157" s="97"/>
      <c r="V157" s="97"/>
      <c r="W157" s="98"/>
      <c r="AB157" s="148">
        <f t="shared" si="233"/>
        <v>229.1614873908681</v>
      </c>
      <c r="AD157" s="149"/>
      <c r="AE157" s="143"/>
      <c r="AF157" s="143"/>
      <c r="AG157" s="150"/>
      <c r="AL157" s="148">
        <f t="shared" si="234"/>
        <v>53.852949536853998</v>
      </c>
      <c r="AN157" s="149"/>
      <c r="AO157" s="143"/>
      <c r="AP157" s="143"/>
      <c r="AQ157" s="150"/>
      <c r="AV157" s="148">
        <f t="shared" si="235"/>
        <v>1.3130282805081368</v>
      </c>
      <c r="AX157" s="149"/>
      <c r="AY157" s="143"/>
      <c r="AZ157" s="143"/>
      <c r="BA157" s="150"/>
      <c r="BF157" s="148" t="str">
        <f t="shared" si="236"/>
        <v/>
      </c>
      <c r="BK157" s="148">
        <f t="shared" si="237"/>
        <v>3.5647207057823129</v>
      </c>
      <c r="BM157" s="149"/>
      <c r="BN157" s="143"/>
      <c r="BO157" s="143"/>
      <c r="BP157" s="150"/>
      <c r="BU157" s="148">
        <f t="shared" si="238"/>
        <v>3.3052688288973195</v>
      </c>
      <c r="BW157" s="149"/>
      <c r="BX157" s="143"/>
      <c r="BY157" s="143"/>
      <c r="BZ157" s="150"/>
    </row>
    <row r="158" spans="1:78" x14ac:dyDescent="0.2">
      <c r="A158" s="74" t="s">
        <v>176</v>
      </c>
      <c r="B158" s="75">
        <v>128.35291358532783</v>
      </c>
      <c r="C158" s="75">
        <v>30.162934692552039</v>
      </c>
      <c r="D158" s="75">
        <v>12.254930618075944</v>
      </c>
      <c r="E158" s="75"/>
      <c r="F158" s="75">
        <v>5.47123724489796</v>
      </c>
      <c r="G158" s="75">
        <v>16.894608076654169</v>
      </c>
      <c r="H158" s="75">
        <v>193.13662421750794</v>
      </c>
      <c r="I158" s="75"/>
      <c r="J158" s="96"/>
      <c r="K158" s="97"/>
      <c r="L158" s="97"/>
      <c r="M158" s="98"/>
      <c r="R158" s="75">
        <f t="shared" si="232"/>
        <v>193.13662421750794</v>
      </c>
      <c r="T158" s="96"/>
      <c r="U158" s="97"/>
      <c r="V158" s="97"/>
      <c r="W158" s="98"/>
      <c r="AB158" s="148">
        <f t="shared" si="233"/>
        <v>128.35291358532783</v>
      </c>
      <c r="AD158" s="149"/>
      <c r="AE158" s="143"/>
      <c r="AF158" s="143"/>
      <c r="AG158" s="150"/>
      <c r="AL158" s="148">
        <f t="shared" si="234"/>
        <v>30.162934692552039</v>
      </c>
      <c r="AN158" s="149"/>
      <c r="AO158" s="143"/>
      <c r="AP158" s="143"/>
      <c r="AQ158" s="150"/>
      <c r="AV158" s="148">
        <f t="shared" si="235"/>
        <v>12.254930618075944</v>
      </c>
      <c r="AX158" s="149"/>
      <c r="AY158" s="143"/>
      <c r="AZ158" s="143"/>
      <c r="BA158" s="150"/>
      <c r="BF158" s="148" t="str">
        <f t="shared" si="236"/>
        <v/>
      </c>
      <c r="BK158" s="148">
        <f t="shared" si="237"/>
        <v>5.47123724489796</v>
      </c>
      <c r="BM158" s="149"/>
      <c r="BN158" s="143"/>
      <c r="BO158" s="143"/>
      <c r="BP158" s="150"/>
      <c r="BU158" s="148">
        <f t="shared" si="238"/>
        <v>16.894608076654169</v>
      </c>
      <c r="BW158" s="149"/>
      <c r="BX158" s="143"/>
      <c r="BY158" s="143"/>
      <c r="BZ158" s="150"/>
    </row>
    <row r="159" spans="1:78" x14ac:dyDescent="0.2">
      <c r="A159" s="74" t="s">
        <v>177</v>
      </c>
      <c r="B159" s="75">
        <v>147.80965358630039</v>
      </c>
      <c r="C159" s="75">
        <v>34.735268592780585</v>
      </c>
      <c r="D159" s="75">
        <v>5.2521131220325472</v>
      </c>
      <c r="E159" s="75"/>
      <c r="F159" s="75">
        <v>10.694249574829932</v>
      </c>
      <c r="G159" s="75">
        <v>15.50425716546391</v>
      </c>
      <c r="H159" s="75">
        <v>213.99554204140736</v>
      </c>
      <c r="I159" s="75"/>
      <c r="J159" s="96"/>
      <c r="K159" s="97"/>
      <c r="L159" s="97"/>
      <c r="M159" s="98"/>
      <c r="R159" s="75">
        <f t="shared" si="232"/>
        <v>213.99554204140736</v>
      </c>
      <c r="T159" s="96"/>
      <c r="U159" s="97"/>
      <c r="V159" s="97"/>
      <c r="W159" s="98"/>
      <c r="AB159" s="148">
        <f t="shared" si="233"/>
        <v>147.80965358630039</v>
      </c>
      <c r="AD159" s="149"/>
      <c r="AE159" s="143"/>
      <c r="AF159" s="143"/>
      <c r="AG159" s="150"/>
      <c r="AL159" s="148">
        <f t="shared" si="234"/>
        <v>34.735268592780585</v>
      </c>
      <c r="AN159" s="149"/>
      <c r="AO159" s="143"/>
      <c r="AP159" s="143"/>
      <c r="AQ159" s="150"/>
      <c r="AV159" s="148">
        <f t="shared" si="235"/>
        <v>5.2521131220325472</v>
      </c>
      <c r="AX159" s="149"/>
      <c r="AY159" s="143"/>
      <c r="AZ159" s="143"/>
      <c r="BA159" s="150"/>
      <c r="BF159" s="148" t="str">
        <f t="shared" si="236"/>
        <v/>
      </c>
      <c r="BK159" s="148">
        <f t="shared" si="237"/>
        <v>10.694249574829932</v>
      </c>
      <c r="BM159" s="149"/>
      <c r="BN159" s="143"/>
      <c r="BO159" s="143"/>
      <c r="BP159" s="150"/>
      <c r="BU159" s="148">
        <f t="shared" si="238"/>
        <v>15.50425716546391</v>
      </c>
      <c r="BW159" s="149"/>
      <c r="BX159" s="143"/>
      <c r="BY159" s="143"/>
      <c r="BZ159" s="150"/>
    </row>
    <row r="160" spans="1:78" x14ac:dyDescent="0.2">
      <c r="A160" s="74" t="s">
        <v>178</v>
      </c>
      <c r="B160" s="75">
        <v>255.14117207111872</v>
      </c>
      <c r="C160" s="75">
        <v>59.958175436712892</v>
      </c>
      <c r="D160" s="75">
        <v>4.3767609350271224</v>
      </c>
      <c r="E160" s="75"/>
      <c r="F160" s="75">
        <v>0</v>
      </c>
      <c r="G160" s="75">
        <v>8.7666902968239508</v>
      </c>
      <c r="H160" s="75">
        <v>328.24279873968266</v>
      </c>
      <c r="I160" s="75">
        <v>26.829593267882188</v>
      </c>
      <c r="J160" s="102">
        <f t="shared" ref="J160" si="358">SUM(H157:H160)</f>
        <v>1026.5724197415079</v>
      </c>
      <c r="K160" s="103">
        <f t="shared" ref="K160" si="359">AVERAGE(H157:H160)</f>
        <v>256.64310493537698</v>
      </c>
      <c r="L160" s="104">
        <f t="shared" ref="L160" si="360">(K160-P$12)^2</f>
        <v>152.92486108028118</v>
      </c>
      <c r="M160" s="105">
        <f t="shared" ref="M160" si="361">(H158-K160)^2+(H159-K160)^2+(H160-K160)^2+(H157-K160)^2</f>
        <v>12172.406957455843</v>
      </c>
      <c r="R160" s="75">
        <f t="shared" si="232"/>
        <v>328.24279873968266</v>
      </c>
      <c r="T160" s="102">
        <f t="shared" ref="T160" si="362">SUM(R157:R160)</f>
        <v>1026.5724197415079</v>
      </c>
      <c r="U160" s="103">
        <f t="shared" ref="U160" si="363">AVERAGE(R157:R160)</f>
        <v>256.64310493537698</v>
      </c>
      <c r="V160" s="104">
        <f t="shared" ref="V160" si="364">(U160-Z$12)^2</f>
        <v>166.34060413553544</v>
      </c>
      <c r="W160" s="105">
        <f t="shared" ref="W160" si="365">(R158-U160)^2+(R159-U160)^2+(R160-U160)^2+(R157-U160)^2</f>
        <v>12172.406957455843</v>
      </c>
      <c r="AB160" s="148">
        <f t="shared" si="233"/>
        <v>255.14117207111872</v>
      </c>
      <c r="AD160" s="155">
        <f t="shared" ref="AD160" si="366">SUM(AB157:AB160)</f>
        <v>760.46522663361498</v>
      </c>
      <c r="AE160" s="156">
        <f t="shared" ref="AE160" si="367">AVERAGE(AB157:AB160)</f>
        <v>190.11630665840374</v>
      </c>
      <c r="AF160" s="157">
        <f t="shared" ref="AF160" si="368">(AE160-AJ$12)^2</f>
        <v>247.14957126673656</v>
      </c>
      <c r="AG160" s="158">
        <f t="shared" ref="AG160" si="369">(AB158-AE160)^2+(AB159-AE160)^2+(AB160-AE160)^2+(AB157-AE160)^2</f>
        <v>11357.328878435099</v>
      </c>
      <c r="AL160" s="148">
        <f t="shared" si="234"/>
        <v>59.958175436712892</v>
      </c>
      <c r="AN160" s="155">
        <f t="shared" ref="AN160" si="370">SUM(AL157:AL160)</f>
        <v>178.70932825889952</v>
      </c>
      <c r="AO160" s="156">
        <f t="shared" ref="AO160" si="371">AVERAGE(AL157:AL160)</f>
        <v>44.67733206472488</v>
      </c>
      <c r="AP160" s="157">
        <f t="shared" ref="AP160" si="372">(AO160-AT$12)^2</f>
        <v>13.328403586726123</v>
      </c>
      <c r="AQ160" s="158">
        <f t="shared" ref="AQ160" si="373">(AL158-AO160)^2+(AL159-AO160)^2+(AL160-AO160)^2+(AL157-AO160)^2</f>
        <v>627.2084873115781</v>
      </c>
      <c r="AV160" s="148">
        <f t="shared" si="235"/>
        <v>4.3767609350271224</v>
      </c>
      <c r="AX160" s="155">
        <f t="shared" ref="AX160" si="374">SUM(AV157:AV160)</f>
        <v>23.19683295564375</v>
      </c>
      <c r="AY160" s="156">
        <f t="shared" ref="AY160" si="375">AVERAGE(AV157:AV160)</f>
        <v>5.7992082389109374</v>
      </c>
      <c r="AZ160" s="157">
        <f t="shared" ref="AZ160" si="376">(AY160-BD$12)^2</f>
        <v>4.5446411467127268</v>
      </c>
      <c r="BA160" s="158">
        <f t="shared" ref="BA160" si="377">(AV158-AY160)^2+(AV159-AY160)^2+(AV160-AY160)^2+(AV157-AY160)^2</f>
        <v>64.124831455265365</v>
      </c>
      <c r="BF160" s="148" t="str">
        <f t="shared" si="236"/>
        <v/>
      </c>
      <c r="BK160" s="148">
        <f t="shared" si="237"/>
        <v>0</v>
      </c>
      <c r="BM160" s="155">
        <f t="shared" ref="BM160" si="378">SUM(BK157:BK160)</f>
        <v>19.730207525510206</v>
      </c>
      <c r="BN160" s="156">
        <f t="shared" ref="BN160" si="379">AVERAGE(BK157:BK160)</f>
        <v>4.9325518813775515</v>
      </c>
      <c r="BO160" s="157">
        <f t="shared" ref="BO160" si="380">(BN160-BS$12)^2</f>
        <v>5.652904110156272</v>
      </c>
      <c r="BP160" s="158">
        <f t="shared" ref="BP160" si="381">(BK158-BN160)^2+(BK159-BN160)^2+(BK160-BN160)^2+(BK157-BN160)^2</f>
        <v>59.688372419017071</v>
      </c>
      <c r="BU160" s="148">
        <f t="shared" si="238"/>
        <v>8.7666902968239508</v>
      </c>
      <c r="BW160" s="155">
        <f t="shared" ref="BW160" si="382">SUM(BU157:BU160)</f>
        <v>44.470824367839349</v>
      </c>
      <c r="BX160" s="156">
        <f t="shared" ref="BX160" si="383">AVERAGE(BU157:BU160)</f>
        <v>11.117706091959837</v>
      </c>
      <c r="BY160" s="157">
        <f t="shared" ref="BY160" si="384">(BX160-CC$12)^2</f>
        <v>6.230618961055213</v>
      </c>
      <c r="BZ160" s="158">
        <f t="shared" ref="BZ160" si="385">(BU158-BX160)^2+(BU159-BX160)^2+(BU160-BX160)^2+(BU157-BX160)^2</f>
        <v>119.17587811949122</v>
      </c>
    </row>
    <row r="161" spans="1:78" x14ac:dyDescent="0.2">
      <c r="A161" s="74" t="s">
        <v>179</v>
      </c>
      <c r="B161" s="75">
        <v>206.2549387010184</v>
      </c>
      <c r="C161" s="75">
        <v>48.469910594739325</v>
      </c>
      <c r="D161" s="75">
        <v>0.8753521870054245</v>
      </c>
      <c r="E161" s="75"/>
      <c r="F161" s="75">
        <v>0</v>
      </c>
      <c r="G161" s="75">
        <v>24.775097341550175</v>
      </c>
      <c r="H161" s="75">
        <v>280.37529882431335</v>
      </c>
      <c r="I161" s="75"/>
      <c r="J161" s="96"/>
      <c r="K161" s="97"/>
      <c r="L161" s="97"/>
      <c r="M161" s="98"/>
      <c r="R161" s="75">
        <f t="shared" si="232"/>
        <v>280.37529882431335</v>
      </c>
      <c r="T161" s="96"/>
      <c r="U161" s="97"/>
      <c r="V161" s="97"/>
      <c r="W161" s="98"/>
      <c r="AB161" s="148">
        <f t="shared" si="233"/>
        <v>206.2549387010184</v>
      </c>
      <c r="AD161" s="149"/>
      <c r="AE161" s="143"/>
      <c r="AF161" s="143"/>
      <c r="AG161" s="150"/>
      <c r="AL161" s="148">
        <f t="shared" si="234"/>
        <v>48.469910594739325</v>
      </c>
      <c r="AN161" s="149"/>
      <c r="AO161" s="143"/>
      <c r="AP161" s="143"/>
      <c r="AQ161" s="150"/>
      <c r="AV161" s="148">
        <f t="shared" si="235"/>
        <v>0.8753521870054245</v>
      </c>
      <c r="AX161" s="149"/>
      <c r="AY161" s="143"/>
      <c r="AZ161" s="143"/>
      <c r="BA161" s="150"/>
      <c r="BF161" s="148" t="str">
        <f t="shared" si="236"/>
        <v/>
      </c>
      <c r="BK161" s="148">
        <f t="shared" si="237"/>
        <v>0</v>
      </c>
      <c r="BM161" s="149"/>
      <c r="BN161" s="143"/>
      <c r="BO161" s="143"/>
      <c r="BP161" s="150"/>
      <c r="BU161" s="148">
        <f t="shared" si="238"/>
        <v>24.775097341550175</v>
      </c>
      <c r="BW161" s="149"/>
      <c r="BX161" s="143"/>
      <c r="BY161" s="143"/>
      <c r="BZ161" s="150"/>
    </row>
    <row r="162" spans="1:78" x14ac:dyDescent="0.2">
      <c r="A162" s="74" t="s">
        <v>180</v>
      </c>
      <c r="B162" s="75">
        <v>53.361172064318879</v>
      </c>
      <c r="C162" s="75">
        <v>10.93904027318537</v>
      </c>
      <c r="D162" s="75">
        <v>1.3130282805081368</v>
      </c>
      <c r="E162" s="75"/>
      <c r="F162" s="75">
        <v>0</v>
      </c>
      <c r="G162" s="75">
        <v>2.4052349295509781</v>
      </c>
      <c r="H162" s="75">
        <v>68.018475547563355</v>
      </c>
      <c r="I162" s="75"/>
      <c r="J162" s="96"/>
      <c r="K162" s="97"/>
      <c r="L162" s="97"/>
      <c r="M162" s="98"/>
      <c r="R162" s="75">
        <f t="shared" si="232"/>
        <v>68.018475547563355</v>
      </c>
      <c r="T162" s="96"/>
      <c r="U162" s="97"/>
      <c r="V162" s="97"/>
      <c r="W162" s="98"/>
      <c r="AB162" s="148">
        <f t="shared" si="233"/>
        <v>53.361172064318879</v>
      </c>
      <c r="AD162" s="149"/>
      <c r="AE162" s="143"/>
      <c r="AF162" s="143"/>
      <c r="AG162" s="150"/>
      <c r="AL162" s="148">
        <f t="shared" si="234"/>
        <v>10.93904027318537</v>
      </c>
      <c r="AN162" s="149"/>
      <c r="AO162" s="143"/>
      <c r="AP162" s="143"/>
      <c r="AQ162" s="150"/>
      <c r="AV162" s="148">
        <f t="shared" si="235"/>
        <v>1.3130282805081368</v>
      </c>
      <c r="AX162" s="149"/>
      <c r="AY162" s="143"/>
      <c r="AZ162" s="143"/>
      <c r="BA162" s="150"/>
      <c r="BF162" s="148" t="str">
        <f t="shared" si="236"/>
        <v/>
      </c>
      <c r="BK162" s="148">
        <f t="shared" si="237"/>
        <v>0</v>
      </c>
      <c r="BM162" s="149"/>
      <c r="BN162" s="143"/>
      <c r="BO162" s="143"/>
      <c r="BP162" s="150"/>
      <c r="BU162" s="148">
        <f t="shared" si="238"/>
        <v>2.4052349295509781</v>
      </c>
      <c r="BW162" s="149"/>
      <c r="BX162" s="143"/>
      <c r="BY162" s="143"/>
      <c r="BZ162" s="150"/>
    </row>
    <row r="163" spans="1:78" x14ac:dyDescent="0.2">
      <c r="A163" s="74" t="s">
        <v>181</v>
      </c>
      <c r="B163" s="75">
        <v>171.35197068493622</v>
      </c>
      <c r="C163" s="75">
        <v>40.26771311096001</v>
      </c>
      <c r="D163" s="75">
        <v>8.3158457765515319</v>
      </c>
      <c r="E163" s="75"/>
      <c r="F163" s="75">
        <v>4.1017134188397577</v>
      </c>
      <c r="G163" s="75">
        <v>5.8291117293383881</v>
      </c>
      <c r="H163" s="75">
        <v>229.86635472062591</v>
      </c>
      <c r="I163" s="75"/>
      <c r="J163" s="96"/>
      <c r="K163" s="97"/>
      <c r="L163" s="97"/>
      <c r="M163" s="98"/>
      <c r="R163" s="75">
        <f t="shared" si="232"/>
        <v>229.86635472062591</v>
      </c>
      <c r="T163" s="96"/>
      <c r="U163" s="97"/>
      <c r="V163" s="97"/>
      <c r="W163" s="98"/>
      <c r="AB163" s="148">
        <f t="shared" si="233"/>
        <v>171.35197068493622</v>
      </c>
      <c r="AD163" s="149"/>
      <c r="AE163" s="143"/>
      <c r="AF163" s="143"/>
      <c r="AG163" s="150"/>
      <c r="AL163" s="148">
        <f t="shared" si="234"/>
        <v>40.26771311096001</v>
      </c>
      <c r="AN163" s="149"/>
      <c r="AO163" s="143"/>
      <c r="AP163" s="143"/>
      <c r="AQ163" s="150"/>
      <c r="AV163" s="148">
        <f t="shared" si="235"/>
        <v>8.3158457765515319</v>
      </c>
      <c r="AX163" s="149"/>
      <c r="AY163" s="143"/>
      <c r="AZ163" s="143"/>
      <c r="BA163" s="150"/>
      <c r="BF163" s="148" t="str">
        <f t="shared" si="236"/>
        <v/>
      </c>
      <c r="BK163" s="148">
        <f t="shared" si="237"/>
        <v>4.1017134188397577</v>
      </c>
      <c r="BM163" s="149"/>
      <c r="BN163" s="143"/>
      <c r="BO163" s="143"/>
      <c r="BP163" s="150"/>
      <c r="BU163" s="148">
        <f t="shared" si="238"/>
        <v>5.8291117293383881</v>
      </c>
      <c r="BW163" s="149"/>
      <c r="BX163" s="143"/>
      <c r="BY163" s="143"/>
      <c r="BZ163" s="150"/>
    </row>
    <row r="164" spans="1:78" x14ac:dyDescent="0.2">
      <c r="A164" s="74" t="s">
        <v>182</v>
      </c>
      <c r="B164" s="75">
        <v>194.34224016677757</v>
      </c>
      <c r="C164" s="75">
        <v>45.670426439192724</v>
      </c>
      <c r="D164" s="75">
        <v>1.3130282805081368</v>
      </c>
      <c r="E164" s="75"/>
      <c r="F164" s="75">
        <v>7.8114676020408149</v>
      </c>
      <c r="G164" s="75">
        <v>4.2629288809405219</v>
      </c>
      <c r="H164" s="75">
        <v>253.4000913694598</v>
      </c>
      <c r="I164" s="75">
        <v>68.208976157082745</v>
      </c>
      <c r="J164" s="102">
        <f t="shared" ref="J164" si="386">SUM(H161:H164)</f>
        <v>831.66022046196247</v>
      </c>
      <c r="K164" s="103">
        <f t="shared" ref="K164" si="387">AVERAGE(H161:H164)</f>
        <v>207.91505511549062</v>
      </c>
      <c r="L164" s="104">
        <f t="shared" ref="L164" si="388">(K164-P$12)^2</f>
        <v>3732.517037540028</v>
      </c>
      <c r="M164" s="105">
        <f t="shared" ref="M164" si="389">(H162-K164)^2+(H163-K164)^2+(H164-K164)^2+(H161-K164)^2</f>
        <v>27372.287970526693</v>
      </c>
      <c r="R164" s="75">
        <f t="shared" si="232"/>
        <v>253.4000913694598</v>
      </c>
      <c r="T164" s="102">
        <f t="shared" ref="T164" si="390">SUM(R161:R164)</f>
        <v>831.66022046196247</v>
      </c>
      <c r="U164" s="103">
        <f t="shared" ref="U164" si="391">AVERAGE(R161:R164)</f>
        <v>207.91505511549062</v>
      </c>
      <c r="V164" s="104">
        <f t="shared" ref="V164" si="392">(U164-Z$12)^2</f>
        <v>3797.6849676717957</v>
      </c>
      <c r="W164" s="105">
        <f t="shared" ref="W164" si="393">(R162-U164)^2+(R163-U164)^2+(R164-U164)^2+(R161-U164)^2</f>
        <v>27372.287970526693</v>
      </c>
      <c r="AB164" s="148">
        <f t="shared" si="233"/>
        <v>194.34224016677757</v>
      </c>
      <c r="AD164" s="155">
        <f t="shared" ref="AD164" si="394">SUM(AB161:AB164)</f>
        <v>625.31032161705116</v>
      </c>
      <c r="AE164" s="156">
        <f t="shared" ref="AE164" si="395">AVERAGE(AB161:AB164)</f>
        <v>156.32758040426279</v>
      </c>
      <c r="AF164" s="157">
        <f t="shared" ref="AF164" si="396">(AE164-AJ$12)^2</f>
        <v>2451.2121442960392</v>
      </c>
      <c r="AG164" s="158">
        <f t="shared" ref="AG164" si="397">(AB162-AE164)^2+(AB163-AE164)^2+(AB164-AE164)^2+(AB161-AE164)^2</f>
        <v>14765.669013086437</v>
      </c>
      <c r="AL164" s="148">
        <f t="shared" si="234"/>
        <v>45.670426439192724</v>
      </c>
      <c r="AN164" s="155">
        <f t="shared" ref="AN164" si="398">SUM(AL161:AL164)</f>
        <v>145.34709041807741</v>
      </c>
      <c r="AO164" s="156">
        <f t="shared" ref="AO164" si="399">AVERAGE(AL161:AL164)</f>
        <v>36.336772604519354</v>
      </c>
      <c r="AP164" s="157">
        <f t="shared" ref="AP164" si="400">(AO164-AT$12)^2</f>
        <v>143.79290845750359</v>
      </c>
      <c r="AQ164" s="158">
        <f t="shared" ref="AQ164" si="401">(AL162-AO164)^2+(AL163-AO164)^2+(AL164-AO164)^2+(AL161-AO164)^2</f>
        <v>894.82723223449557</v>
      </c>
      <c r="AV164" s="148">
        <f t="shared" si="235"/>
        <v>1.3130282805081368</v>
      </c>
      <c r="AX164" s="155">
        <f t="shared" ref="AX164" si="402">SUM(AV161:AV164)</f>
        <v>11.817254524573229</v>
      </c>
      <c r="AY164" s="156">
        <f t="shared" ref="AY164" si="403">AVERAGE(AV161:AV164)</f>
        <v>2.9543136311433074</v>
      </c>
      <c r="AZ164" s="157">
        <f t="shared" ref="AZ164" si="404">(AY164-BD$12)^2</f>
        <v>0.50848053594442333</v>
      </c>
      <c r="BA164" s="158">
        <f t="shared" ref="BA164" si="405">(AV162-AY164)^2+(AV163-AY164)^2+(AV164-AY164)^2+(AV161-AY164)^2</f>
        <v>38.455742836876816</v>
      </c>
      <c r="BF164" s="148" t="str">
        <f t="shared" si="236"/>
        <v/>
      </c>
      <c r="BK164" s="148">
        <f t="shared" si="237"/>
        <v>7.8114676020408149</v>
      </c>
      <c r="BM164" s="155">
        <f t="shared" ref="BM164" si="406">SUM(BK161:BK164)</f>
        <v>11.913181020880572</v>
      </c>
      <c r="BN164" s="156">
        <f t="shared" ref="BN164" si="407">AVERAGE(BK161:BK164)</f>
        <v>2.9782952552201429</v>
      </c>
      <c r="BO164" s="157">
        <f t="shared" ref="BO164" si="408">(BN164-BS$12)^2</f>
        <v>0.17920578645901833</v>
      </c>
      <c r="BP164" s="158">
        <f t="shared" ref="BP164" si="409">(BK162-BN164)^2+(BK163-BN164)^2+(BK164-BN164)^2+(BK161-BN164)^2</f>
        <v>42.362108558956137</v>
      </c>
      <c r="BU164" s="148">
        <f t="shared" si="238"/>
        <v>4.2629288809405219</v>
      </c>
      <c r="BW164" s="155">
        <f t="shared" ref="BW164" si="410">SUM(BU161:BU164)</f>
        <v>37.272372881380065</v>
      </c>
      <c r="BX164" s="156">
        <f t="shared" ref="BX164" si="411">AVERAGE(BU161:BU164)</f>
        <v>9.3180932203450162</v>
      </c>
      <c r="BY164" s="157">
        <f t="shared" ref="BY164" si="412">(BX164-CC$12)^2</f>
        <v>0.48512326998892197</v>
      </c>
      <c r="BZ164" s="158">
        <f t="shared" ref="BZ164" si="413">(BU162-BX164)^2+(BU163-BX164)^2+(BU164-BX164)^2+(BU161-BX164)^2</f>
        <v>324.43426449452681</v>
      </c>
    </row>
    <row r="165" spans="1:78" x14ac:dyDescent="0.2">
      <c r="A165" s="74" t="s">
        <v>183</v>
      </c>
      <c r="B165" s="75">
        <v>336.73037439772219</v>
      </c>
      <c r="C165" s="75">
        <v>79.131637983464714</v>
      </c>
      <c r="D165" s="75">
        <v>2.6260565610162736</v>
      </c>
      <c r="E165" s="75"/>
      <c r="F165" s="75">
        <v>0</v>
      </c>
      <c r="G165" s="75">
        <v>19.299024445890133</v>
      </c>
      <c r="H165" s="75">
        <v>437.78709338809335</v>
      </c>
      <c r="I165" s="75"/>
      <c r="J165" s="96"/>
      <c r="K165" s="97"/>
      <c r="L165" s="97"/>
      <c r="M165" s="98"/>
      <c r="R165" s="75">
        <f t="shared" si="232"/>
        <v>437.78709338809335</v>
      </c>
      <c r="T165" s="96"/>
      <c r="U165" s="97"/>
      <c r="V165" s="97"/>
      <c r="W165" s="98"/>
      <c r="AB165" s="148">
        <f t="shared" si="233"/>
        <v>336.73037439772219</v>
      </c>
      <c r="AD165" s="149"/>
      <c r="AE165" s="143"/>
      <c r="AF165" s="143"/>
      <c r="AG165" s="150"/>
      <c r="AL165" s="148">
        <f t="shared" si="234"/>
        <v>79.131637983464714</v>
      </c>
      <c r="AN165" s="149"/>
      <c r="AO165" s="143"/>
      <c r="AP165" s="143"/>
      <c r="AQ165" s="150"/>
      <c r="AV165" s="148">
        <f t="shared" si="235"/>
        <v>2.6260565610162736</v>
      </c>
      <c r="AX165" s="149"/>
      <c r="AY165" s="143"/>
      <c r="AZ165" s="143"/>
      <c r="BA165" s="150"/>
      <c r="BF165" s="148" t="str">
        <f t="shared" si="236"/>
        <v/>
      </c>
      <c r="BK165" s="148">
        <f t="shared" si="237"/>
        <v>0</v>
      </c>
      <c r="BM165" s="149"/>
      <c r="BN165" s="143"/>
      <c r="BO165" s="143"/>
      <c r="BP165" s="150"/>
      <c r="BU165" s="148">
        <f t="shared" si="238"/>
        <v>19.299024445890133</v>
      </c>
      <c r="BW165" s="149"/>
      <c r="BX165" s="143"/>
      <c r="BY165" s="143"/>
      <c r="BZ165" s="150"/>
    </row>
    <row r="166" spans="1:78" x14ac:dyDescent="0.2">
      <c r="A166" s="74" t="s">
        <v>184</v>
      </c>
      <c r="B166" s="75">
        <v>375.76556578394252</v>
      </c>
      <c r="C166" s="75">
        <v>88.304907959226483</v>
      </c>
      <c r="D166" s="75">
        <v>3.93908484152441</v>
      </c>
      <c r="E166" s="75"/>
      <c r="F166" s="75">
        <v>0</v>
      </c>
      <c r="G166" s="75">
        <v>44.017621386495456</v>
      </c>
      <c r="H166" s="75">
        <v>512.02717997118884</v>
      </c>
      <c r="I166" s="75"/>
      <c r="J166" s="96"/>
      <c r="K166" s="97"/>
      <c r="L166" s="97"/>
      <c r="M166" s="98"/>
      <c r="R166" s="75">
        <f t="shared" si="232"/>
        <v>512.02717997118884</v>
      </c>
      <c r="T166" s="96"/>
      <c r="U166" s="97"/>
      <c r="V166" s="97"/>
      <c r="W166" s="98"/>
      <c r="AB166" s="148">
        <f t="shared" si="233"/>
        <v>375.76556578394252</v>
      </c>
      <c r="AD166" s="149"/>
      <c r="AE166" s="143"/>
      <c r="AF166" s="143"/>
      <c r="AG166" s="150"/>
      <c r="AL166" s="148">
        <f t="shared" si="234"/>
        <v>88.304907959226483</v>
      </c>
      <c r="AN166" s="149"/>
      <c r="AO166" s="143"/>
      <c r="AP166" s="143"/>
      <c r="AQ166" s="150"/>
      <c r="AV166" s="148">
        <f t="shared" si="235"/>
        <v>3.93908484152441</v>
      </c>
      <c r="AX166" s="149"/>
      <c r="AY166" s="143"/>
      <c r="AZ166" s="143"/>
      <c r="BA166" s="150"/>
      <c r="BF166" s="148" t="str">
        <f t="shared" si="236"/>
        <v/>
      </c>
      <c r="BK166" s="148">
        <f t="shared" si="237"/>
        <v>0</v>
      </c>
      <c r="BM166" s="149"/>
      <c r="BN166" s="143"/>
      <c r="BO166" s="143"/>
      <c r="BP166" s="150"/>
      <c r="BU166" s="148">
        <f t="shared" si="238"/>
        <v>44.017621386495456</v>
      </c>
      <c r="BW166" s="149"/>
      <c r="BX166" s="143"/>
      <c r="BY166" s="143"/>
      <c r="BZ166" s="150"/>
    </row>
    <row r="167" spans="1:78" x14ac:dyDescent="0.2">
      <c r="A167" s="74" t="s">
        <v>185</v>
      </c>
      <c r="B167" s="75">
        <v>235.46706212209247</v>
      </c>
      <c r="C167" s="75">
        <v>55.334759598691726</v>
      </c>
      <c r="D167" s="75">
        <v>7.002817496043396</v>
      </c>
      <c r="E167" s="75"/>
      <c r="F167" s="75">
        <v>1.3079276913036941</v>
      </c>
      <c r="G167" s="75">
        <v>48.510490460221732</v>
      </c>
      <c r="H167" s="75">
        <v>347.62305736835299</v>
      </c>
      <c r="I167" s="75"/>
      <c r="J167" s="96"/>
      <c r="K167" s="97"/>
      <c r="L167" s="97"/>
      <c r="M167" s="98"/>
      <c r="R167" s="75">
        <f t="shared" si="232"/>
        <v>347.62305736835299</v>
      </c>
      <c r="T167" s="96"/>
      <c r="U167" s="97"/>
      <c r="V167" s="97"/>
      <c r="W167" s="98"/>
      <c r="AB167" s="148">
        <f t="shared" si="233"/>
        <v>235.46706212209247</v>
      </c>
      <c r="AD167" s="149"/>
      <c r="AE167" s="143"/>
      <c r="AF167" s="143"/>
      <c r="AG167" s="150"/>
      <c r="AL167" s="148">
        <f t="shared" si="234"/>
        <v>55.334759598691726</v>
      </c>
      <c r="AN167" s="149"/>
      <c r="AO167" s="143"/>
      <c r="AP167" s="143"/>
      <c r="AQ167" s="150"/>
      <c r="AV167" s="148">
        <f t="shared" si="235"/>
        <v>7.002817496043396</v>
      </c>
      <c r="AX167" s="149"/>
      <c r="AY167" s="143"/>
      <c r="AZ167" s="143"/>
      <c r="BA167" s="150"/>
      <c r="BF167" s="148" t="str">
        <f t="shared" si="236"/>
        <v/>
      </c>
      <c r="BK167" s="148">
        <f t="shared" si="237"/>
        <v>1.3079276913036941</v>
      </c>
      <c r="BM167" s="149"/>
      <c r="BN167" s="143"/>
      <c r="BO167" s="143"/>
      <c r="BP167" s="150"/>
      <c r="BU167" s="148">
        <f t="shared" si="238"/>
        <v>48.510490460221732</v>
      </c>
      <c r="BW167" s="149"/>
      <c r="BX167" s="143"/>
      <c r="BY167" s="143"/>
      <c r="BZ167" s="150"/>
    </row>
    <row r="168" spans="1:78" x14ac:dyDescent="0.2">
      <c r="A168" s="74" t="s">
        <v>186</v>
      </c>
      <c r="B168" s="75">
        <v>319.92010670821776</v>
      </c>
      <c r="C168" s="75">
        <v>75.181225076431176</v>
      </c>
      <c r="D168" s="75">
        <v>0.43767609350271225</v>
      </c>
      <c r="E168" s="75"/>
      <c r="F168" s="75">
        <v>0</v>
      </c>
      <c r="G168" s="75">
        <v>2.8337330573783985</v>
      </c>
      <c r="H168" s="75">
        <v>398.37274093553009</v>
      </c>
      <c r="I168" s="75">
        <v>24.55960729312763</v>
      </c>
      <c r="J168" s="102">
        <f t="shared" ref="J168" si="414">SUM(H165:H168)</f>
        <v>1695.8100716631652</v>
      </c>
      <c r="K168" s="103">
        <f t="shared" ref="K168" si="415">AVERAGE(H165:H168)</f>
        <v>423.9525179157913</v>
      </c>
      <c r="L168" s="104">
        <f t="shared" ref="L168" si="416">(K168-P$12)^2</f>
        <v>24007.374707851337</v>
      </c>
      <c r="M168" s="105">
        <f t="shared" ref="M168" si="417">(H166-K168)^2+(H167-K168)^2+(H168-K168)^2+(H165-K168)^2</f>
        <v>14429.053112494148</v>
      </c>
      <c r="R168" s="75">
        <f t="shared" si="232"/>
        <v>398.37274093553009</v>
      </c>
      <c r="T168" s="102">
        <f t="shared" ref="T168" si="418">SUM(R165:R168)</f>
        <v>1695.8100716631652</v>
      </c>
      <c r="U168" s="103">
        <f t="shared" ref="U168" si="419">AVERAGE(R165:R168)</f>
        <v>423.9525179157913</v>
      </c>
      <c r="V168" s="104">
        <f t="shared" ref="V168" si="420">(U168-Z$12)^2</f>
        <v>23843.097560010505</v>
      </c>
      <c r="W168" s="105">
        <f t="shared" ref="W168" si="421">(R166-U168)^2+(R167-U168)^2+(R168-U168)^2+(R165-U168)^2</f>
        <v>14429.053112494148</v>
      </c>
      <c r="AB168" s="148">
        <f t="shared" si="233"/>
        <v>319.92010670821776</v>
      </c>
      <c r="AD168" s="155">
        <f t="shared" ref="AD168" si="422">SUM(AB165:AB168)</f>
        <v>1267.883109011975</v>
      </c>
      <c r="AE168" s="156">
        <f t="shared" ref="AE168" si="423">AVERAGE(AB165:AB168)</f>
        <v>316.97077725299374</v>
      </c>
      <c r="AF168" s="157">
        <f t="shared" ref="AF168" si="424">(AE168-AJ$12)^2</f>
        <v>12350.650193173171</v>
      </c>
      <c r="AG168" s="158">
        <f t="shared" ref="AG168" si="425">(AB166-AE168)^2+(AB167-AE168)^2+(AB168-AE168)^2+(AB165-AE168)^2</f>
        <v>10498.822962095504</v>
      </c>
      <c r="AL168" s="148">
        <f t="shared" si="234"/>
        <v>75.181225076431176</v>
      </c>
      <c r="AN168" s="155">
        <f t="shared" ref="AN168" si="426">SUM(AL165:AL168)</f>
        <v>297.95253061781409</v>
      </c>
      <c r="AO168" s="156">
        <f t="shared" ref="AO168" si="427">AVERAGE(AL165:AL168)</f>
        <v>74.488132654453523</v>
      </c>
      <c r="AP168" s="157">
        <f t="shared" ref="AP168" si="428">(AO168-AT$12)^2</f>
        <v>684.3451798071128</v>
      </c>
      <c r="AQ168" s="158">
        <f t="shared" ref="AQ168" si="429">(AL166-AO168)^2+(AL167-AO168)^2+(AL168-AO168)^2+(AL165-AO168)^2</f>
        <v>579.79749808172414</v>
      </c>
      <c r="AV168" s="148">
        <f t="shared" si="235"/>
        <v>0.43767609350271225</v>
      </c>
      <c r="AX168" s="155">
        <f t="shared" ref="AX168" si="430">SUM(AV165:AV168)</f>
        <v>14.005634992086794</v>
      </c>
      <c r="AY168" s="156">
        <f t="shared" ref="AY168" si="431">AVERAGE(AV165:AV168)</f>
        <v>3.5014087480216984</v>
      </c>
      <c r="AZ168" s="157">
        <f t="shared" ref="AZ168" si="432">(AY168-BD$12)^2</f>
        <v>2.7550387753327035E-2</v>
      </c>
      <c r="BA168" s="158">
        <f t="shared" ref="BA168" si="433">(AV166-AY168)^2+(AV167-AY168)^2+(AV168-AY168)^2+(AV165-AY168)^2</f>
        <v>22.604122813207802</v>
      </c>
      <c r="BF168" s="148" t="str">
        <f t="shared" si="236"/>
        <v/>
      </c>
      <c r="BK168" s="148">
        <f t="shared" si="237"/>
        <v>0</v>
      </c>
      <c r="BM168" s="155">
        <f t="shared" ref="BM168" si="434">SUM(BK165:BK168)</f>
        <v>1.3079276913036941</v>
      </c>
      <c r="BN168" s="156">
        <f t="shared" ref="BN168" si="435">AVERAGE(BK165:BK168)</f>
        <v>0.32698192282592353</v>
      </c>
      <c r="BO168" s="157">
        <f t="shared" ref="BO168" si="436">(BN168-BS$12)^2</f>
        <v>4.9639228998135225</v>
      </c>
      <c r="BP168" s="158">
        <f t="shared" ref="BP168" si="437">(BK166-BN168)^2+(BK167-BN168)^2+(BK168-BN168)^2+(BK165-BN168)^2</f>
        <v>1.2830061342592587</v>
      </c>
      <c r="BU168" s="148">
        <f t="shared" si="238"/>
        <v>2.8337330573783985</v>
      </c>
      <c r="BW168" s="155">
        <f t="shared" ref="BW168" si="438">SUM(BU165:BU168)</f>
        <v>114.66086934998572</v>
      </c>
      <c r="BX168" s="156">
        <f t="shared" ref="BX168" si="439">AVERAGE(BU165:BU168)</f>
        <v>28.665217337496429</v>
      </c>
      <c r="BY168" s="157">
        <f t="shared" ref="BY168" si="440">(BX168-CC$12)^2</f>
        <v>401.74718487715546</v>
      </c>
      <c r="BZ168" s="158">
        <f t="shared" ref="BZ168" si="441">(BU166-BX168)^2+(BU167-BX168)^2+(BU168-BX168)^2+(BU165-BX168)^2</f>
        <v>1384.5223247960464</v>
      </c>
    </row>
    <row r="169" spans="1:78" x14ac:dyDescent="0.2">
      <c r="A169" s="74" t="s">
        <v>187</v>
      </c>
      <c r="B169" s="75">
        <v>227.53812708156394</v>
      </c>
      <c r="C169" s="75">
        <v>53.471459864167521</v>
      </c>
      <c r="D169" s="75">
        <v>0</v>
      </c>
      <c r="E169" s="75"/>
      <c r="F169" s="75">
        <v>0</v>
      </c>
      <c r="G169" s="75">
        <v>6.9211957933244284</v>
      </c>
      <c r="H169" s="75">
        <v>287.93078273905593</v>
      </c>
      <c r="I169" s="75"/>
      <c r="J169" s="96"/>
      <c r="K169" s="97"/>
      <c r="L169" s="97"/>
      <c r="M169" s="98"/>
      <c r="R169" s="75">
        <f t="shared" si="232"/>
        <v>287.93078273905593</v>
      </c>
      <c r="T169" s="96"/>
      <c r="U169" s="97"/>
      <c r="V169" s="97"/>
      <c r="W169" s="98"/>
      <c r="AB169" s="148">
        <f t="shared" si="233"/>
        <v>227.53812708156394</v>
      </c>
      <c r="AD169" s="149"/>
      <c r="AE169" s="143"/>
      <c r="AF169" s="143"/>
      <c r="AG169" s="150"/>
      <c r="AL169" s="148">
        <f t="shared" si="234"/>
        <v>53.471459864167521</v>
      </c>
      <c r="AN169" s="149"/>
      <c r="AO169" s="143"/>
      <c r="AP169" s="143"/>
      <c r="AQ169" s="150"/>
      <c r="AV169" s="148">
        <f t="shared" si="235"/>
        <v>0</v>
      </c>
      <c r="AX169" s="149"/>
      <c r="AY169" s="143"/>
      <c r="AZ169" s="143"/>
      <c r="BA169" s="150"/>
      <c r="BF169" s="148" t="str">
        <f t="shared" si="236"/>
        <v/>
      </c>
      <c r="BK169" s="148">
        <f t="shared" si="237"/>
        <v>0</v>
      </c>
      <c r="BM169" s="149"/>
      <c r="BN169" s="143"/>
      <c r="BO169" s="143"/>
      <c r="BP169" s="150"/>
      <c r="BU169" s="148">
        <f t="shared" si="238"/>
        <v>6.9211957933244284</v>
      </c>
      <c r="BW169" s="149"/>
      <c r="BX169" s="143"/>
      <c r="BY169" s="143"/>
      <c r="BZ169" s="150"/>
    </row>
    <row r="170" spans="1:78" x14ac:dyDescent="0.2">
      <c r="A170" s="74" t="s">
        <v>188</v>
      </c>
      <c r="B170" s="75">
        <v>217.5392449621985</v>
      </c>
      <c r="C170" s="75">
        <v>51.121722566116645</v>
      </c>
      <c r="D170" s="75">
        <v>2.6260565610162736</v>
      </c>
      <c r="E170" s="75"/>
      <c r="F170" s="75">
        <v>4.2176210148938829</v>
      </c>
      <c r="G170" s="75">
        <v>8.8820271107053532</v>
      </c>
      <c r="H170" s="75">
        <v>284.38667221493068</v>
      </c>
      <c r="I170" s="75"/>
      <c r="J170" s="96"/>
      <c r="K170" s="97"/>
      <c r="L170" s="97"/>
      <c r="M170" s="98"/>
      <c r="R170" s="75">
        <f t="shared" si="232"/>
        <v>284.38667221493068</v>
      </c>
      <c r="T170" s="96"/>
      <c r="U170" s="97"/>
      <c r="V170" s="97"/>
      <c r="W170" s="98"/>
      <c r="AB170" s="148">
        <f t="shared" si="233"/>
        <v>217.5392449621985</v>
      </c>
      <c r="AD170" s="149"/>
      <c r="AE170" s="143"/>
      <c r="AF170" s="143"/>
      <c r="AG170" s="150"/>
      <c r="AL170" s="148">
        <f t="shared" si="234"/>
        <v>51.121722566116645</v>
      </c>
      <c r="AN170" s="149"/>
      <c r="AO170" s="143"/>
      <c r="AP170" s="143"/>
      <c r="AQ170" s="150"/>
      <c r="AV170" s="148">
        <f t="shared" si="235"/>
        <v>2.6260565610162736</v>
      </c>
      <c r="AX170" s="149"/>
      <c r="AY170" s="143"/>
      <c r="AZ170" s="143"/>
      <c r="BA170" s="150"/>
      <c r="BF170" s="148" t="str">
        <f t="shared" si="236"/>
        <v/>
      </c>
      <c r="BK170" s="148">
        <f t="shared" si="237"/>
        <v>4.2176210148938829</v>
      </c>
      <c r="BM170" s="149"/>
      <c r="BN170" s="143"/>
      <c r="BO170" s="143"/>
      <c r="BP170" s="150"/>
      <c r="BU170" s="148">
        <f t="shared" si="238"/>
        <v>8.8820271107053532</v>
      </c>
      <c r="BW170" s="149"/>
      <c r="BX170" s="143"/>
      <c r="BY170" s="143"/>
      <c r="BZ170" s="150"/>
    </row>
    <row r="171" spans="1:78" x14ac:dyDescent="0.2">
      <c r="A171" s="74" t="s">
        <v>189</v>
      </c>
      <c r="B171" s="75">
        <v>150.11348201006837</v>
      </c>
      <c r="C171" s="75">
        <v>35.276668272366067</v>
      </c>
      <c r="D171" s="75">
        <v>3.501408748021698</v>
      </c>
      <c r="E171" s="75"/>
      <c r="F171" s="75">
        <v>6.0689413620351766</v>
      </c>
      <c r="G171" s="75">
        <v>20.052402192339034</v>
      </c>
      <c r="H171" s="75">
        <v>215.01290258483036</v>
      </c>
      <c r="I171" s="75"/>
      <c r="J171" s="96"/>
      <c r="K171" s="97"/>
      <c r="L171" s="97"/>
      <c r="M171" s="98"/>
      <c r="R171" s="75">
        <f t="shared" si="232"/>
        <v>215.01290258483036</v>
      </c>
      <c r="T171" s="96"/>
      <c r="U171" s="97"/>
      <c r="V171" s="97"/>
      <c r="W171" s="98"/>
      <c r="AB171" s="148">
        <f t="shared" si="233"/>
        <v>150.11348201006837</v>
      </c>
      <c r="AD171" s="149"/>
      <c r="AE171" s="143"/>
      <c r="AF171" s="143"/>
      <c r="AG171" s="150"/>
      <c r="AL171" s="148">
        <f t="shared" si="234"/>
        <v>35.276668272366067</v>
      </c>
      <c r="AN171" s="149"/>
      <c r="AO171" s="143"/>
      <c r="AP171" s="143"/>
      <c r="AQ171" s="150"/>
      <c r="AV171" s="148">
        <f t="shared" si="235"/>
        <v>3.501408748021698</v>
      </c>
      <c r="AX171" s="149"/>
      <c r="AY171" s="143"/>
      <c r="AZ171" s="143"/>
      <c r="BA171" s="150"/>
      <c r="BF171" s="148" t="str">
        <f t="shared" si="236"/>
        <v/>
      </c>
      <c r="BK171" s="148">
        <f t="shared" si="237"/>
        <v>6.0689413620351766</v>
      </c>
      <c r="BM171" s="149"/>
      <c r="BN171" s="143"/>
      <c r="BO171" s="143"/>
      <c r="BP171" s="150"/>
      <c r="BU171" s="148">
        <f t="shared" si="238"/>
        <v>20.052402192339034</v>
      </c>
      <c r="BW171" s="149"/>
      <c r="BX171" s="143"/>
      <c r="BY171" s="143"/>
      <c r="BZ171" s="150"/>
    </row>
    <row r="172" spans="1:78" x14ac:dyDescent="0.2">
      <c r="A172" s="74" t="s">
        <v>190</v>
      </c>
      <c r="B172" s="75">
        <v>107.67417805204796</v>
      </c>
      <c r="C172" s="75">
        <v>25.303431842231269</v>
      </c>
      <c r="D172" s="75">
        <v>4.8144370285298344</v>
      </c>
      <c r="E172" s="75"/>
      <c r="F172" s="75">
        <v>2.6766666666666667</v>
      </c>
      <c r="G172" s="75">
        <v>2.3070200287546374</v>
      </c>
      <c r="H172" s="75">
        <v>142.77573361823036</v>
      </c>
      <c r="I172" s="75">
        <v>72.674474053295938</v>
      </c>
      <c r="J172" s="102">
        <f t="shared" ref="J172" si="442">SUM(H169:H172)</f>
        <v>930.10609115704733</v>
      </c>
      <c r="K172" s="103">
        <f t="shared" ref="K172" si="443">AVERAGE(H169:H172)</f>
        <v>232.52652278926183</v>
      </c>
      <c r="L172" s="104">
        <f t="shared" ref="L172" si="444">(K172-P$12)^2</f>
        <v>1330.9991714922196</v>
      </c>
      <c r="M172" s="105">
        <f t="shared" ref="M172" si="445">(H170-K172)^2+(H171-K172)^2+(H172-K172)^2+(H169-K172)^2</f>
        <v>14121.03816852507</v>
      </c>
      <c r="R172" s="75">
        <f t="shared" si="232"/>
        <v>142.77573361823036</v>
      </c>
      <c r="T172" s="102">
        <f t="shared" ref="T172" si="446">SUM(R169:R172)</f>
        <v>930.10609115704733</v>
      </c>
      <c r="U172" s="103">
        <f t="shared" ref="U172" si="447">AVERAGE(R169:R172)</f>
        <v>232.52652278926183</v>
      </c>
      <c r="V172" s="104">
        <f t="shared" ref="V172" si="448">(U172-Z$12)^2</f>
        <v>1370.0282086457428</v>
      </c>
      <c r="W172" s="105">
        <f t="shared" ref="W172" si="449">(R170-U172)^2+(R171-U172)^2+(R172-U172)^2+(R169-U172)^2</f>
        <v>14121.03816852507</v>
      </c>
      <c r="AB172" s="148">
        <f t="shared" si="233"/>
        <v>107.67417805204796</v>
      </c>
      <c r="AD172" s="155">
        <f t="shared" ref="AD172" si="450">SUM(AB169:AB172)</f>
        <v>702.86503210587887</v>
      </c>
      <c r="AE172" s="156">
        <f t="shared" ref="AE172" si="451">AVERAGE(AB169:AB172)</f>
        <v>175.71625802646972</v>
      </c>
      <c r="AF172" s="157">
        <f t="shared" ref="AF172" si="452">(AE172-AJ$12)^2</f>
        <v>907.27705388498077</v>
      </c>
      <c r="AG172" s="158">
        <f t="shared" ref="AG172" si="453">(AB170-AE172)^2+(AB171-AE172)^2+(AB172-AE172)^2+(AB169-AE172)^2</f>
        <v>9719.895135581095</v>
      </c>
      <c r="AL172" s="148">
        <f t="shared" si="234"/>
        <v>25.303431842231269</v>
      </c>
      <c r="AN172" s="155">
        <f t="shared" ref="AN172" si="454">SUM(AL169:AL172)</f>
        <v>165.17328254488152</v>
      </c>
      <c r="AO172" s="156">
        <f t="shared" ref="AO172" si="455">AVERAGE(AL169:AL172)</f>
        <v>41.293320636220379</v>
      </c>
      <c r="AP172" s="157">
        <f t="shared" ref="AP172" si="456">(AO172-AT$12)^2</f>
        <v>49.488693128059197</v>
      </c>
      <c r="AQ172" s="158">
        <f t="shared" ref="AQ172" si="457">(AL170-AO172)^2+(AL171-AO172)^2+(AL172-AO172)^2+(AL169-AO172)^2</f>
        <v>536.78120886246586</v>
      </c>
      <c r="AV172" s="148">
        <f t="shared" si="235"/>
        <v>4.8144370285298344</v>
      </c>
      <c r="AX172" s="155">
        <f t="shared" ref="AX172" si="458">SUM(AV169:AV172)</f>
        <v>10.941902337567806</v>
      </c>
      <c r="AY172" s="156">
        <f t="shared" ref="AY172" si="459">AVERAGE(AV169:AV172)</f>
        <v>2.7354755843919514</v>
      </c>
      <c r="AZ172" s="157">
        <f t="shared" ref="AZ172" si="460">(AY172-BD$12)^2</f>
        <v>0.86846791269168211</v>
      </c>
      <c r="BA172" s="158">
        <f t="shared" ref="BA172" si="461">(AV170-AY172)^2+(AV171-AY172)^2+(AV172-AY172)^2+(AV169-AY172)^2</f>
        <v>12.403533492840719</v>
      </c>
      <c r="BF172" s="148" t="str">
        <f t="shared" si="236"/>
        <v/>
      </c>
      <c r="BK172" s="148">
        <f t="shared" si="237"/>
        <v>2.6766666666666667</v>
      </c>
      <c r="BM172" s="155">
        <f t="shared" ref="BM172" si="462">SUM(BK169:BK172)</f>
        <v>12.963229043595724</v>
      </c>
      <c r="BN172" s="156">
        <f t="shared" ref="BN172" si="463">AVERAGE(BK169:BK172)</f>
        <v>3.2408072608989311</v>
      </c>
      <c r="BO172" s="157">
        <f t="shared" ref="BO172" si="464">(BN172-BS$12)^2</f>
        <v>0.47037520251346499</v>
      </c>
      <c r="BP172" s="158">
        <f t="shared" ref="BP172" si="465">(BK170-BN172)^2+(BK171-BN172)^2+(BK172-BN172)^2+(BK169-BN172)^2</f>
        <v>19.773593916359395</v>
      </c>
      <c r="BU172" s="148">
        <f t="shared" si="238"/>
        <v>2.3070200287546374</v>
      </c>
      <c r="BW172" s="155">
        <f t="shared" ref="BW172" si="466">SUM(BU169:BU172)</f>
        <v>38.162645125123447</v>
      </c>
      <c r="BX172" s="156">
        <f t="shared" ref="BX172" si="467">AVERAGE(BU169:BU172)</f>
        <v>9.5406612812808618</v>
      </c>
      <c r="BY172" s="157">
        <f t="shared" ref="BY172" si="468">(BX172-CC$12)^2</f>
        <v>0.84470064206226914</v>
      </c>
      <c r="BZ172" s="158">
        <f t="shared" ref="BZ172" si="469">(BU170-BX172)^2+(BU171-BX172)^2+(BU172-BX172)^2+(BU169-BX172)^2</f>
        <v>170.11766116470778</v>
      </c>
    </row>
    <row r="173" spans="1:78" x14ac:dyDescent="0.2">
      <c r="A173" s="74" t="s">
        <v>191</v>
      </c>
      <c r="B173" s="75">
        <v>159.07558946071242</v>
      </c>
      <c r="C173" s="75">
        <v>37.382763523267414</v>
      </c>
      <c r="D173" s="75">
        <v>7.002817496043396</v>
      </c>
      <c r="E173" s="75"/>
      <c r="F173" s="75">
        <v>3.5535633680555563</v>
      </c>
      <c r="G173" s="75">
        <v>10.254723150172891</v>
      </c>
      <c r="H173" s="75">
        <v>217.26945699825168</v>
      </c>
      <c r="I173" s="75"/>
      <c r="J173" s="96"/>
      <c r="K173" s="97"/>
      <c r="L173" s="97"/>
      <c r="M173" s="98"/>
      <c r="R173" s="75">
        <f t="shared" si="232"/>
        <v>217.26945699825168</v>
      </c>
      <c r="T173" s="96"/>
      <c r="U173" s="97"/>
      <c r="V173" s="97"/>
      <c r="W173" s="98"/>
      <c r="AB173" s="148">
        <f t="shared" si="233"/>
        <v>159.07558946071242</v>
      </c>
      <c r="AD173" s="149"/>
      <c r="AE173" s="143"/>
      <c r="AF173" s="143"/>
      <c r="AG173" s="150"/>
      <c r="AL173" s="148">
        <f t="shared" si="234"/>
        <v>37.382763523267414</v>
      </c>
      <c r="AN173" s="149"/>
      <c r="AO173" s="143"/>
      <c r="AP173" s="143"/>
      <c r="AQ173" s="150"/>
      <c r="AV173" s="148">
        <f t="shared" si="235"/>
        <v>7.002817496043396</v>
      </c>
      <c r="AX173" s="149"/>
      <c r="AY173" s="143"/>
      <c r="AZ173" s="143"/>
      <c r="BA173" s="150"/>
      <c r="BF173" s="148" t="str">
        <f t="shared" si="236"/>
        <v/>
      </c>
      <c r="BK173" s="148">
        <f t="shared" si="237"/>
        <v>3.5535633680555563</v>
      </c>
      <c r="BM173" s="149"/>
      <c r="BN173" s="143"/>
      <c r="BO173" s="143"/>
      <c r="BP173" s="150"/>
      <c r="BU173" s="148">
        <f t="shared" si="238"/>
        <v>10.254723150172891</v>
      </c>
      <c r="BW173" s="149"/>
      <c r="BX173" s="143"/>
      <c r="BY173" s="143"/>
      <c r="BZ173" s="150"/>
    </row>
    <row r="174" spans="1:78" x14ac:dyDescent="0.2">
      <c r="A174" s="74" t="s">
        <v>192</v>
      </c>
      <c r="B174" s="75">
        <v>198.68334089729822</v>
      </c>
      <c r="C174" s="75">
        <v>46.690585110865079</v>
      </c>
      <c r="D174" s="75">
        <v>4.3767609350271224</v>
      </c>
      <c r="E174" s="75"/>
      <c r="F174" s="75">
        <v>0.81449263038548758</v>
      </c>
      <c r="G174" s="75">
        <v>0.45306110578063163</v>
      </c>
      <c r="H174" s="75">
        <v>251.01824067935655</v>
      </c>
      <c r="I174" s="75"/>
      <c r="J174" s="96"/>
      <c r="K174" s="97"/>
      <c r="L174" s="97"/>
      <c r="M174" s="98"/>
      <c r="R174" s="75">
        <f t="shared" si="232"/>
        <v>251.01824067935655</v>
      </c>
      <c r="T174" s="96"/>
      <c r="U174" s="97"/>
      <c r="V174" s="97"/>
      <c r="W174" s="98"/>
      <c r="AB174" s="148">
        <f t="shared" si="233"/>
        <v>198.68334089729822</v>
      </c>
      <c r="AD174" s="149"/>
      <c r="AE174" s="143"/>
      <c r="AF174" s="143"/>
      <c r="AG174" s="150"/>
      <c r="AL174" s="148">
        <f t="shared" si="234"/>
        <v>46.690585110865079</v>
      </c>
      <c r="AN174" s="149"/>
      <c r="AO174" s="143"/>
      <c r="AP174" s="143"/>
      <c r="AQ174" s="150"/>
      <c r="AV174" s="148">
        <f t="shared" si="235"/>
        <v>4.3767609350271224</v>
      </c>
      <c r="AX174" s="149"/>
      <c r="AY174" s="143"/>
      <c r="AZ174" s="143"/>
      <c r="BA174" s="150"/>
      <c r="BF174" s="148" t="str">
        <f t="shared" si="236"/>
        <v/>
      </c>
      <c r="BK174" s="148">
        <f t="shared" si="237"/>
        <v>0.81449263038548758</v>
      </c>
      <c r="BM174" s="149"/>
      <c r="BN174" s="143"/>
      <c r="BO174" s="143"/>
      <c r="BP174" s="150"/>
      <c r="BU174" s="148">
        <f t="shared" si="238"/>
        <v>0.45306110578063163</v>
      </c>
      <c r="BW174" s="149"/>
      <c r="BX174" s="143"/>
      <c r="BY174" s="143"/>
      <c r="BZ174" s="150"/>
    </row>
    <row r="175" spans="1:78" x14ac:dyDescent="0.2">
      <c r="A175" s="74" t="s">
        <v>193</v>
      </c>
      <c r="B175" s="75">
        <v>86.396771889438526</v>
      </c>
      <c r="C175" s="75">
        <v>20.303241394018052</v>
      </c>
      <c r="D175" s="75">
        <v>7.002817496043396</v>
      </c>
      <c r="E175" s="75"/>
      <c r="F175" s="75">
        <v>0</v>
      </c>
      <c r="G175" s="75">
        <v>0</v>
      </c>
      <c r="H175" s="75">
        <v>113.70283077949996</v>
      </c>
      <c r="I175" s="75"/>
      <c r="J175" s="96"/>
      <c r="K175" s="97"/>
      <c r="L175" s="97"/>
      <c r="M175" s="98"/>
      <c r="R175" s="75">
        <f t="shared" si="232"/>
        <v>113.70283077949996</v>
      </c>
      <c r="T175" s="96"/>
      <c r="U175" s="97"/>
      <c r="V175" s="97"/>
      <c r="W175" s="98"/>
      <c r="AB175" s="148">
        <f t="shared" si="233"/>
        <v>86.396771889438526</v>
      </c>
      <c r="AD175" s="149"/>
      <c r="AE175" s="143"/>
      <c r="AF175" s="143"/>
      <c r="AG175" s="150"/>
      <c r="AL175" s="148">
        <f t="shared" si="234"/>
        <v>20.303241394018052</v>
      </c>
      <c r="AN175" s="149"/>
      <c r="AO175" s="143"/>
      <c r="AP175" s="143"/>
      <c r="AQ175" s="150"/>
      <c r="AV175" s="148">
        <f t="shared" si="235"/>
        <v>7.002817496043396</v>
      </c>
      <c r="AX175" s="149"/>
      <c r="AY175" s="143"/>
      <c r="AZ175" s="143"/>
      <c r="BA175" s="150"/>
      <c r="BF175" s="148" t="str">
        <f t="shared" si="236"/>
        <v/>
      </c>
      <c r="BK175" s="148">
        <f t="shared" si="237"/>
        <v>0</v>
      </c>
      <c r="BM175" s="149"/>
      <c r="BN175" s="143"/>
      <c r="BO175" s="143"/>
      <c r="BP175" s="150"/>
      <c r="BU175" s="148">
        <f t="shared" si="238"/>
        <v>0</v>
      </c>
      <c r="BW175" s="149"/>
      <c r="BX175" s="143"/>
      <c r="BY175" s="143"/>
      <c r="BZ175" s="150"/>
    </row>
    <row r="176" spans="1:78" x14ac:dyDescent="0.2">
      <c r="A176" s="74" t="s">
        <v>194</v>
      </c>
      <c r="B176" s="75">
        <v>94.817712067825525</v>
      </c>
      <c r="C176" s="75">
        <v>22.282162335938999</v>
      </c>
      <c r="D176" s="75">
        <v>6.5651414025406831</v>
      </c>
      <c r="E176" s="75"/>
      <c r="F176" s="75">
        <v>0.78908449074074083</v>
      </c>
      <c r="G176" s="75">
        <v>0.79308193125393656</v>
      </c>
      <c r="H176" s="75">
        <v>125.24718222829988</v>
      </c>
      <c r="I176" s="75">
        <v>35.820757363253854</v>
      </c>
      <c r="J176" s="102">
        <f t="shared" ref="J176" si="470">SUM(H173:H176)</f>
        <v>707.23771068540805</v>
      </c>
      <c r="K176" s="103">
        <f t="shared" ref="K176" si="471">AVERAGE(H173:H176)</f>
        <v>176.80942767135201</v>
      </c>
      <c r="L176" s="104">
        <f t="shared" ref="L176" si="472">(K176-P$12)^2</f>
        <v>8500.831970685178</v>
      </c>
      <c r="M176" s="105">
        <f t="shared" ref="M176" si="473">(H174-K176)^2+(H175-K176)^2+(H176-K176)^2+(H173-K176)^2</f>
        <v>13785.069627590829</v>
      </c>
      <c r="R176" s="75">
        <f t="shared" si="232"/>
        <v>125.24718222829988</v>
      </c>
      <c r="T176" s="102">
        <f t="shared" ref="T176" si="474">SUM(R173:R176)</f>
        <v>707.23771068540805</v>
      </c>
      <c r="U176" s="103">
        <f t="shared" ref="U176" si="475">AVERAGE(R173:R176)</f>
        <v>176.80942767135201</v>
      </c>
      <c r="V176" s="104">
        <f t="shared" ref="V176" si="476">(U176-Z$12)^2</f>
        <v>8599.03599104776</v>
      </c>
      <c r="W176" s="105">
        <f t="shared" ref="W176" si="477">(R174-U176)^2+(R175-U176)^2+(R176-U176)^2+(R173-U176)^2</f>
        <v>13785.069627590829</v>
      </c>
      <c r="AB176" s="148">
        <f t="shared" si="233"/>
        <v>94.817712067825525</v>
      </c>
      <c r="AD176" s="155">
        <f t="shared" ref="AD176" si="478">SUM(AB173:AB176)</f>
        <v>538.97341431527468</v>
      </c>
      <c r="AE176" s="156">
        <f t="shared" ref="AE176" si="479">AVERAGE(AB173:AB176)</f>
        <v>134.74335357881867</v>
      </c>
      <c r="AF176" s="157">
        <f t="shared" ref="AF176" si="480">(AE176-AJ$12)^2</f>
        <v>5054.3489446865533</v>
      </c>
      <c r="AG176" s="158">
        <f t="shared" ref="AG176" si="481">(AB174-AE176)^2+(AB175-AE176)^2+(AB176-AE176)^2+(AB173-AE176)^2</f>
        <v>8611.8284924116906</v>
      </c>
      <c r="AL176" s="148">
        <f t="shared" si="234"/>
        <v>22.282162335938999</v>
      </c>
      <c r="AN176" s="155">
        <f t="shared" ref="AN176" si="482">SUM(AL173:AL176)</f>
        <v>126.65875236408954</v>
      </c>
      <c r="AO176" s="156">
        <f t="shared" ref="AO176" si="483">AVERAGE(AL173:AL176)</f>
        <v>31.664688091022384</v>
      </c>
      <c r="AP176" s="157">
        <f t="shared" ref="AP176" si="484">(AO176-AT$12)^2</f>
        <v>277.67065237388084</v>
      </c>
      <c r="AQ176" s="158">
        <f t="shared" ref="AQ176" si="485">(AL174-AO176)^2+(AL175-AO176)^2+(AL176-AO176)^2+(AL173-AO176)^2</f>
        <v>475.58822849343539</v>
      </c>
      <c r="AV176" s="148">
        <f t="shared" si="235"/>
        <v>6.5651414025406831</v>
      </c>
      <c r="AX176" s="155">
        <f t="shared" ref="AX176" si="486">SUM(AV173:AV176)</f>
        <v>24.947537329654597</v>
      </c>
      <c r="AY176" s="156">
        <f t="shared" ref="AY176" si="487">AVERAGE(AV173:AV176)</f>
        <v>6.2368843324136494</v>
      </c>
      <c r="AZ176" s="157">
        <f t="shared" ref="AZ176" si="488">(AY176-BD$12)^2</f>
        <v>6.6022916541632339</v>
      </c>
      <c r="BA176" s="158">
        <f t="shared" ref="BA176" si="489">(AV174-AY176)^2+(AV175-AY176)^2+(AV176-AY176)^2+(AV173-AY176)^2</f>
        <v>4.7411189798889239</v>
      </c>
      <c r="BF176" s="148" t="str">
        <f t="shared" si="236"/>
        <v/>
      </c>
      <c r="BK176" s="148">
        <f t="shared" si="237"/>
        <v>0.78908449074074083</v>
      </c>
      <c r="BM176" s="155">
        <f t="shared" ref="BM176" si="490">SUM(BK173:BK176)</f>
        <v>5.1571404891817849</v>
      </c>
      <c r="BN176" s="156">
        <f t="shared" ref="BN176" si="491">AVERAGE(BK173:BK176)</f>
        <v>1.2892851222954462</v>
      </c>
      <c r="BO176" s="157">
        <f t="shared" ref="BO176" si="492">(BN176-BS$12)^2</f>
        <v>1.6019536807610553</v>
      </c>
      <c r="BP176" s="158">
        <f t="shared" ref="BP176" si="493">(BK174-BN176)^2+(BK175-BN176)^2+(BK176-BN176)^2+(BK173-BN176)^2</f>
        <v>7.2648406829766596</v>
      </c>
      <c r="BU176" s="148">
        <f t="shared" si="238"/>
        <v>0.79308193125393656</v>
      </c>
      <c r="BW176" s="155">
        <f t="shared" ref="BW176" si="494">SUM(BU173:BU176)</f>
        <v>11.50086618720746</v>
      </c>
      <c r="BX176" s="156">
        <f t="shared" ref="BX176" si="495">AVERAGE(BU173:BU176)</f>
        <v>2.8752165468018651</v>
      </c>
      <c r="BY176" s="157">
        <f t="shared" ref="BY176" si="496">(BX176-CC$12)^2</f>
        <v>33.020753955929194</v>
      </c>
      <c r="BZ176" s="158">
        <f t="shared" ref="BZ176" si="497">(BU174-BX176)^2+(BU175-BX176)^2+(BU176-BX176)^2+(BU173-BX176)^2</f>
        <v>72.926109437931501</v>
      </c>
    </row>
    <row r="177" spans="1:78" x14ac:dyDescent="0.2">
      <c r="A177" s="74" t="s">
        <v>195</v>
      </c>
      <c r="B177" s="75">
        <v>74.465097393044758</v>
      </c>
      <c r="C177" s="75">
        <v>17.499297887365518</v>
      </c>
      <c r="D177" s="75">
        <v>3.063732654518986</v>
      </c>
      <c r="E177" s="75"/>
      <c r="F177" s="75">
        <v>2.8137576880631041</v>
      </c>
      <c r="G177" s="75">
        <v>12.100798109781252</v>
      </c>
      <c r="H177" s="75">
        <v>109.94268373277362</v>
      </c>
      <c r="I177" s="75"/>
      <c r="J177" s="96"/>
      <c r="K177" s="97"/>
      <c r="L177" s="97"/>
      <c r="M177" s="98"/>
      <c r="R177" s="75">
        <f t="shared" si="232"/>
        <v>109.94268373277362</v>
      </c>
      <c r="T177" s="96"/>
      <c r="U177" s="97"/>
      <c r="V177" s="97"/>
      <c r="W177" s="98"/>
      <c r="AB177" s="148">
        <f t="shared" si="233"/>
        <v>74.465097393044758</v>
      </c>
      <c r="AD177" s="149"/>
      <c r="AE177" s="143"/>
      <c r="AF177" s="143"/>
      <c r="AG177" s="150"/>
      <c r="AL177" s="148">
        <f t="shared" si="234"/>
        <v>17.499297887365518</v>
      </c>
      <c r="AN177" s="149"/>
      <c r="AO177" s="143"/>
      <c r="AP177" s="143"/>
      <c r="AQ177" s="150"/>
      <c r="AV177" s="148">
        <f t="shared" si="235"/>
        <v>3.063732654518986</v>
      </c>
      <c r="AX177" s="149"/>
      <c r="AY177" s="143"/>
      <c r="AZ177" s="143"/>
      <c r="BA177" s="150"/>
      <c r="BF177" s="148" t="str">
        <f t="shared" si="236"/>
        <v/>
      </c>
      <c r="BK177" s="148">
        <f t="shared" si="237"/>
        <v>2.8137576880631041</v>
      </c>
      <c r="BM177" s="149"/>
      <c r="BN177" s="143"/>
      <c r="BO177" s="143"/>
      <c r="BP177" s="150"/>
      <c r="BU177" s="148">
        <f t="shared" si="238"/>
        <v>12.100798109781252</v>
      </c>
      <c r="BW177" s="149"/>
      <c r="BX177" s="143"/>
      <c r="BY177" s="143"/>
      <c r="BZ177" s="150"/>
    </row>
    <row r="178" spans="1:78" x14ac:dyDescent="0.2">
      <c r="A178" s="74" t="s">
        <v>196</v>
      </c>
      <c r="B178" s="75">
        <v>202.60544262526159</v>
      </c>
      <c r="C178" s="75">
        <v>47.612279016936469</v>
      </c>
      <c r="D178" s="75">
        <v>1.750704374010849</v>
      </c>
      <c r="E178" s="75"/>
      <c r="F178" s="75">
        <v>1.7520727040816326</v>
      </c>
      <c r="G178" s="75">
        <v>28.668363273899274</v>
      </c>
      <c r="H178" s="75">
        <v>282.38886199418982</v>
      </c>
      <c r="I178" s="75"/>
      <c r="J178" s="96"/>
      <c r="K178" s="97"/>
      <c r="L178" s="97"/>
      <c r="M178" s="98"/>
      <c r="R178" s="75">
        <f t="shared" si="232"/>
        <v>282.38886199418982</v>
      </c>
      <c r="T178" s="96"/>
      <c r="U178" s="97"/>
      <c r="V178" s="97"/>
      <c r="W178" s="98"/>
      <c r="AB178" s="148">
        <f t="shared" si="233"/>
        <v>202.60544262526159</v>
      </c>
      <c r="AD178" s="149"/>
      <c r="AE178" s="143"/>
      <c r="AF178" s="143"/>
      <c r="AG178" s="150"/>
      <c r="AL178" s="148">
        <f t="shared" si="234"/>
        <v>47.612279016936469</v>
      </c>
      <c r="AN178" s="149"/>
      <c r="AO178" s="143"/>
      <c r="AP178" s="143"/>
      <c r="AQ178" s="150"/>
      <c r="AV178" s="148">
        <f t="shared" si="235"/>
        <v>1.750704374010849</v>
      </c>
      <c r="AX178" s="149"/>
      <c r="AY178" s="143"/>
      <c r="AZ178" s="143"/>
      <c r="BA178" s="150"/>
      <c r="BF178" s="148" t="str">
        <f t="shared" si="236"/>
        <v/>
      </c>
      <c r="BK178" s="148">
        <f t="shared" si="237"/>
        <v>1.7520727040816326</v>
      </c>
      <c r="BM178" s="149"/>
      <c r="BN178" s="143"/>
      <c r="BO178" s="143"/>
      <c r="BP178" s="150"/>
      <c r="BU178" s="148">
        <f t="shared" si="238"/>
        <v>28.668363273899274</v>
      </c>
      <c r="BW178" s="149"/>
      <c r="BX178" s="143"/>
      <c r="BY178" s="143"/>
      <c r="BZ178" s="150"/>
    </row>
    <row r="179" spans="1:78" x14ac:dyDescent="0.2">
      <c r="A179" s="74" t="s">
        <v>197</v>
      </c>
      <c r="B179" s="75">
        <v>95.843568636217952</v>
      </c>
      <c r="C179" s="75">
        <v>22.523238629511219</v>
      </c>
      <c r="D179" s="75">
        <v>3.93908484152441</v>
      </c>
      <c r="E179" s="75"/>
      <c r="F179" s="75">
        <v>0</v>
      </c>
      <c r="G179" s="75">
        <v>5.4384450288808948</v>
      </c>
      <c r="H179" s="75">
        <v>127.74433713613446</v>
      </c>
      <c r="I179" s="75"/>
      <c r="J179" s="96"/>
      <c r="K179" s="97"/>
      <c r="L179" s="97"/>
      <c r="M179" s="98"/>
      <c r="R179" s="75">
        <f t="shared" si="232"/>
        <v>127.74433713613446</v>
      </c>
      <c r="T179" s="96"/>
      <c r="U179" s="97"/>
      <c r="V179" s="97"/>
      <c r="W179" s="98"/>
      <c r="AB179" s="148">
        <f t="shared" si="233"/>
        <v>95.843568636217952</v>
      </c>
      <c r="AD179" s="149"/>
      <c r="AE179" s="143"/>
      <c r="AF179" s="143"/>
      <c r="AG179" s="150"/>
      <c r="AL179" s="148">
        <f t="shared" si="234"/>
        <v>22.523238629511219</v>
      </c>
      <c r="AN179" s="149"/>
      <c r="AO179" s="143"/>
      <c r="AP179" s="143"/>
      <c r="AQ179" s="150"/>
      <c r="AV179" s="148">
        <f t="shared" si="235"/>
        <v>3.93908484152441</v>
      </c>
      <c r="AX179" s="149"/>
      <c r="AY179" s="143"/>
      <c r="AZ179" s="143"/>
      <c r="BA179" s="150"/>
      <c r="BF179" s="148" t="str">
        <f t="shared" si="236"/>
        <v/>
      </c>
      <c r="BK179" s="148">
        <f t="shared" si="237"/>
        <v>0</v>
      </c>
      <c r="BM179" s="149"/>
      <c r="BN179" s="143"/>
      <c r="BO179" s="143"/>
      <c r="BP179" s="150"/>
      <c r="BU179" s="148">
        <f t="shared" si="238"/>
        <v>5.4384450288808948</v>
      </c>
      <c r="BW179" s="149"/>
      <c r="BX179" s="143"/>
      <c r="BY179" s="143"/>
      <c r="BZ179" s="150"/>
    </row>
    <row r="180" spans="1:78" x14ac:dyDescent="0.2">
      <c r="A180" s="74" t="s">
        <v>198</v>
      </c>
      <c r="B180" s="75">
        <v>134.11259906432028</v>
      </c>
      <c r="C180" s="75">
        <v>31.516460780115263</v>
      </c>
      <c r="D180" s="75">
        <v>4.8144370285298344</v>
      </c>
      <c r="E180" s="75"/>
      <c r="F180" s="75">
        <v>1.5796483434261215</v>
      </c>
      <c r="G180" s="75">
        <v>8.431109559630583</v>
      </c>
      <c r="H180" s="75">
        <v>180.45425477602208</v>
      </c>
      <c r="I180" s="75">
        <v>47.650561009817679</v>
      </c>
      <c r="J180" s="102">
        <f t="shared" ref="J180" si="498">SUM(H177:H180)</f>
        <v>700.53013763912008</v>
      </c>
      <c r="K180" s="103">
        <f t="shared" ref="K180" si="499">AVERAGE(H177:H180)</f>
        <v>175.13253440978002</v>
      </c>
      <c r="L180" s="104">
        <f t="shared" ref="L180" si="500">(K180-P$12)^2</f>
        <v>8812.862913096058</v>
      </c>
      <c r="M180" s="105">
        <f t="shared" ref="M180" si="501">(H178-K180)^2+(H179-K180)^2+(H180-K180)^2+(H177-K180)^2</f>
        <v>18027.598386687045</v>
      </c>
      <c r="R180" s="75">
        <f t="shared" si="232"/>
        <v>180.45425477602208</v>
      </c>
      <c r="T180" s="102">
        <f t="shared" ref="T180" si="502">SUM(R177:R180)</f>
        <v>700.53013763912008</v>
      </c>
      <c r="U180" s="103">
        <f t="shared" ref="U180" si="503">AVERAGE(R177:R180)</f>
        <v>175.13253440978002</v>
      </c>
      <c r="V180" s="104">
        <f t="shared" ref="V180" si="504">(U180-Z$12)^2</f>
        <v>8912.8478972792946</v>
      </c>
      <c r="W180" s="105">
        <f t="shared" ref="W180" si="505">(R178-U180)^2+(R179-U180)^2+(R180-U180)^2+(R177-U180)^2</f>
        <v>18027.598386687045</v>
      </c>
      <c r="AB180" s="148">
        <f t="shared" si="233"/>
        <v>134.11259906432028</v>
      </c>
      <c r="AD180" s="155">
        <f t="shared" ref="AD180" si="506">SUM(AB177:AB180)</f>
        <v>507.02670771884459</v>
      </c>
      <c r="AE180" s="156">
        <f t="shared" ref="AE180" si="507">AVERAGE(AB177:AB180)</f>
        <v>126.75667692971115</v>
      </c>
      <c r="AF180" s="157">
        <f t="shared" ref="AF180" si="508">(AE180-AJ$12)^2</f>
        <v>6253.7446414593423</v>
      </c>
      <c r="AG180" s="158">
        <f t="shared" ref="AG180" si="509">(AB178-AE180)^2+(AB179-AE180)^2+(AB180-AE180)^2+(AB177-AE180)^2</f>
        <v>9497.1744027936875</v>
      </c>
      <c r="AL180" s="148">
        <f t="shared" si="234"/>
        <v>31.516460780115263</v>
      </c>
      <c r="AN180" s="155">
        <f t="shared" ref="AN180" si="510">SUM(AL177:AL180)</f>
        <v>119.15127631392846</v>
      </c>
      <c r="AO180" s="156">
        <f t="shared" ref="AO180" si="511">AVERAGE(AL177:AL180)</f>
        <v>29.787819078482116</v>
      </c>
      <c r="AP180" s="157">
        <f t="shared" ref="AP180" si="512">(AO180-AT$12)^2</f>
        <v>343.74352529774927</v>
      </c>
      <c r="AQ180" s="158">
        <f t="shared" ref="AQ180" si="513">(AL178-AO180)^2+(AL179-AO180)^2+(AL180-AO180)^2+(AL177-AO180)^2</f>
        <v>524.48145639428117</v>
      </c>
      <c r="AV180" s="148">
        <f t="shared" si="235"/>
        <v>4.8144370285298344</v>
      </c>
      <c r="AX180" s="155">
        <f t="shared" ref="AX180" si="514">SUM(AV177:AV180)</f>
        <v>13.567958898584079</v>
      </c>
      <c r="AY180" s="156">
        <f t="shared" ref="AY180" si="515">AVERAGE(AV177:AV180)</f>
        <v>3.3919897246460198</v>
      </c>
      <c r="AZ180" s="157">
        <f t="shared" ref="AZ180" si="516">(AY180-BD$12)^2</f>
        <v>7.5846326685597681E-2</v>
      </c>
      <c r="BA180" s="158">
        <f t="shared" ref="BA180" si="517">(AV178-AY180)^2+(AV179-AY180)^2+(AV180-AY180)^2+(AV177-AY180)^2</f>
        <v>5.124239705536513</v>
      </c>
      <c r="BF180" s="148" t="str">
        <f t="shared" si="236"/>
        <v/>
      </c>
      <c r="BK180" s="148">
        <f t="shared" si="237"/>
        <v>1.5796483434261215</v>
      </c>
      <c r="BM180" s="155">
        <f t="shared" ref="BM180" si="518">SUM(BK177:BK180)</f>
        <v>6.1454787355708582</v>
      </c>
      <c r="BN180" s="156">
        <f t="shared" ref="BN180" si="519">AVERAGE(BK177:BK180)</f>
        <v>1.5363696838927146</v>
      </c>
      <c r="BO180" s="157">
        <f t="shared" ref="BO180" si="520">(BN180-BS$12)^2</f>
        <v>1.0375429592065173</v>
      </c>
      <c r="BP180" s="158">
        <f t="shared" ref="BP180" si="521">(BK178-BN180)^2+(BK179-BN180)^2+(BK180-BN180)^2+(BK177-BN180)^2</f>
        <v>4.0405527540726407</v>
      </c>
      <c r="BU180" s="148">
        <f t="shared" si="238"/>
        <v>8.431109559630583</v>
      </c>
      <c r="BW180" s="155">
        <f t="shared" ref="BW180" si="522">SUM(BU177:BU180)</f>
        <v>54.638715972192003</v>
      </c>
      <c r="BX180" s="156">
        <f t="shared" ref="BX180" si="523">AVERAGE(BU177:BU180)</f>
        <v>13.659678993048001</v>
      </c>
      <c r="BY180" s="157">
        <f t="shared" ref="BY180" si="524">(BX180-CC$12)^2</f>
        <v>25.382387965068716</v>
      </c>
      <c r="BZ180" s="158">
        <f t="shared" ref="BZ180" si="525">(BU178-BX180)^2+(BU179-BX180)^2+(BU180-BX180)^2+(BU177-BX180)^2</f>
        <v>322.61733966412834</v>
      </c>
    </row>
    <row r="181" spans="1:78" x14ac:dyDescent="0.2">
      <c r="A181" s="74" t="s">
        <v>199</v>
      </c>
      <c r="B181" s="75">
        <v>209.05427755942512</v>
      </c>
      <c r="C181" s="75">
        <v>49.127755226464899</v>
      </c>
      <c r="D181" s="75">
        <v>2.1883804675135612</v>
      </c>
      <c r="E181" s="75"/>
      <c r="F181" s="75">
        <v>4.8411458333333313</v>
      </c>
      <c r="G181" s="75">
        <v>11.333251312514033</v>
      </c>
      <c r="H181" s="75">
        <v>276.54481039925093</v>
      </c>
      <c r="I181" s="75"/>
      <c r="J181" s="96"/>
      <c r="K181" s="97"/>
      <c r="L181" s="97"/>
      <c r="M181" s="98"/>
      <c r="R181" s="75">
        <f t="shared" si="232"/>
        <v>276.54481039925093</v>
      </c>
      <c r="T181" s="96"/>
      <c r="U181" s="97"/>
      <c r="V181" s="97"/>
      <c r="W181" s="98"/>
      <c r="AB181" s="148">
        <f t="shared" si="233"/>
        <v>209.05427755942512</v>
      </c>
      <c r="AD181" s="149"/>
      <c r="AE181" s="143"/>
      <c r="AF181" s="143"/>
      <c r="AG181" s="150"/>
      <c r="AL181" s="148">
        <f t="shared" si="234"/>
        <v>49.127755226464899</v>
      </c>
      <c r="AN181" s="149"/>
      <c r="AO181" s="143"/>
      <c r="AP181" s="143"/>
      <c r="AQ181" s="150"/>
      <c r="AV181" s="148">
        <f t="shared" si="235"/>
        <v>2.1883804675135612</v>
      </c>
      <c r="AX181" s="149"/>
      <c r="AY181" s="143"/>
      <c r="AZ181" s="143"/>
      <c r="BA181" s="150"/>
      <c r="BF181" s="148" t="str">
        <f t="shared" si="236"/>
        <v/>
      </c>
      <c r="BK181" s="148">
        <f t="shared" si="237"/>
        <v>4.8411458333333313</v>
      </c>
      <c r="BM181" s="149"/>
      <c r="BN181" s="143"/>
      <c r="BO181" s="143"/>
      <c r="BP181" s="150"/>
      <c r="BU181" s="148">
        <f t="shared" si="238"/>
        <v>11.333251312514033</v>
      </c>
      <c r="BW181" s="149"/>
      <c r="BX181" s="143"/>
      <c r="BY181" s="143"/>
      <c r="BZ181" s="150"/>
    </row>
    <row r="182" spans="1:78" x14ac:dyDescent="0.2">
      <c r="A182" s="74" t="s">
        <v>200</v>
      </c>
      <c r="B182" s="75">
        <v>175.06025513194783</v>
      </c>
      <c r="C182" s="75">
        <v>41.139159956007738</v>
      </c>
      <c r="D182" s="75">
        <v>0</v>
      </c>
      <c r="E182" s="75"/>
      <c r="F182" s="75">
        <v>0.15596064814814817</v>
      </c>
      <c r="G182" s="75">
        <v>4.0865097022710488</v>
      </c>
      <c r="H182" s="75">
        <v>220.44188543837478</v>
      </c>
      <c r="I182" s="75"/>
      <c r="J182" s="96"/>
      <c r="K182" s="97"/>
      <c r="L182" s="97"/>
      <c r="M182" s="98"/>
      <c r="R182" s="75">
        <f t="shared" si="232"/>
        <v>220.44188543837478</v>
      </c>
      <c r="T182" s="96"/>
      <c r="U182" s="97"/>
      <c r="V182" s="97"/>
      <c r="W182" s="98"/>
      <c r="AB182" s="148">
        <f t="shared" si="233"/>
        <v>175.06025513194783</v>
      </c>
      <c r="AD182" s="149"/>
      <c r="AE182" s="143"/>
      <c r="AF182" s="143"/>
      <c r="AG182" s="150"/>
      <c r="AL182" s="148">
        <f t="shared" si="234"/>
        <v>41.139159956007738</v>
      </c>
      <c r="AN182" s="149"/>
      <c r="AO182" s="143"/>
      <c r="AP182" s="143"/>
      <c r="AQ182" s="150"/>
      <c r="AV182" s="148">
        <f t="shared" si="235"/>
        <v>0</v>
      </c>
      <c r="AX182" s="149"/>
      <c r="AY182" s="143"/>
      <c r="AZ182" s="143"/>
      <c r="BA182" s="150"/>
      <c r="BF182" s="148" t="str">
        <f t="shared" si="236"/>
        <v/>
      </c>
      <c r="BK182" s="148">
        <f t="shared" si="237"/>
        <v>0.15596064814814817</v>
      </c>
      <c r="BM182" s="149"/>
      <c r="BN182" s="143"/>
      <c r="BO182" s="143"/>
      <c r="BP182" s="150"/>
      <c r="BU182" s="148">
        <f t="shared" si="238"/>
        <v>4.0865097022710488</v>
      </c>
      <c r="BW182" s="149"/>
      <c r="BX182" s="143"/>
      <c r="BY182" s="143"/>
      <c r="BZ182" s="150"/>
    </row>
    <row r="183" spans="1:78" x14ac:dyDescent="0.2">
      <c r="A183" s="74" t="s">
        <v>201</v>
      </c>
      <c r="B183" s="75">
        <v>105.24519183120657</v>
      </c>
      <c r="C183" s="75">
        <v>24.732620080333543</v>
      </c>
      <c r="D183" s="75">
        <v>0.43767609350271225</v>
      </c>
      <c r="E183" s="75"/>
      <c r="F183" s="75">
        <v>0.22916666666666666</v>
      </c>
      <c r="G183" s="75">
        <v>4.7888862679773236</v>
      </c>
      <c r="H183" s="75">
        <v>135.43354093968679</v>
      </c>
      <c r="I183" s="75"/>
      <c r="J183" s="96"/>
      <c r="K183" s="97"/>
      <c r="L183" s="97"/>
      <c r="M183" s="98"/>
      <c r="R183" s="75">
        <f t="shared" si="232"/>
        <v>135.43354093968679</v>
      </c>
      <c r="T183" s="96"/>
      <c r="U183" s="97"/>
      <c r="V183" s="97"/>
      <c r="W183" s="98"/>
      <c r="AB183" s="148">
        <f t="shared" si="233"/>
        <v>105.24519183120657</v>
      </c>
      <c r="AD183" s="149"/>
      <c r="AE183" s="143"/>
      <c r="AF183" s="143"/>
      <c r="AG183" s="150"/>
      <c r="AL183" s="148">
        <f t="shared" si="234"/>
        <v>24.732620080333543</v>
      </c>
      <c r="AN183" s="149"/>
      <c r="AO183" s="143"/>
      <c r="AP183" s="143"/>
      <c r="AQ183" s="150"/>
      <c r="AV183" s="148">
        <f t="shared" si="235"/>
        <v>0.43767609350271225</v>
      </c>
      <c r="AX183" s="149"/>
      <c r="AY183" s="143"/>
      <c r="AZ183" s="143"/>
      <c r="BA183" s="150"/>
      <c r="BF183" s="148" t="str">
        <f t="shared" si="236"/>
        <v/>
      </c>
      <c r="BK183" s="148">
        <f t="shared" si="237"/>
        <v>0.22916666666666666</v>
      </c>
      <c r="BM183" s="149"/>
      <c r="BN183" s="143"/>
      <c r="BO183" s="143"/>
      <c r="BP183" s="150"/>
      <c r="BU183" s="148">
        <f t="shared" si="238"/>
        <v>4.7888862679773236</v>
      </c>
      <c r="BW183" s="149"/>
      <c r="BX183" s="143"/>
      <c r="BY183" s="143"/>
      <c r="BZ183" s="150"/>
    </row>
    <row r="184" spans="1:78" x14ac:dyDescent="0.2">
      <c r="A184" s="74" t="s">
        <v>202</v>
      </c>
      <c r="B184" s="75">
        <v>88.388988926722035</v>
      </c>
      <c r="C184" s="75">
        <v>20.771412397779677</v>
      </c>
      <c r="D184" s="75">
        <v>0.8753521870054245</v>
      </c>
      <c r="E184" s="75"/>
      <c r="F184" s="75">
        <v>0</v>
      </c>
      <c r="G184" s="75">
        <v>6.5355903493738658</v>
      </c>
      <c r="H184" s="75">
        <v>116.571343860881</v>
      </c>
      <c r="I184" s="75">
        <v>33.462938288920064</v>
      </c>
      <c r="J184" s="102">
        <f t="shared" ref="J184" si="526">SUM(H181:H184)</f>
        <v>748.99158063819357</v>
      </c>
      <c r="K184" s="103">
        <f t="shared" ref="K184" si="527">AVERAGE(H181:H184)</f>
        <v>187.24789515954839</v>
      </c>
      <c r="L184" s="104">
        <f t="shared" ref="L184" si="528">(K184-P$12)^2</f>
        <v>6684.9410784068641</v>
      </c>
      <c r="M184" s="105">
        <f t="shared" ref="M184" si="529">(H182-K184)^2+(H183-K184)^2+(H184-K184)^2+(H181-K184)^2</f>
        <v>16755.682268651894</v>
      </c>
      <c r="R184" s="75">
        <f t="shared" si="232"/>
        <v>116.571343860881</v>
      </c>
      <c r="T184" s="102">
        <f t="shared" ref="T184" si="530">SUM(R181:R184)</f>
        <v>748.99158063819357</v>
      </c>
      <c r="U184" s="103">
        <f t="shared" ref="U184" si="531">AVERAGE(R181:R184)</f>
        <v>187.24789515954839</v>
      </c>
      <c r="V184" s="104">
        <f t="shared" ref="V184" si="532">(U184-Z$12)^2</f>
        <v>6772.0588040328821</v>
      </c>
      <c r="W184" s="105">
        <f t="shared" ref="W184" si="533">(R182-U184)^2+(R183-U184)^2+(R184-U184)^2+(R181-U184)^2</f>
        <v>16755.682268651894</v>
      </c>
      <c r="AB184" s="148">
        <f t="shared" si="233"/>
        <v>88.388988926722035</v>
      </c>
      <c r="AD184" s="155">
        <f t="shared" ref="AD184" si="534">SUM(AB181:AB184)</f>
        <v>577.74871344930148</v>
      </c>
      <c r="AE184" s="156">
        <f t="shared" ref="AE184" si="535">AVERAGE(AB181:AB184)</f>
        <v>144.43717836232537</v>
      </c>
      <c r="AF184" s="157">
        <f t="shared" ref="AF184" si="536">(AE184-AJ$12)^2</f>
        <v>3769.9747013011647</v>
      </c>
      <c r="AG184" s="158">
        <f t="shared" ref="AG184" si="537">(AB182-AE184)^2+(AB183-AE184)^2+(AB184-AE184)^2+(AB181-AE184)^2</f>
        <v>9790.5536867506944</v>
      </c>
      <c r="AL184" s="148">
        <f t="shared" si="234"/>
        <v>20.771412397779677</v>
      </c>
      <c r="AN184" s="155">
        <f t="shared" ref="AN184" si="538">SUM(AL181:AL184)</f>
        <v>135.77094766058588</v>
      </c>
      <c r="AO184" s="156">
        <f t="shared" ref="AO184" si="539">AVERAGE(AL181:AL184)</f>
        <v>33.942736915146469</v>
      </c>
      <c r="AP184" s="157">
        <f t="shared" ref="AP184" si="540">(AO184-AT$12)^2</f>
        <v>206.93984164083074</v>
      </c>
      <c r="AQ184" s="158">
        <f t="shared" ref="AQ184" si="541">(AL182-AO184)^2+(AL183-AO184)^2+(AL184-AO184)^2+(AL181-AO184)^2</f>
        <v>540.68332735080696</v>
      </c>
      <c r="AV184" s="148">
        <f t="shared" si="235"/>
        <v>0.8753521870054245</v>
      </c>
      <c r="AX184" s="155">
        <f t="shared" ref="AX184" si="542">SUM(AV181:AV184)</f>
        <v>3.501408748021698</v>
      </c>
      <c r="AY184" s="156">
        <f t="shared" ref="AY184" si="543">AVERAGE(AV181:AV184)</f>
        <v>0.8753521870054245</v>
      </c>
      <c r="AZ184" s="157">
        <f t="shared" ref="AZ184" si="544">(AY184-BD$12)^2</f>
        <v>7.7954854395487425</v>
      </c>
      <c r="BA184" s="158">
        <f t="shared" ref="BA184" si="545">(AV182-AY184)^2+(AV183-AY184)^2+(AV184-AY184)^2+(AV181-AY184)^2</f>
        <v>2.681845079533129</v>
      </c>
      <c r="BF184" s="148" t="str">
        <f t="shared" si="236"/>
        <v/>
      </c>
      <c r="BK184" s="148">
        <f t="shared" si="237"/>
        <v>0</v>
      </c>
      <c r="BM184" s="155">
        <f t="shared" ref="BM184" si="546">SUM(BK181:BK184)</f>
        <v>5.2262731481481461</v>
      </c>
      <c r="BN184" s="156">
        <f t="shared" ref="BN184" si="547">AVERAGE(BK181:BK184)</f>
        <v>1.3065682870370365</v>
      </c>
      <c r="BO184" s="157">
        <f t="shared" ref="BO184" si="548">(BN184-BS$12)^2</f>
        <v>1.5585023698827982</v>
      </c>
      <c r="BP184" s="158">
        <f t="shared" ref="BP184" si="549">(BK182-BN184)^2+(BK183-BN184)^2+(BK184-BN184)^2+(BK181-BN184)^2</f>
        <v>16.685051309718993</v>
      </c>
      <c r="BU184" s="148">
        <f t="shared" si="238"/>
        <v>6.5355903493738658</v>
      </c>
      <c r="BW184" s="155">
        <f t="shared" ref="BW184" si="550">SUM(BU181:BU184)</f>
        <v>26.744237632136272</v>
      </c>
      <c r="BX184" s="156">
        <f t="shared" ref="BX184" si="551">AVERAGE(BU181:BU184)</f>
        <v>6.6860594080340681</v>
      </c>
      <c r="BY184" s="157">
        <f t="shared" ref="BY184" si="552">(BX184-CC$12)^2</f>
        <v>3.7462605149141721</v>
      </c>
      <c r="BZ184" s="158">
        <f t="shared" ref="BZ184" si="553">(BU182-BX184)^2+(BU183-BX184)^2+(BU184-BX184)^2+(BU181-BX184)^2</f>
        <v>31.97595813076358</v>
      </c>
    </row>
    <row r="185" spans="1:78" x14ac:dyDescent="0.2">
      <c r="A185" s="74" t="s">
        <v>204</v>
      </c>
      <c r="B185" s="75">
        <v>202.45047247365005</v>
      </c>
      <c r="C185" s="75">
        <v>47.57586103130776</v>
      </c>
      <c r="D185" s="75">
        <v>4.3767609350271224</v>
      </c>
      <c r="E185" s="75">
        <v>2.3023695054945055</v>
      </c>
      <c r="F185" s="75">
        <v>0</v>
      </c>
      <c r="G185" s="75">
        <v>8.4932720292502957</v>
      </c>
      <c r="H185" s="75">
        <v>262.89636646923526</v>
      </c>
      <c r="I185" s="75"/>
      <c r="J185" s="96"/>
      <c r="K185" s="97"/>
      <c r="L185" s="97"/>
      <c r="M185" s="98"/>
      <c r="R185" s="75">
        <f t="shared" si="232"/>
        <v>265.19873597472974</v>
      </c>
      <c r="T185" s="96"/>
      <c r="U185" s="97"/>
      <c r="V185" s="97"/>
      <c r="W185" s="98"/>
      <c r="AB185" s="148">
        <f t="shared" si="233"/>
        <v>202.45047247365005</v>
      </c>
      <c r="AD185" s="149"/>
      <c r="AE185" s="143"/>
      <c r="AF185" s="143"/>
      <c r="AG185" s="150"/>
      <c r="AL185" s="148">
        <f t="shared" si="234"/>
        <v>47.57586103130776</v>
      </c>
      <c r="AN185" s="149"/>
      <c r="AO185" s="143"/>
      <c r="AP185" s="143"/>
      <c r="AQ185" s="150"/>
      <c r="AV185" s="148">
        <f t="shared" si="235"/>
        <v>4.3767609350271224</v>
      </c>
      <c r="AX185" s="149"/>
      <c r="AY185" s="143"/>
      <c r="AZ185" s="143"/>
      <c r="BA185" s="150"/>
      <c r="BF185" s="148">
        <f t="shared" si="236"/>
        <v>2.3023695054945055</v>
      </c>
      <c r="BK185" s="148">
        <f t="shared" si="237"/>
        <v>0</v>
      </c>
      <c r="BM185" s="149"/>
      <c r="BN185" s="143"/>
      <c r="BO185" s="143"/>
      <c r="BP185" s="150"/>
      <c r="BU185" s="148">
        <f t="shared" si="238"/>
        <v>8.4932720292502957</v>
      </c>
      <c r="BW185" s="149"/>
      <c r="BX185" s="143"/>
      <c r="BY185" s="143"/>
      <c r="BZ185" s="150"/>
    </row>
    <row r="186" spans="1:78" x14ac:dyDescent="0.2">
      <c r="A186" s="74" t="s">
        <v>206</v>
      </c>
      <c r="B186" s="75">
        <v>210.6971777065323</v>
      </c>
      <c r="C186" s="75">
        <v>49.513836761035087</v>
      </c>
      <c r="D186" s="75">
        <v>2.6260565610162736</v>
      </c>
      <c r="E186" s="75"/>
      <c r="F186" s="75">
        <v>4.5007573341836729</v>
      </c>
      <c r="G186" s="75">
        <v>12.475210805490704</v>
      </c>
      <c r="H186" s="75">
        <v>279.81303916825806</v>
      </c>
      <c r="I186" s="75"/>
      <c r="J186" s="96"/>
      <c r="K186" s="97"/>
      <c r="L186" s="97"/>
      <c r="M186" s="98"/>
      <c r="R186" s="75">
        <f t="shared" si="232"/>
        <v>279.81303916825806</v>
      </c>
      <c r="T186" s="96"/>
      <c r="U186" s="97"/>
      <c r="V186" s="97"/>
      <c r="W186" s="98"/>
      <c r="AB186" s="148">
        <f t="shared" si="233"/>
        <v>210.6971777065323</v>
      </c>
      <c r="AD186" s="149"/>
      <c r="AE186" s="143"/>
      <c r="AF186" s="143"/>
      <c r="AG186" s="150"/>
      <c r="AL186" s="148">
        <f t="shared" si="234"/>
        <v>49.513836761035087</v>
      </c>
      <c r="AN186" s="149"/>
      <c r="AO186" s="143"/>
      <c r="AP186" s="143"/>
      <c r="AQ186" s="150"/>
      <c r="AV186" s="148">
        <f t="shared" si="235"/>
        <v>2.6260565610162736</v>
      </c>
      <c r="AX186" s="149"/>
      <c r="AY186" s="143"/>
      <c r="AZ186" s="143"/>
      <c r="BA186" s="150"/>
      <c r="BF186" s="148" t="str">
        <f t="shared" si="236"/>
        <v/>
      </c>
      <c r="BK186" s="148">
        <f t="shared" si="237"/>
        <v>4.5007573341836729</v>
      </c>
      <c r="BM186" s="149"/>
      <c r="BN186" s="143"/>
      <c r="BO186" s="143"/>
      <c r="BP186" s="150"/>
      <c r="BU186" s="148">
        <f t="shared" si="238"/>
        <v>12.475210805490704</v>
      </c>
      <c r="BW186" s="149"/>
      <c r="BX186" s="143"/>
      <c r="BY186" s="143"/>
      <c r="BZ186" s="150"/>
    </row>
    <row r="187" spans="1:78" x14ac:dyDescent="0.2">
      <c r="A187" s="74" t="s">
        <v>207</v>
      </c>
      <c r="B187" s="75">
        <v>163.22072352658719</v>
      </c>
      <c r="C187" s="75">
        <v>38.356870028747991</v>
      </c>
      <c r="D187" s="75">
        <v>0</v>
      </c>
      <c r="E187" s="75"/>
      <c r="F187" s="75">
        <v>6.6812349212384419</v>
      </c>
      <c r="G187" s="75">
        <v>18.648660695377597</v>
      </c>
      <c r="H187" s="75">
        <v>226.90748917195123</v>
      </c>
      <c r="I187" s="75"/>
      <c r="J187" s="96"/>
      <c r="K187" s="97"/>
      <c r="L187" s="97"/>
      <c r="M187" s="98"/>
      <c r="R187" s="75">
        <f t="shared" si="232"/>
        <v>226.90748917195123</v>
      </c>
      <c r="T187" s="96"/>
      <c r="U187" s="97"/>
      <c r="V187" s="97"/>
      <c r="W187" s="98"/>
      <c r="AB187" s="148">
        <f t="shared" si="233"/>
        <v>163.22072352658719</v>
      </c>
      <c r="AD187" s="149"/>
      <c r="AE187" s="143"/>
      <c r="AF187" s="143"/>
      <c r="AG187" s="150"/>
      <c r="AL187" s="148">
        <f t="shared" si="234"/>
        <v>38.356870028747991</v>
      </c>
      <c r="AN187" s="149"/>
      <c r="AO187" s="143"/>
      <c r="AP187" s="143"/>
      <c r="AQ187" s="150"/>
      <c r="AV187" s="148">
        <f t="shared" si="235"/>
        <v>0</v>
      </c>
      <c r="AX187" s="149"/>
      <c r="AY187" s="143"/>
      <c r="AZ187" s="143"/>
      <c r="BA187" s="150"/>
      <c r="BF187" s="148" t="str">
        <f t="shared" si="236"/>
        <v/>
      </c>
      <c r="BK187" s="148">
        <f t="shared" si="237"/>
        <v>6.6812349212384419</v>
      </c>
      <c r="BM187" s="149"/>
      <c r="BN187" s="143"/>
      <c r="BO187" s="143"/>
      <c r="BP187" s="150"/>
      <c r="BU187" s="148">
        <f t="shared" si="238"/>
        <v>18.648660695377597</v>
      </c>
      <c r="BW187" s="149"/>
      <c r="BX187" s="143"/>
      <c r="BY187" s="143"/>
      <c r="BZ187" s="150"/>
    </row>
    <row r="188" spans="1:78" x14ac:dyDescent="0.2">
      <c r="A188" s="74" t="s">
        <v>208</v>
      </c>
      <c r="B188" s="75">
        <v>204.51412343758426</v>
      </c>
      <c r="C188" s="75">
        <v>48.060819007832301</v>
      </c>
      <c r="D188" s="75">
        <v>6.127465309037972</v>
      </c>
      <c r="E188" s="75"/>
      <c r="F188" s="75">
        <v>2.8411989795918369</v>
      </c>
      <c r="G188" s="75">
        <v>4.4458990095312183</v>
      </c>
      <c r="H188" s="75">
        <v>265.98950574357752</v>
      </c>
      <c r="I188" s="75">
        <v>28.765287517531561</v>
      </c>
      <c r="J188" s="102">
        <f t="shared" ref="J188" si="554">SUM(H185:H188)</f>
        <v>1035.606400553022</v>
      </c>
      <c r="K188" s="103">
        <f t="shared" ref="K188" si="555">AVERAGE(H185:H188)</f>
        <v>258.9016001382555</v>
      </c>
      <c r="L188" s="104">
        <f t="shared" ref="L188" si="556">(K188-P$12)^2</f>
        <v>102.16729719181959</v>
      </c>
      <c r="M188" s="105">
        <f t="shared" ref="M188" si="557">(H186-K188)^2+(H187-K188)^2+(H188-K188)^2+(H185-K188)^2</f>
        <v>1527.1079827387907</v>
      </c>
      <c r="R188" s="75">
        <f t="shared" si="232"/>
        <v>265.98950574357752</v>
      </c>
      <c r="T188" s="102">
        <f t="shared" ref="T188" si="558">SUM(R185:R188)</f>
        <v>1037.9087700585164</v>
      </c>
      <c r="U188" s="103">
        <f t="shared" ref="U188" si="559">AVERAGE(R185:R188)</f>
        <v>259.47719251462911</v>
      </c>
      <c r="V188" s="104">
        <f t="shared" ref="V188" si="560">(U188-Z$12)^2</f>
        <v>101.26844463071896</v>
      </c>
      <c r="W188" s="105">
        <f t="shared" ref="W188" si="561">(R186-U188)^2+(R187-U188)^2+(R188-U188)^2+(R185-U188)^2</f>
        <v>1549.4785181077116</v>
      </c>
      <c r="AB188" s="148">
        <f t="shared" si="233"/>
        <v>204.51412343758426</v>
      </c>
      <c r="AD188" s="155">
        <f t="shared" ref="AD188" si="562">SUM(AB185:AB188)</f>
        <v>780.88249714435392</v>
      </c>
      <c r="AE188" s="156">
        <f t="shared" ref="AE188" si="563">AVERAGE(AB185:AB188)</f>
        <v>195.22062428608848</v>
      </c>
      <c r="AF188" s="157">
        <f t="shared" ref="AF188" si="564">(AE188-AJ$12)^2</f>
        <v>112.71376243878667</v>
      </c>
      <c r="AG188" s="158">
        <f t="shared" ref="AG188" si="565">(AB186-AE188)^2+(AB187-AE188)^2+(AB188-AE188)^2+(AB185-AE188)^2</f>
        <v>1402.1571856878227</v>
      </c>
      <c r="AL188" s="148">
        <f t="shared" si="234"/>
        <v>48.060819007832301</v>
      </c>
      <c r="AN188" s="155">
        <f t="shared" ref="AN188" si="566">SUM(AL185:AL188)</f>
        <v>183.50738682892313</v>
      </c>
      <c r="AO188" s="156">
        <f t="shared" ref="AO188" si="567">AVERAGE(AL185:AL188)</f>
        <v>45.876846707230783</v>
      </c>
      <c r="AP188" s="157">
        <f t="shared" ref="AP188" si="568">(AO188-AT$12)^2</f>
        <v>6.0088421687047768</v>
      </c>
      <c r="AQ188" s="158">
        <f t="shared" ref="AQ188" si="569">(AL186-AO188)^2+(AL187-AO188)^2+(AL188-AO188)^2+(AL185-AO188)^2</f>
        <v>77.434130579609942</v>
      </c>
      <c r="AV188" s="148">
        <f t="shared" si="235"/>
        <v>6.127465309037972</v>
      </c>
      <c r="AX188" s="155">
        <f t="shared" ref="AX188" si="570">SUM(AV185:AV188)</f>
        <v>13.130282805081368</v>
      </c>
      <c r="AY188" s="156">
        <f t="shared" ref="AY188" si="571">AVERAGE(AV185:AV188)</f>
        <v>3.282570701270342</v>
      </c>
      <c r="AZ188" s="157">
        <f t="shared" ref="AZ188" si="572">(AY188-BD$12)^2</f>
        <v>0.14808731097084227</v>
      </c>
      <c r="BA188" s="158">
        <f t="shared" ref="BA188" si="573">(AV186-AY188)^2+(AV187-AY188)^2+(AV188-AY188)^2+(AV185-AY188)^2</f>
        <v>20.496958822146059</v>
      </c>
      <c r="BF188" s="148" t="str">
        <f t="shared" si="236"/>
        <v/>
      </c>
      <c r="BK188" s="148">
        <f t="shared" si="237"/>
        <v>2.8411989795918369</v>
      </c>
      <c r="BM188" s="155">
        <f t="shared" ref="BM188" si="574">SUM(BK185:BK188)</f>
        <v>14.023191235013952</v>
      </c>
      <c r="BN188" s="156">
        <f t="shared" ref="BN188" si="575">AVERAGE(BK185:BK188)</f>
        <v>3.505797808753488</v>
      </c>
      <c r="BO188" s="157">
        <f t="shared" ref="BO188" si="576">(BN188-BS$12)^2</f>
        <v>0.90407692416812924</v>
      </c>
      <c r="BP188" s="158">
        <f t="shared" ref="BP188" si="577">(BK186-BN188)^2+(BK187-BN188)^2+(BK188-BN188)^2+(BK185-BN188)^2</f>
        <v>23.805655192174836</v>
      </c>
      <c r="BU188" s="148">
        <f t="shared" si="238"/>
        <v>4.4458990095312183</v>
      </c>
      <c r="BW188" s="155">
        <f t="shared" ref="BW188" si="578">SUM(BU185:BU188)</f>
        <v>44.063042539649814</v>
      </c>
      <c r="BX188" s="156">
        <f t="shared" ref="BX188" si="579">AVERAGE(BU185:BU188)</f>
        <v>11.015760634912453</v>
      </c>
      <c r="BY188" s="157">
        <f t="shared" ref="BY188" si="580">(BX188-CC$12)^2</f>
        <v>5.7320754892236785</v>
      </c>
      <c r="BZ188" s="158">
        <f t="shared" ref="BZ188" si="581">(BU186-BX188)^2+(BU187-BX188)^2+(BU188-BX188)^2+(BU185-BX188)^2</f>
        <v>109.91718867580207</v>
      </c>
    </row>
    <row r="189" spans="1:78" x14ac:dyDescent="0.2">
      <c r="A189" s="74" t="s">
        <v>209</v>
      </c>
      <c r="B189" s="75">
        <v>145.76339177548306</v>
      </c>
      <c r="C189" s="75">
        <v>34.254397067238514</v>
      </c>
      <c r="D189" s="75">
        <v>1.3130282805081368</v>
      </c>
      <c r="E189" s="75">
        <v>4.6901867088607601</v>
      </c>
      <c r="F189" s="75">
        <v>1.6837384259259263</v>
      </c>
      <c r="G189" s="75">
        <v>21.932682733400473</v>
      </c>
      <c r="H189" s="75">
        <v>204.94723828255613</v>
      </c>
      <c r="I189" s="75"/>
      <c r="J189" s="96"/>
      <c r="K189" s="97"/>
      <c r="L189" s="97"/>
      <c r="M189" s="98"/>
      <c r="R189" s="75">
        <f t="shared" si="232"/>
        <v>209.63742499141688</v>
      </c>
      <c r="T189" s="96"/>
      <c r="U189" s="97"/>
      <c r="V189" s="97"/>
      <c r="W189" s="98"/>
      <c r="AB189" s="148">
        <f t="shared" si="233"/>
        <v>145.76339177548306</v>
      </c>
      <c r="AD189" s="149"/>
      <c r="AE189" s="143"/>
      <c r="AF189" s="143"/>
      <c r="AG189" s="150"/>
      <c r="AL189" s="148">
        <f t="shared" si="234"/>
        <v>34.254397067238514</v>
      </c>
      <c r="AN189" s="149"/>
      <c r="AO189" s="143"/>
      <c r="AP189" s="143"/>
      <c r="AQ189" s="150"/>
      <c r="AV189" s="148">
        <f t="shared" si="235"/>
        <v>1.3130282805081368</v>
      </c>
      <c r="AX189" s="149"/>
      <c r="AY189" s="143"/>
      <c r="AZ189" s="143"/>
      <c r="BA189" s="150"/>
      <c r="BF189" s="148">
        <f t="shared" si="236"/>
        <v>4.6901867088607601</v>
      </c>
      <c r="BK189" s="148">
        <f t="shared" si="237"/>
        <v>1.6837384259259263</v>
      </c>
      <c r="BM189" s="149"/>
      <c r="BN189" s="143"/>
      <c r="BO189" s="143"/>
      <c r="BP189" s="150"/>
      <c r="BU189" s="148">
        <f t="shared" si="238"/>
        <v>21.932682733400473</v>
      </c>
      <c r="BW189" s="149"/>
      <c r="BX189" s="143"/>
      <c r="BY189" s="143"/>
      <c r="BZ189" s="150"/>
    </row>
    <row r="190" spans="1:78" x14ac:dyDescent="0.2">
      <c r="A190" s="74" t="s">
        <v>210</v>
      </c>
      <c r="B190" s="75">
        <v>217.10634698943088</v>
      </c>
      <c r="C190" s="75">
        <v>51.019991542516252</v>
      </c>
      <c r="D190" s="75">
        <v>3.93908484152441</v>
      </c>
      <c r="E190" s="75"/>
      <c r="F190" s="75">
        <v>6.7540509259259238</v>
      </c>
      <c r="G190" s="75">
        <v>5.0758061543716675</v>
      </c>
      <c r="H190" s="75">
        <v>283.89528045376909</v>
      </c>
      <c r="I190" s="75"/>
      <c r="J190" s="96"/>
      <c r="K190" s="97"/>
      <c r="L190" s="97"/>
      <c r="M190" s="98"/>
      <c r="R190" s="75">
        <f t="shared" si="232"/>
        <v>283.89528045376909</v>
      </c>
      <c r="T190" s="96"/>
      <c r="U190" s="97"/>
      <c r="V190" s="97"/>
      <c r="W190" s="98"/>
      <c r="AB190" s="148">
        <f t="shared" si="233"/>
        <v>217.10634698943088</v>
      </c>
      <c r="AD190" s="149"/>
      <c r="AE190" s="143"/>
      <c r="AF190" s="143"/>
      <c r="AG190" s="150"/>
      <c r="AL190" s="148">
        <f t="shared" si="234"/>
        <v>51.019991542516252</v>
      </c>
      <c r="AN190" s="149"/>
      <c r="AO190" s="143"/>
      <c r="AP190" s="143"/>
      <c r="AQ190" s="150"/>
      <c r="AV190" s="148">
        <f t="shared" si="235"/>
        <v>3.93908484152441</v>
      </c>
      <c r="AX190" s="149"/>
      <c r="AY190" s="143"/>
      <c r="AZ190" s="143"/>
      <c r="BA190" s="150"/>
      <c r="BF190" s="148" t="str">
        <f t="shared" si="236"/>
        <v/>
      </c>
      <c r="BK190" s="148">
        <f t="shared" si="237"/>
        <v>6.7540509259259238</v>
      </c>
      <c r="BM190" s="149"/>
      <c r="BN190" s="143"/>
      <c r="BO190" s="143"/>
      <c r="BP190" s="150"/>
      <c r="BU190" s="148">
        <f t="shared" si="238"/>
        <v>5.0758061543716675</v>
      </c>
      <c r="BW190" s="149"/>
      <c r="BX190" s="143"/>
      <c r="BY190" s="143"/>
      <c r="BZ190" s="150"/>
    </row>
    <row r="191" spans="1:78" x14ac:dyDescent="0.2">
      <c r="A191" s="74" t="s">
        <v>211</v>
      </c>
      <c r="B191" s="75">
        <v>192.14901243594744</v>
      </c>
      <c r="C191" s="75">
        <v>45.155017922447648</v>
      </c>
      <c r="D191" s="75">
        <v>3.063732654518986</v>
      </c>
      <c r="E191" s="75"/>
      <c r="F191" s="75">
        <v>0</v>
      </c>
      <c r="G191" s="75">
        <v>2.3288688654975491</v>
      </c>
      <c r="H191" s="75">
        <v>242.69663187841164</v>
      </c>
      <c r="I191" s="75"/>
      <c r="J191" s="96"/>
      <c r="K191" s="97"/>
      <c r="L191" s="97"/>
      <c r="M191" s="98"/>
      <c r="R191" s="75">
        <f t="shared" si="232"/>
        <v>242.69663187841164</v>
      </c>
      <c r="T191" s="96"/>
      <c r="U191" s="97"/>
      <c r="V191" s="97"/>
      <c r="W191" s="98"/>
      <c r="AB191" s="148">
        <f t="shared" si="233"/>
        <v>192.14901243594744</v>
      </c>
      <c r="AD191" s="149"/>
      <c r="AE191" s="143"/>
      <c r="AF191" s="143"/>
      <c r="AG191" s="150"/>
      <c r="AL191" s="148">
        <f t="shared" si="234"/>
        <v>45.155017922447648</v>
      </c>
      <c r="AN191" s="149"/>
      <c r="AO191" s="143"/>
      <c r="AP191" s="143"/>
      <c r="AQ191" s="150"/>
      <c r="AV191" s="148">
        <f t="shared" si="235"/>
        <v>3.063732654518986</v>
      </c>
      <c r="AX191" s="149"/>
      <c r="AY191" s="143"/>
      <c r="AZ191" s="143"/>
      <c r="BA191" s="150"/>
      <c r="BF191" s="148" t="str">
        <f t="shared" si="236"/>
        <v/>
      </c>
      <c r="BK191" s="148">
        <f t="shared" si="237"/>
        <v>0</v>
      </c>
      <c r="BM191" s="149"/>
      <c r="BN191" s="143"/>
      <c r="BO191" s="143"/>
      <c r="BP191" s="150"/>
      <c r="BU191" s="148">
        <f t="shared" si="238"/>
        <v>2.3288688654975491</v>
      </c>
      <c r="BW191" s="149"/>
      <c r="BX191" s="143"/>
      <c r="BY191" s="143"/>
      <c r="BZ191" s="150"/>
    </row>
    <row r="192" spans="1:78" x14ac:dyDescent="0.2">
      <c r="A192" s="74" t="s">
        <v>212</v>
      </c>
      <c r="B192" s="75">
        <v>230.69877954702224</v>
      </c>
      <c r="C192" s="75">
        <v>54.214213193550222</v>
      </c>
      <c r="D192" s="75">
        <v>5.2521131220325472</v>
      </c>
      <c r="E192" s="75"/>
      <c r="F192" s="75">
        <v>1.870748299319728</v>
      </c>
      <c r="G192" s="75">
        <v>5.6694338671342646</v>
      </c>
      <c r="H192" s="75">
        <v>297.70528802905898</v>
      </c>
      <c r="I192" s="75">
        <v>39.108555399719492</v>
      </c>
      <c r="J192" s="102">
        <f t="shared" ref="J192" si="582">SUM(H189:H192)</f>
        <v>1029.2444386437958</v>
      </c>
      <c r="K192" s="103">
        <f t="shared" ref="K192" si="583">AVERAGE(H189:H192)</f>
        <v>257.31110966094894</v>
      </c>
      <c r="L192" s="104">
        <f t="shared" ref="L192" si="584">(K192-P$12)^2</f>
        <v>136.84962551627814</v>
      </c>
      <c r="M192" s="105">
        <f t="shared" ref="M192" si="585">(H190-K192)^2+(H191-K192)^2+(H192-K192)^2+(H189-K192)^2</f>
        <v>5293.9657693656627</v>
      </c>
      <c r="R192" s="75">
        <f t="shared" si="232"/>
        <v>297.70528802905898</v>
      </c>
      <c r="T192" s="102">
        <f t="shared" ref="T192" si="586">SUM(R189:R192)</f>
        <v>1033.9346253526567</v>
      </c>
      <c r="U192" s="103">
        <f t="shared" ref="U192" si="587">AVERAGE(R189:R192)</f>
        <v>258.48365633816417</v>
      </c>
      <c r="V192" s="104">
        <f t="shared" ref="V192" si="588">(U192-Z$12)^2</f>
        <v>122.25190973353449</v>
      </c>
      <c r="W192" s="105">
        <f t="shared" ref="W192" si="589">(R190-U192)^2+(R191-U192)^2+(R192-U192)^2+(R189-U192)^2</f>
        <v>4819.2714907617801</v>
      </c>
      <c r="AB192" s="148">
        <f t="shared" si="233"/>
        <v>230.69877954702224</v>
      </c>
      <c r="AD192" s="155">
        <f t="shared" ref="AD192" si="590">SUM(AB189:AB192)</f>
        <v>785.71753074788353</v>
      </c>
      <c r="AE192" s="156">
        <f t="shared" ref="AE192" si="591">AVERAGE(AB189:AB192)</f>
        <v>196.42938268697088</v>
      </c>
      <c r="AF192" s="157">
        <f t="shared" ref="AF192" si="592">(AE192-AJ$12)^2</f>
        <v>88.508872035711832</v>
      </c>
      <c r="AG192" s="158">
        <f t="shared" ref="AG192" si="593">(AB190-AE192)^2+(AB191-AE192)^2+(AB192-AE192)^2+(AB189-AE192)^2</f>
        <v>4187.2926184457165</v>
      </c>
      <c r="AL192" s="148">
        <f t="shared" si="234"/>
        <v>54.214213193550222</v>
      </c>
      <c r="AN192" s="155">
        <f t="shared" ref="AN192" si="594">SUM(AL189:AL192)</f>
        <v>184.64361972575264</v>
      </c>
      <c r="AO192" s="156">
        <f t="shared" ref="AO192" si="595">AVERAGE(AL189:AL192)</f>
        <v>46.160904931438161</v>
      </c>
      <c r="AP192" s="157">
        <f t="shared" ref="AP192" si="596">(AO192-AT$12)^2</f>
        <v>4.6969108143964577</v>
      </c>
      <c r="AQ192" s="158">
        <f t="shared" ref="AQ192" si="597">(AL190-AO192)^2+(AL191-AO192)^2+(AL192-AO192)^2+(AL189-AO192)^2</f>
        <v>231.24323485366466</v>
      </c>
      <c r="AV192" s="148">
        <f t="shared" si="235"/>
        <v>5.2521131220325472</v>
      </c>
      <c r="AX192" s="155">
        <f t="shared" ref="AX192" si="598">SUM(AV189:AV192)</f>
        <v>13.567958898584081</v>
      </c>
      <c r="AY192" s="156">
        <f t="shared" ref="AY192" si="599">AVERAGE(AV189:AV192)</f>
        <v>3.3919897246460202</v>
      </c>
      <c r="AZ192" s="157">
        <f t="shared" ref="AZ192" si="600">(AY192-BD$12)^2</f>
        <v>7.5846326685597432E-2</v>
      </c>
      <c r="BA192" s="158">
        <f t="shared" ref="BA192" si="601">(AV190-AY192)^2+(AV191-AY192)^2+(AV192-AY192)^2+(AV189-AY192)^2</f>
        <v>8.1892055107172332</v>
      </c>
      <c r="BF192" s="148" t="str">
        <f t="shared" si="236"/>
        <v/>
      </c>
      <c r="BK192" s="148">
        <f t="shared" si="237"/>
        <v>1.870748299319728</v>
      </c>
      <c r="BM192" s="155">
        <f t="shared" ref="BM192" si="602">SUM(BK189:BK192)</f>
        <v>10.308537651171576</v>
      </c>
      <c r="BN192" s="156">
        <f t="shared" ref="BN192" si="603">AVERAGE(BK189:BK192)</f>
        <v>2.5771344127928941</v>
      </c>
      <c r="BO192" s="157">
        <f t="shared" ref="BO192" si="604">(BN192-BS$12)^2</f>
        <v>4.9134050668066731E-4</v>
      </c>
      <c r="BP192" s="158">
        <f t="shared" ref="BP192" si="605">(BK190-BN192)^2+(BK191-BN192)^2+(BK192-BN192)^2+(BK189-BN192)^2</f>
        <v>25.385391069942493</v>
      </c>
      <c r="BU192" s="148">
        <f t="shared" si="238"/>
        <v>5.6694338671342646</v>
      </c>
      <c r="BW192" s="155">
        <f t="shared" ref="BW192" si="606">SUM(BU189:BU192)</f>
        <v>35.006791620403952</v>
      </c>
      <c r="BX192" s="156">
        <f t="shared" ref="BX192" si="607">AVERAGE(BU189:BU192)</f>
        <v>8.751697905100988</v>
      </c>
      <c r="BY192" s="157">
        <f t="shared" ref="BY192" si="608">(BX192-CC$12)^2</f>
        <v>1.6929287556299803E-2</v>
      </c>
      <c r="BZ192" s="158">
        <f t="shared" ref="BZ192" si="609">(BU190-BX192)^2+(BU191-BX192)^2+(BU192-BX192)^2+(BU189-BX192)^2</f>
        <v>238.00362567865722</v>
      </c>
    </row>
    <row r="193" spans="1:78" x14ac:dyDescent="0.2">
      <c r="A193" s="74" t="s">
        <v>213</v>
      </c>
      <c r="B193" s="75">
        <v>162.56348964274761</v>
      </c>
      <c r="C193" s="75">
        <v>38.20242006604569</v>
      </c>
      <c r="D193" s="75">
        <v>5.2521131220325472</v>
      </c>
      <c r="E193" s="75">
        <v>4.2304798850574716</v>
      </c>
      <c r="F193" s="75">
        <v>0</v>
      </c>
      <c r="G193" s="75">
        <v>12.222776550574316</v>
      </c>
      <c r="H193" s="75">
        <v>218.24079938140014</v>
      </c>
      <c r="I193" s="75"/>
      <c r="J193" s="96"/>
      <c r="K193" s="97"/>
      <c r="L193" s="97"/>
      <c r="M193" s="98"/>
      <c r="R193" s="75">
        <f t="shared" si="232"/>
        <v>222.4712792664576</v>
      </c>
      <c r="T193" s="96"/>
      <c r="U193" s="97"/>
      <c r="V193" s="97"/>
      <c r="W193" s="98"/>
      <c r="AB193" s="148">
        <f t="shared" si="233"/>
        <v>162.56348964274761</v>
      </c>
      <c r="AD193" s="149"/>
      <c r="AE193" s="143"/>
      <c r="AF193" s="143"/>
      <c r="AG193" s="150"/>
      <c r="AL193" s="148">
        <f t="shared" si="234"/>
        <v>38.20242006604569</v>
      </c>
      <c r="AN193" s="149"/>
      <c r="AO193" s="143"/>
      <c r="AP193" s="143"/>
      <c r="AQ193" s="150"/>
      <c r="AV193" s="148">
        <f t="shared" si="235"/>
        <v>5.2521131220325472</v>
      </c>
      <c r="AX193" s="149"/>
      <c r="AY193" s="143"/>
      <c r="AZ193" s="143"/>
      <c r="BA193" s="150"/>
      <c r="BF193" s="148">
        <f t="shared" si="236"/>
        <v>4.2304798850574716</v>
      </c>
      <c r="BK193" s="148">
        <f t="shared" si="237"/>
        <v>0</v>
      </c>
      <c r="BM193" s="149"/>
      <c r="BN193" s="143"/>
      <c r="BO193" s="143"/>
      <c r="BP193" s="150"/>
      <c r="BU193" s="148">
        <f t="shared" si="238"/>
        <v>12.222776550574316</v>
      </c>
      <c r="BW193" s="149"/>
      <c r="BX193" s="143"/>
      <c r="BY193" s="143"/>
      <c r="BZ193" s="150"/>
    </row>
    <row r="194" spans="1:78" x14ac:dyDescent="0.2">
      <c r="A194" s="74" t="s">
        <v>214</v>
      </c>
      <c r="B194" s="75">
        <v>143.37492719610731</v>
      </c>
      <c r="C194" s="75">
        <v>33.693107891085212</v>
      </c>
      <c r="D194" s="75">
        <v>3.063732654518986</v>
      </c>
      <c r="E194" s="75"/>
      <c r="F194" s="75">
        <v>0.17095833333333335</v>
      </c>
      <c r="G194" s="75">
        <v>6.9585830884963054</v>
      </c>
      <c r="H194" s="75">
        <v>187.26130916354117</v>
      </c>
      <c r="I194" s="75"/>
      <c r="J194" s="96"/>
      <c r="K194" s="97"/>
      <c r="L194" s="97"/>
      <c r="M194" s="98"/>
      <c r="R194" s="75">
        <f t="shared" si="232"/>
        <v>187.26130916354117</v>
      </c>
      <c r="T194" s="96"/>
      <c r="U194" s="97"/>
      <c r="V194" s="97"/>
      <c r="W194" s="98"/>
      <c r="AB194" s="148">
        <f t="shared" si="233"/>
        <v>143.37492719610731</v>
      </c>
      <c r="AD194" s="149"/>
      <c r="AE194" s="143"/>
      <c r="AF194" s="143"/>
      <c r="AG194" s="150"/>
      <c r="AL194" s="148">
        <f t="shared" si="234"/>
        <v>33.693107891085212</v>
      </c>
      <c r="AN194" s="149"/>
      <c r="AO194" s="143"/>
      <c r="AP194" s="143"/>
      <c r="AQ194" s="150"/>
      <c r="AV194" s="148">
        <f t="shared" si="235"/>
        <v>3.063732654518986</v>
      </c>
      <c r="AX194" s="149"/>
      <c r="AY194" s="143"/>
      <c r="AZ194" s="143"/>
      <c r="BA194" s="150"/>
      <c r="BF194" s="148" t="str">
        <f t="shared" si="236"/>
        <v/>
      </c>
      <c r="BK194" s="148">
        <f t="shared" si="237"/>
        <v>0.17095833333333335</v>
      </c>
      <c r="BM194" s="149"/>
      <c r="BN194" s="143"/>
      <c r="BO194" s="143"/>
      <c r="BP194" s="150"/>
      <c r="BU194" s="148">
        <f t="shared" si="238"/>
        <v>6.9585830884963054</v>
      </c>
      <c r="BW194" s="149"/>
      <c r="BX194" s="143"/>
      <c r="BY194" s="143"/>
      <c r="BZ194" s="150"/>
    </row>
    <row r="195" spans="1:78" x14ac:dyDescent="0.2">
      <c r="A195" s="74" t="s">
        <v>215</v>
      </c>
      <c r="B195" s="75">
        <v>161.94061357550726</v>
      </c>
      <c r="C195" s="75">
        <v>38.056044190244201</v>
      </c>
      <c r="D195" s="75">
        <v>3.93908484152441</v>
      </c>
      <c r="E195" s="75"/>
      <c r="F195" s="75">
        <v>7.3409722222222223E-2</v>
      </c>
      <c r="G195" s="75">
        <v>18.413683303245637</v>
      </c>
      <c r="H195" s="75">
        <v>222.42283563274373</v>
      </c>
      <c r="I195" s="75"/>
      <c r="J195" s="96"/>
      <c r="K195" s="97"/>
      <c r="L195" s="97"/>
      <c r="M195" s="98"/>
      <c r="R195" s="75">
        <f t="shared" si="232"/>
        <v>222.42283563274373</v>
      </c>
      <c r="T195" s="96"/>
      <c r="U195" s="97"/>
      <c r="V195" s="97"/>
      <c r="W195" s="98"/>
      <c r="AB195" s="148">
        <f t="shared" si="233"/>
        <v>161.94061357550726</v>
      </c>
      <c r="AD195" s="149"/>
      <c r="AE195" s="143"/>
      <c r="AF195" s="143"/>
      <c r="AG195" s="150"/>
      <c r="AL195" s="148">
        <f t="shared" si="234"/>
        <v>38.056044190244201</v>
      </c>
      <c r="AN195" s="149"/>
      <c r="AO195" s="143"/>
      <c r="AP195" s="143"/>
      <c r="AQ195" s="150"/>
      <c r="AV195" s="148">
        <f t="shared" si="235"/>
        <v>3.93908484152441</v>
      </c>
      <c r="AX195" s="149"/>
      <c r="AY195" s="143"/>
      <c r="AZ195" s="143"/>
      <c r="BA195" s="150"/>
      <c r="BF195" s="148" t="str">
        <f t="shared" si="236"/>
        <v/>
      </c>
      <c r="BK195" s="148">
        <f t="shared" si="237"/>
        <v>7.3409722222222223E-2</v>
      </c>
      <c r="BM195" s="149"/>
      <c r="BN195" s="143"/>
      <c r="BO195" s="143"/>
      <c r="BP195" s="150"/>
      <c r="BU195" s="148">
        <f t="shared" si="238"/>
        <v>18.413683303245637</v>
      </c>
      <c r="BW195" s="149"/>
      <c r="BX195" s="143"/>
      <c r="BY195" s="143"/>
      <c r="BZ195" s="150"/>
    </row>
    <row r="196" spans="1:78" x14ac:dyDescent="0.2">
      <c r="A196" s="74" t="s">
        <v>216</v>
      </c>
      <c r="B196" s="75">
        <v>161.12306705749808</v>
      </c>
      <c r="C196" s="75">
        <v>37.863920758512045</v>
      </c>
      <c r="D196" s="75">
        <v>3.063732654518986</v>
      </c>
      <c r="E196" s="75"/>
      <c r="F196" s="75">
        <v>0.25410930049706104</v>
      </c>
      <c r="G196" s="75">
        <v>8.6655404224188342</v>
      </c>
      <c r="H196" s="75">
        <v>210.97037019344501</v>
      </c>
      <c r="I196" s="75">
        <v>65.665497896213182</v>
      </c>
      <c r="J196" s="102">
        <f t="shared" ref="J196" si="610">SUM(H193:H196)</f>
        <v>838.89531437112998</v>
      </c>
      <c r="K196" s="103">
        <f t="shared" ref="K196" si="611">AVERAGE(H193:H196)</f>
        <v>209.7238285927825</v>
      </c>
      <c r="L196" s="104">
        <f t="shared" ref="L196" si="612">(K196-P$12)^2</f>
        <v>3514.7770951691227</v>
      </c>
      <c r="M196" s="105">
        <f t="shared" ref="M196" si="613">(H194-K196)^2+(H195-K196)^2+(H196-K196)^2+(H193-K196)^2</f>
        <v>739.92221628637742</v>
      </c>
      <c r="R196" s="75">
        <f t="shared" si="232"/>
        <v>210.97037019344501</v>
      </c>
      <c r="T196" s="102">
        <f t="shared" ref="T196" si="614">SUM(R193:R196)</f>
        <v>843.12579425618742</v>
      </c>
      <c r="U196" s="103">
        <f t="shared" ref="U196" si="615">AVERAGE(R193:R196)</f>
        <v>210.78144856404685</v>
      </c>
      <c r="V196" s="104">
        <f t="shared" ref="V196" si="616">(U196-Z$12)^2</f>
        <v>3452.6161240130332</v>
      </c>
      <c r="W196" s="105">
        <f t="shared" ref="W196" si="617">(R194-U196)^2+(R195-U196)^2+(R196-U196)^2+(R193-U196)^2</f>
        <v>825.40668353552201</v>
      </c>
      <c r="AB196" s="148">
        <f t="shared" si="233"/>
        <v>161.12306705749808</v>
      </c>
      <c r="AD196" s="155">
        <f t="shared" ref="AD196" si="618">SUM(AB193:AB196)</f>
        <v>629.00209747186022</v>
      </c>
      <c r="AE196" s="156">
        <f t="shared" ref="AE196" si="619">AVERAGE(AB193:AB196)</f>
        <v>157.25052436796506</v>
      </c>
      <c r="AF196" s="157">
        <f t="shared" ref="AF196" si="620">(AE196-AJ$12)^2</f>
        <v>2360.6745797099788</v>
      </c>
      <c r="AG196" s="158">
        <f t="shared" ref="AG196" si="621">(AB194-AE196)^2+(AB195-AE196)^2+(AB196-AE196)^2+(AB193-AE196)^2</f>
        <v>257.75332054367152</v>
      </c>
      <c r="AL196" s="148">
        <f t="shared" si="234"/>
        <v>37.863920758512045</v>
      </c>
      <c r="AN196" s="155">
        <f t="shared" ref="AN196" si="622">SUM(AL193:AL196)</f>
        <v>147.81549290588714</v>
      </c>
      <c r="AO196" s="156">
        <f t="shared" ref="AO196" si="623">AVERAGE(AL193:AL196)</f>
        <v>36.953873226471785</v>
      </c>
      <c r="AP196" s="157">
        <f t="shared" ref="AP196" si="624">(AO196-AT$12)^2</f>
        <v>129.3739602332474</v>
      </c>
      <c r="AQ196" s="158">
        <f t="shared" ref="AQ196" si="625">(AL194-AO196)^2+(AL195-AO196)^2+(AL196-AO196)^2+(AL193-AO196)^2</f>
        <v>14.234427127024277</v>
      </c>
      <c r="AV196" s="148">
        <f t="shared" si="235"/>
        <v>3.063732654518986</v>
      </c>
      <c r="AX196" s="155">
        <f t="shared" ref="AX196" si="626">SUM(AV193:AV196)</f>
        <v>15.318663272594931</v>
      </c>
      <c r="AY196" s="156">
        <f t="shared" ref="AY196" si="627">AVERAGE(AV193:AV196)</f>
        <v>3.8296658181487326</v>
      </c>
      <c r="AZ196" s="157">
        <f t="shared" ref="AZ196" si="628">(AY196-BD$12)^2</f>
        <v>2.6332843074362268E-2</v>
      </c>
      <c r="BA196" s="158">
        <f t="shared" ref="BA196" si="629">(AV194-AY196)^2+(AV195-AY196)^2+(AV196-AY196)^2+(AV193-AY196)^2</f>
        <v>3.2086360772985647</v>
      </c>
      <c r="BF196" s="148" t="str">
        <f t="shared" si="236"/>
        <v/>
      </c>
      <c r="BK196" s="148">
        <f t="shared" si="237"/>
        <v>0.25410930049706104</v>
      </c>
      <c r="BM196" s="155">
        <f t="shared" ref="BM196" si="630">SUM(BK193:BK196)</f>
        <v>0.49847735605261662</v>
      </c>
      <c r="BN196" s="156">
        <f t="shared" ref="BN196" si="631">AVERAGE(BK193:BK196)</f>
        <v>0.12461933901315415</v>
      </c>
      <c r="BO196" s="157">
        <f t="shared" ref="BO196" si="632">(BN196-BS$12)^2</f>
        <v>5.9065956390461274</v>
      </c>
      <c r="BP196" s="158">
        <f t="shared" ref="BP196" si="633">(BK194-BN196)^2+(BK195-BN196)^2+(BK196-BN196)^2+(BK193-BN196)^2</f>
        <v>3.7067357027658836E-2</v>
      </c>
      <c r="BU196" s="148">
        <f t="shared" si="238"/>
        <v>8.6655404224188342</v>
      </c>
      <c r="BW196" s="155">
        <f t="shared" ref="BW196" si="634">SUM(BU193:BU196)</f>
        <v>46.260583364735091</v>
      </c>
      <c r="BX196" s="156">
        <f t="shared" ref="BX196" si="635">AVERAGE(BU193:BU196)</f>
        <v>11.565145841183773</v>
      </c>
      <c r="BY196" s="157">
        <f t="shared" ref="BY196" si="636">(BX196-CC$12)^2</f>
        <v>8.6645486041903528</v>
      </c>
      <c r="BZ196" s="158">
        <f t="shared" ref="BZ196" si="637">(BU194-BX196)^2+(BU195-BX196)^2+(BU196-BX196)^2+(BU193-BX196)^2</f>
        <v>76.963075498176821</v>
      </c>
    </row>
    <row r="197" spans="1:78" x14ac:dyDescent="0.2">
      <c r="A197" s="74" t="s">
        <v>217</v>
      </c>
      <c r="B197" s="75">
        <v>244.43354896707905</v>
      </c>
      <c r="C197" s="75">
        <v>57.441884007263575</v>
      </c>
      <c r="D197" s="75">
        <v>2.1883804675135612</v>
      </c>
      <c r="E197" s="75">
        <v>2.7456633928571428</v>
      </c>
      <c r="F197" s="75">
        <v>1.6883503401360547</v>
      </c>
      <c r="G197" s="75">
        <v>6.6279568927122874</v>
      </c>
      <c r="H197" s="75">
        <v>312.38012067470459</v>
      </c>
      <c r="I197" s="75"/>
      <c r="J197" s="96"/>
      <c r="K197" s="97"/>
      <c r="L197" s="97"/>
      <c r="M197" s="98"/>
      <c r="R197" s="75">
        <f t="shared" si="232"/>
        <v>315.12578406756171</v>
      </c>
      <c r="T197" s="96"/>
      <c r="U197" s="97"/>
      <c r="V197" s="97"/>
      <c r="W197" s="98"/>
      <c r="AB197" s="148">
        <f t="shared" si="233"/>
        <v>244.43354896707905</v>
      </c>
      <c r="AD197" s="149"/>
      <c r="AE197" s="143"/>
      <c r="AF197" s="143"/>
      <c r="AG197" s="150"/>
      <c r="AL197" s="148">
        <f t="shared" si="234"/>
        <v>57.441884007263575</v>
      </c>
      <c r="AN197" s="149"/>
      <c r="AO197" s="143"/>
      <c r="AP197" s="143"/>
      <c r="AQ197" s="150"/>
      <c r="AV197" s="148">
        <f t="shared" si="235"/>
        <v>2.1883804675135612</v>
      </c>
      <c r="AX197" s="149"/>
      <c r="AY197" s="143"/>
      <c r="AZ197" s="143"/>
      <c r="BA197" s="150"/>
      <c r="BF197" s="148">
        <f t="shared" si="236"/>
        <v>2.7456633928571428</v>
      </c>
      <c r="BK197" s="148">
        <f t="shared" si="237"/>
        <v>1.6883503401360547</v>
      </c>
      <c r="BM197" s="149"/>
      <c r="BN197" s="143"/>
      <c r="BO197" s="143"/>
      <c r="BP197" s="150"/>
      <c r="BU197" s="148">
        <f t="shared" si="238"/>
        <v>6.6279568927122874</v>
      </c>
      <c r="BW197" s="149"/>
      <c r="BX197" s="143"/>
      <c r="BY197" s="143"/>
      <c r="BZ197" s="150"/>
    </row>
    <row r="198" spans="1:78" x14ac:dyDescent="0.2">
      <c r="A198" s="74" t="s">
        <v>218</v>
      </c>
      <c r="B198" s="75">
        <v>254.11802700670745</v>
      </c>
      <c r="C198" s="75">
        <v>59.717736346576245</v>
      </c>
      <c r="D198" s="75">
        <v>5.6897892155352592</v>
      </c>
      <c r="E198" s="75"/>
      <c r="F198" s="75">
        <v>0</v>
      </c>
      <c r="G198" s="75">
        <v>7.4112549617533672</v>
      </c>
      <c r="H198" s="75">
        <v>326.93680753057231</v>
      </c>
      <c r="I198" s="75"/>
      <c r="J198" s="96"/>
      <c r="K198" s="97"/>
      <c r="L198" s="97"/>
      <c r="M198" s="98"/>
      <c r="R198" s="75">
        <f t="shared" si="232"/>
        <v>326.93680753057231</v>
      </c>
      <c r="T198" s="96"/>
      <c r="U198" s="97"/>
      <c r="V198" s="97"/>
      <c r="W198" s="98"/>
      <c r="AB198" s="148">
        <f t="shared" si="233"/>
        <v>254.11802700670745</v>
      </c>
      <c r="AD198" s="149"/>
      <c r="AE198" s="143"/>
      <c r="AF198" s="143"/>
      <c r="AG198" s="150"/>
      <c r="AL198" s="148">
        <f t="shared" si="234"/>
        <v>59.717736346576245</v>
      </c>
      <c r="AN198" s="149"/>
      <c r="AO198" s="143"/>
      <c r="AP198" s="143"/>
      <c r="AQ198" s="150"/>
      <c r="AV198" s="148">
        <f t="shared" si="235"/>
        <v>5.6897892155352592</v>
      </c>
      <c r="AX198" s="149"/>
      <c r="AY198" s="143"/>
      <c r="AZ198" s="143"/>
      <c r="BA198" s="150"/>
      <c r="BF198" s="148" t="str">
        <f t="shared" si="236"/>
        <v/>
      </c>
      <c r="BK198" s="148">
        <f t="shared" si="237"/>
        <v>0</v>
      </c>
      <c r="BM198" s="149"/>
      <c r="BN198" s="143"/>
      <c r="BO198" s="143"/>
      <c r="BP198" s="150"/>
      <c r="BU198" s="148">
        <f t="shared" si="238"/>
        <v>7.4112549617533672</v>
      </c>
      <c r="BW198" s="149"/>
      <c r="BX198" s="143"/>
      <c r="BY198" s="143"/>
      <c r="BZ198" s="150"/>
    </row>
    <row r="199" spans="1:78" x14ac:dyDescent="0.2">
      <c r="A199" s="74" t="s">
        <v>219</v>
      </c>
      <c r="B199" s="75">
        <v>197.03142308982382</v>
      </c>
      <c r="C199" s="75">
        <v>46.302384426108596</v>
      </c>
      <c r="D199" s="75">
        <v>4.8144370285298344</v>
      </c>
      <c r="E199" s="75"/>
      <c r="F199" s="75">
        <v>0</v>
      </c>
      <c r="G199" s="75">
        <v>23.055295951200183</v>
      </c>
      <c r="H199" s="75">
        <v>271.20354049566242</v>
      </c>
      <c r="I199" s="75"/>
      <c r="J199" s="96"/>
      <c r="K199" s="97"/>
      <c r="L199" s="97"/>
      <c r="M199" s="98"/>
      <c r="R199" s="75">
        <f t="shared" si="232"/>
        <v>271.20354049566242</v>
      </c>
      <c r="T199" s="96"/>
      <c r="U199" s="97"/>
      <c r="V199" s="97"/>
      <c r="W199" s="98"/>
      <c r="AB199" s="148">
        <f t="shared" si="233"/>
        <v>197.03142308982382</v>
      </c>
      <c r="AD199" s="149"/>
      <c r="AE199" s="143"/>
      <c r="AF199" s="143"/>
      <c r="AG199" s="150"/>
      <c r="AL199" s="148">
        <f t="shared" si="234"/>
        <v>46.302384426108596</v>
      </c>
      <c r="AN199" s="149"/>
      <c r="AO199" s="143"/>
      <c r="AP199" s="143"/>
      <c r="AQ199" s="150"/>
      <c r="AV199" s="148">
        <f t="shared" si="235"/>
        <v>4.8144370285298344</v>
      </c>
      <c r="AX199" s="149"/>
      <c r="AY199" s="143"/>
      <c r="AZ199" s="143"/>
      <c r="BA199" s="150"/>
      <c r="BF199" s="148" t="str">
        <f t="shared" si="236"/>
        <v/>
      </c>
      <c r="BK199" s="148">
        <f t="shared" si="237"/>
        <v>0</v>
      </c>
      <c r="BM199" s="149"/>
      <c r="BN199" s="143"/>
      <c r="BO199" s="143"/>
      <c r="BP199" s="150"/>
      <c r="BU199" s="148">
        <f t="shared" si="238"/>
        <v>23.055295951200183</v>
      </c>
      <c r="BW199" s="149"/>
      <c r="BX199" s="143"/>
      <c r="BY199" s="143"/>
      <c r="BZ199" s="150"/>
    </row>
    <row r="200" spans="1:78" x14ac:dyDescent="0.2">
      <c r="A200" s="74" t="s">
        <v>220</v>
      </c>
      <c r="B200" s="75">
        <v>223.58090325286383</v>
      </c>
      <c r="C200" s="75">
        <v>52.541512264422998</v>
      </c>
      <c r="D200" s="75">
        <v>3.93908484152441</v>
      </c>
      <c r="E200" s="75"/>
      <c r="F200" s="75">
        <v>5.666298870051544</v>
      </c>
      <c r="G200" s="75">
        <v>1.5218436506259736</v>
      </c>
      <c r="H200" s="75">
        <v>287.2496428794887</v>
      </c>
      <c r="I200" s="75">
        <v>50.774894810659191</v>
      </c>
      <c r="J200" s="102">
        <f t="shared" ref="J200" si="638">SUM(H197:H200)</f>
        <v>1197.770111580428</v>
      </c>
      <c r="K200" s="103">
        <f t="shared" ref="K200" si="639">AVERAGE(H197:H200)</f>
        <v>299.44252789510699</v>
      </c>
      <c r="L200" s="104">
        <f t="shared" ref="L200" si="640">(K200-P$12)^2</f>
        <v>926.1762395238577</v>
      </c>
      <c r="M200" s="105">
        <f t="shared" ref="M200" si="641">(H198-K200)^2+(H199-K200)^2+(H200-K200)^2+(H197-K200)^2</f>
        <v>1869.4235739539367</v>
      </c>
      <c r="R200" s="75">
        <f t="shared" si="232"/>
        <v>287.2496428794887</v>
      </c>
      <c r="T200" s="102">
        <f t="shared" ref="T200" si="642">SUM(R197:R200)</f>
        <v>1200.5157749732853</v>
      </c>
      <c r="U200" s="103">
        <f t="shared" ref="U200" si="643">AVERAGE(R197:R200)</f>
        <v>300.12894374332132</v>
      </c>
      <c r="V200" s="104">
        <f t="shared" ref="V200" si="644">(U200-Z$12)^2</f>
        <v>935.65809724464748</v>
      </c>
      <c r="W200" s="105">
        <f t="shared" ref="W200" si="645">(R198-U200)^2+(R199-U200)^2+(R200-U200)^2+(R197-U200)^2</f>
        <v>1946.122124327361</v>
      </c>
      <c r="AB200" s="148">
        <f t="shared" si="233"/>
        <v>223.58090325286383</v>
      </c>
      <c r="AD200" s="155">
        <f t="shared" ref="AD200" si="646">SUM(AB197:AB200)</f>
        <v>919.16390231647415</v>
      </c>
      <c r="AE200" s="156">
        <f t="shared" ref="AE200" si="647">AVERAGE(AB197:AB200)</f>
        <v>229.79097557911854</v>
      </c>
      <c r="AF200" s="157">
        <f t="shared" ref="AF200" si="648">(AE200-AJ$12)^2</f>
        <v>573.77866574879192</v>
      </c>
      <c r="AG200" s="158">
        <f t="shared" ref="AG200" si="649">(AB198-AE200)^2+(AB199-AE200)^2+(AB200-AE200)^2+(AB197-AE200)^2</f>
        <v>1917.9636641785353</v>
      </c>
      <c r="AL200" s="148">
        <f t="shared" si="234"/>
        <v>52.541512264422998</v>
      </c>
      <c r="AN200" s="155">
        <f t="shared" ref="AN200" si="650">SUM(AL197:AL200)</f>
        <v>216.00351704437142</v>
      </c>
      <c r="AO200" s="156">
        <f t="shared" ref="AO200" si="651">AVERAGE(AL197:AL200)</f>
        <v>54.000879261092855</v>
      </c>
      <c r="AP200" s="157">
        <f t="shared" ref="AP200" si="652">(AO200-AT$12)^2</f>
        <v>32.179962945154372</v>
      </c>
      <c r="AQ200" s="158">
        <f t="shared" ref="AQ200" si="653">(AL198-AO200)^2+(AL199-AO200)^2+(AL200-AO200)^2+(AL197-AO200)^2</f>
        <v>105.91954335425959</v>
      </c>
      <c r="AV200" s="148">
        <f t="shared" si="235"/>
        <v>3.93908484152441</v>
      </c>
      <c r="AX200" s="155">
        <f t="shared" ref="AX200" si="654">SUM(AV197:AV200)</f>
        <v>16.631691553103064</v>
      </c>
      <c r="AY200" s="156">
        <f t="shared" ref="AY200" si="655">AVERAGE(AV197:AV200)</f>
        <v>4.1579228882757659</v>
      </c>
      <c r="AZ200" s="157">
        <f t="shared" ref="AZ200" si="656">(AY200-BD$12)^2</f>
        <v>0.24062070657216592</v>
      </c>
      <c r="BA200" s="158">
        <f t="shared" ref="BA200" si="657">(AV198-AY200)^2+(AV199-AY200)^2+(AV200-AY200)^2+(AV197-AY200)^2</f>
        <v>6.7046126988328218</v>
      </c>
      <c r="BF200" s="148" t="str">
        <f t="shared" si="236"/>
        <v/>
      </c>
      <c r="BK200" s="148">
        <f t="shared" si="237"/>
        <v>5.666298870051544</v>
      </c>
      <c r="BM200" s="155">
        <f t="shared" ref="BM200" si="658">SUM(BK197:BK200)</f>
        <v>7.3546492101875991</v>
      </c>
      <c r="BN200" s="156">
        <f t="shared" ref="BN200" si="659">AVERAGE(BK197:BK200)</f>
        <v>1.8386623025468998</v>
      </c>
      <c r="BO200" s="157">
        <f t="shared" ref="BO200" si="660">(BN200-BS$12)^2</f>
        <v>0.51309415433108585</v>
      </c>
      <c r="BP200" s="158">
        <f t="shared" ref="BP200" si="661">(BK198-BN200)^2+(BK199-BN200)^2+(BK200-BN200)^2+(BK197-BN200)^2</f>
        <v>21.434753504556667</v>
      </c>
      <c r="BU200" s="148">
        <f t="shared" si="238"/>
        <v>1.5218436506259736</v>
      </c>
      <c r="BW200" s="155">
        <f t="shared" ref="BW200" si="662">SUM(BU197:BU200)</f>
        <v>38.616351456291817</v>
      </c>
      <c r="BX200" s="156">
        <f t="shared" ref="BX200" si="663">AVERAGE(BU197:BU200)</f>
        <v>9.6540878640729542</v>
      </c>
      <c r="BY200" s="157">
        <f t="shared" ref="BY200" si="664">(BX200-CC$12)^2</f>
        <v>1.066061525376427</v>
      </c>
      <c r="BZ200" s="158">
        <f t="shared" ref="BZ200" si="665">(BU198-BX200)^2+(BU199-BX200)^2+(BU200-BX200)^2+(BU197-BX200)^2</f>
        <v>259.91354222518169</v>
      </c>
    </row>
    <row r="201" spans="1:78" x14ac:dyDescent="0.2">
      <c r="A201" s="74" t="s">
        <v>221</v>
      </c>
      <c r="B201" s="75">
        <v>113.00023068554708</v>
      </c>
      <c r="C201" s="75">
        <v>26.555054211103563</v>
      </c>
      <c r="D201" s="75">
        <v>1.750704374010849</v>
      </c>
      <c r="E201" s="75">
        <v>2.252546218487395</v>
      </c>
      <c r="F201" s="75">
        <v>2.7647175925925924</v>
      </c>
      <c r="G201" s="75">
        <v>7.4614209272235547E-3</v>
      </c>
      <c r="H201" s="75">
        <v>144.07816828418132</v>
      </c>
      <c r="I201" s="75"/>
      <c r="J201" s="96"/>
      <c r="K201" s="97"/>
      <c r="L201" s="97"/>
      <c r="M201" s="98"/>
      <c r="R201" s="75">
        <f t="shared" si="232"/>
        <v>146.33071450266871</v>
      </c>
      <c r="T201" s="96"/>
      <c r="U201" s="97"/>
      <c r="V201" s="97"/>
      <c r="W201" s="98"/>
      <c r="AB201" s="148">
        <f t="shared" si="233"/>
        <v>113.00023068554708</v>
      </c>
      <c r="AD201" s="149"/>
      <c r="AE201" s="143"/>
      <c r="AF201" s="143"/>
      <c r="AG201" s="150"/>
      <c r="AL201" s="148">
        <f t="shared" si="234"/>
        <v>26.555054211103563</v>
      </c>
      <c r="AN201" s="149"/>
      <c r="AO201" s="143"/>
      <c r="AP201" s="143"/>
      <c r="AQ201" s="150"/>
      <c r="AV201" s="148">
        <f t="shared" si="235"/>
        <v>1.750704374010849</v>
      </c>
      <c r="AX201" s="149"/>
      <c r="AY201" s="143"/>
      <c r="AZ201" s="143"/>
      <c r="BA201" s="150"/>
      <c r="BF201" s="148">
        <f t="shared" si="236"/>
        <v>2.252546218487395</v>
      </c>
      <c r="BK201" s="148">
        <f t="shared" si="237"/>
        <v>2.7647175925925924</v>
      </c>
      <c r="BM201" s="149"/>
      <c r="BN201" s="143"/>
      <c r="BO201" s="143"/>
      <c r="BP201" s="150"/>
      <c r="BU201" s="148">
        <f t="shared" si="238"/>
        <v>7.4614209272235547E-3</v>
      </c>
      <c r="BW201" s="149"/>
      <c r="BX201" s="143"/>
      <c r="BY201" s="143"/>
      <c r="BZ201" s="150"/>
    </row>
    <row r="202" spans="1:78" x14ac:dyDescent="0.2">
      <c r="A202" s="74" t="s">
        <v>222</v>
      </c>
      <c r="B202" s="75">
        <v>334.67904901086445</v>
      </c>
      <c r="C202" s="75">
        <v>78.649576517553143</v>
      </c>
      <c r="D202" s="75">
        <v>2.6260565610162736</v>
      </c>
      <c r="E202" s="75"/>
      <c r="F202" s="75">
        <v>0.97777777777777775</v>
      </c>
      <c r="G202" s="75">
        <v>3.0534088615870205</v>
      </c>
      <c r="H202" s="75">
        <v>419.98586872879866</v>
      </c>
      <c r="I202" s="75"/>
      <c r="J202" s="96"/>
      <c r="K202" s="97"/>
      <c r="L202" s="97"/>
      <c r="M202" s="98"/>
      <c r="R202" s="75">
        <f t="shared" ref="R202:R265" si="666">SUM(B202:G202)</f>
        <v>419.98586872879866</v>
      </c>
      <c r="T202" s="96"/>
      <c r="U202" s="97"/>
      <c r="V202" s="97"/>
      <c r="W202" s="98"/>
      <c r="AB202" s="148">
        <f t="shared" ref="AB202:AB265" si="667">B202</f>
        <v>334.67904901086445</v>
      </c>
      <c r="AD202" s="149"/>
      <c r="AE202" s="143"/>
      <c r="AF202" s="143"/>
      <c r="AG202" s="150"/>
      <c r="AL202" s="148">
        <f t="shared" ref="AL202:AL265" si="668">C202</f>
        <v>78.649576517553143</v>
      </c>
      <c r="AN202" s="149"/>
      <c r="AO202" s="143"/>
      <c r="AP202" s="143"/>
      <c r="AQ202" s="150"/>
      <c r="AV202" s="148">
        <f t="shared" ref="AV202:AV265" si="669">D202</f>
        <v>2.6260565610162736</v>
      </c>
      <c r="AX202" s="149"/>
      <c r="AY202" s="143"/>
      <c r="AZ202" s="143"/>
      <c r="BA202" s="150"/>
      <c r="BF202" s="148" t="str">
        <f t="shared" ref="BF202:BF265" si="670">IF(E202="","",E202)</f>
        <v/>
      </c>
      <c r="BK202" s="148">
        <f t="shared" ref="BK202:BK265" si="671">F202</f>
        <v>0.97777777777777775</v>
      </c>
      <c r="BM202" s="149"/>
      <c r="BN202" s="143"/>
      <c r="BO202" s="143"/>
      <c r="BP202" s="150"/>
      <c r="BU202" s="148">
        <f t="shared" ref="BU202:BU265" si="672">G202</f>
        <v>3.0534088615870205</v>
      </c>
      <c r="BW202" s="149"/>
      <c r="BX202" s="143"/>
      <c r="BY202" s="143"/>
      <c r="BZ202" s="150"/>
    </row>
    <row r="203" spans="1:78" x14ac:dyDescent="0.2">
      <c r="A203" s="74" t="s">
        <v>223</v>
      </c>
      <c r="B203" s="75">
        <v>102.43857737423377</v>
      </c>
      <c r="C203" s="75">
        <v>24.073065682944936</v>
      </c>
      <c r="D203" s="75">
        <v>5.6897892155352592</v>
      </c>
      <c r="E203" s="75"/>
      <c r="F203" s="75">
        <v>13.129028486394557</v>
      </c>
      <c r="G203" s="75">
        <v>0.94433608610173103</v>
      </c>
      <c r="H203" s="75">
        <v>146.27479684521026</v>
      </c>
      <c r="I203" s="75"/>
      <c r="J203" s="96"/>
      <c r="K203" s="97"/>
      <c r="L203" s="97"/>
      <c r="M203" s="98"/>
      <c r="R203" s="75">
        <f t="shared" si="666"/>
        <v>146.27479684521026</v>
      </c>
      <c r="T203" s="96"/>
      <c r="U203" s="97"/>
      <c r="V203" s="97"/>
      <c r="W203" s="98"/>
      <c r="AB203" s="148">
        <f t="shared" si="667"/>
        <v>102.43857737423377</v>
      </c>
      <c r="AD203" s="149"/>
      <c r="AE203" s="143"/>
      <c r="AF203" s="143"/>
      <c r="AG203" s="150"/>
      <c r="AL203" s="148">
        <f t="shared" si="668"/>
        <v>24.073065682944936</v>
      </c>
      <c r="AN203" s="149"/>
      <c r="AO203" s="143"/>
      <c r="AP203" s="143"/>
      <c r="AQ203" s="150"/>
      <c r="AV203" s="148">
        <f t="shared" si="669"/>
        <v>5.6897892155352592</v>
      </c>
      <c r="AX203" s="149"/>
      <c r="AY203" s="143"/>
      <c r="AZ203" s="143"/>
      <c r="BA203" s="150"/>
      <c r="BF203" s="148" t="str">
        <f t="shared" si="670"/>
        <v/>
      </c>
      <c r="BK203" s="148">
        <f t="shared" si="671"/>
        <v>13.129028486394557</v>
      </c>
      <c r="BM203" s="149"/>
      <c r="BN203" s="143"/>
      <c r="BO203" s="143"/>
      <c r="BP203" s="150"/>
      <c r="BU203" s="148">
        <f t="shared" si="672"/>
        <v>0.94433608610173103</v>
      </c>
      <c r="BW203" s="149"/>
      <c r="BX203" s="143"/>
      <c r="BY203" s="143"/>
      <c r="BZ203" s="150"/>
    </row>
    <row r="204" spans="1:78" x14ac:dyDescent="0.2">
      <c r="A204" s="74" t="s">
        <v>224</v>
      </c>
      <c r="B204" s="75">
        <v>170.60252917673225</v>
      </c>
      <c r="C204" s="75">
        <v>40.091594356532077</v>
      </c>
      <c r="D204" s="75">
        <v>1.750704374010849</v>
      </c>
      <c r="E204" s="75"/>
      <c r="F204" s="75">
        <v>0</v>
      </c>
      <c r="G204" s="75">
        <v>1.0992271901713273</v>
      </c>
      <c r="H204" s="75">
        <v>213.54405509744649</v>
      </c>
      <c r="I204" s="75">
        <v>36.407082748948113</v>
      </c>
      <c r="J204" s="102">
        <f>SUM(H201:H204)</f>
        <v>923.88288895563676</v>
      </c>
      <c r="K204" s="103">
        <f t="shared" ref="K204" si="673">AVERAGE(H201:H204)</f>
        <v>230.97072223890919</v>
      </c>
      <c r="L204" s="104">
        <f t="shared" ref="L204" si="674">(K204-P$12)^2</f>
        <v>1446.939798344499</v>
      </c>
      <c r="M204" s="105">
        <f t="shared" ref="M204" si="675">(H202-K204)^2+(H203-K204)^2+(H204-K204)^2+(H201-K204)^2</f>
        <v>50754.130041324024</v>
      </c>
      <c r="R204" s="75">
        <f t="shared" si="666"/>
        <v>213.54405509744649</v>
      </c>
      <c r="T204" s="102">
        <f>SUM(R201:R204)</f>
        <v>926.13543517412415</v>
      </c>
      <c r="U204" s="103">
        <f t="shared" ref="U204" si="676">AVERAGE(R201:R204)</f>
        <v>231.53385879353104</v>
      </c>
      <c r="V204" s="104">
        <f t="shared" ref="V204" si="677">(U204-Z$12)^2</f>
        <v>1444.4983065200788</v>
      </c>
      <c r="W204" s="105">
        <f t="shared" ref="W204" si="678">(R202-U204)^2+(R203-U204)^2+(R204-U204)^2+(R201-U204)^2</f>
        <v>50366.476527022969</v>
      </c>
      <c r="AB204" s="148">
        <f t="shared" si="667"/>
        <v>170.60252917673225</v>
      </c>
      <c r="AD204" s="155">
        <f>SUM(AB201:AB204)</f>
        <v>720.72038624737752</v>
      </c>
      <c r="AE204" s="156">
        <f t="shared" ref="AE204" si="679">AVERAGE(AB201:AB204)</f>
        <v>180.18009656184438</v>
      </c>
      <c r="AF204" s="157">
        <f t="shared" ref="AF204" si="680">(AE204-AJ$12)^2</f>
        <v>658.29198972502286</v>
      </c>
      <c r="AG204" s="158">
        <f t="shared" ref="AG204" si="681">(AB202-AE204)^2+(AB203-AE204)^2+(AB204-AE204)^2+(AB201-AE204)^2</f>
        <v>34518.534289615847</v>
      </c>
      <c r="AL204" s="148">
        <f t="shared" si="668"/>
        <v>40.091594356532077</v>
      </c>
      <c r="AN204" s="155">
        <f>SUM(AL201:AL204)</f>
        <v>169.36929076813374</v>
      </c>
      <c r="AO204" s="156">
        <f t="shared" ref="AO204" si="682">AVERAGE(AL201:AL204)</f>
        <v>42.342322692033434</v>
      </c>
      <c r="AP204" s="157">
        <f t="shared" ref="AP204" si="683">(AO204-AT$12)^2</f>
        <v>35.83001705287591</v>
      </c>
      <c r="AQ204" s="158">
        <f t="shared" ref="AQ204" si="684">(AL202-AO204)^2+(AL203-AO204)^2+(AL204-AO204)^2+(AL201-AO204)^2</f>
        <v>1906.2860561440352</v>
      </c>
      <c r="AV204" s="148">
        <f t="shared" si="669"/>
        <v>1.750704374010849</v>
      </c>
      <c r="AX204" s="155">
        <f>SUM(AV201:AV204)</f>
        <v>11.817254524573231</v>
      </c>
      <c r="AY204" s="156">
        <f t="shared" ref="AY204" si="685">AVERAGE(AV201:AV204)</f>
        <v>2.9543136311433078</v>
      </c>
      <c r="AZ204" s="157">
        <f t="shared" ref="AZ204" si="686">(AY204-BD$12)^2</f>
        <v>0.50848053594442277</v>
      </c>
      <c r="BA204" s="158">
        <f t="shared" ref="BA204" si="687">(AV202-AY204)^2+(AV203-AY204)^2+(AV204-AY204)^2+(AV201-AY204)^2</f>
        <v>10.487929864602773</v>
      </c>
      <c r="BF204" s="148" t="str">
        <f t="shared" si="670"/>
        <v/>
      </c>
      <c r="BK204" s="148">
        <f t="shared" si="671"/>
        <v>0</v>
      </c>
      <c r="BM204" s="155">
        <f>SUM(BK201:BK204)</f>
        <v>16.871523856764927</v>
      </c>
      <c r="BN204" s="156">
        <f t="shared" ref="BN204" si="688">AVERAGE(BK201:BK204)</f>
        <v>4.2178809641912318</v>
      </c>
      <c r="BO204" s="157">
        <f t="shared" ref="BO204" si="689">(BN204-BS$12)^2</f>
        <v>2.765278825082941</v>
      </c>
      <c r="BP204" s="158">
        <f t="shared" ref="BP204" si="690">(BK202-BN204)^2+(BK203-BN204)^2+(BK204-BN204)^2+(BK201-BN204)^2</f>
        <v>109.80902243371978</v>
      </c>
      <c r="BU204" s="148">
        <f t="shared" si="672"/>
        <v>1.0992271901713273</v>
      </c>
      <c r="BW204" s="155">
        <f>SUM(BU201:BU204)</f>
        <v>5.1044335587873029</v>
      </c>
      <c r="BX204" s="156">
        <f t="shared" ref="BX204" si="691">AVERAGE(BU201:BU204)</f>
        <v>1.2761083896968257</v>
      </c>
      <c r="BY204" s="157">
        <f t="shared" ref="BY204" si="692">(BX204-CC$12)^2</f>
        <v>53.956031178103679</v>
      </c>
      <c r="BZ204" s="158">
        <f t="shared" ref="BZ204" si="693">(BU202-BX204)^2+(BU203-BX204)^2+(BU204-BX204)^2+(BU201-BX204)^2</f>
        <v>4.9096219189277841</v>
      </c>
    </row>
    <row r="205" spans="1:78" x14ac:dyDescent="0.2">
      <c r="A205" s="74" t="s">
        <v>225</v>
      </c>
      <c r="B205" s="75">
        <v>201.14205689520205</v>
      </c>
      <c r="C205" s="75">
        <v>47.268383370372476</v>
      </c>
      <c r="D205" s="75">
        <v>5.2521131220325472</v>
      </c>
      <c r="E205" s="75">
        <v>2.9024931818181816</v>
      </c>
      <c r="F205" s="75">
        <v>0</v>
      </c>
      <c r="G205" s="75">
        <v>0.94313692916699887</v>
      </c>
      <c r="H205" s="75">
        <v>254.60569031677406</v>
      </c>
      <c r="I205" s="75"/>
      <c r="J205" s="96"/>
      <c r="K205" s="97"/>
      <c r="L205" s="97"/>
      <c r="M205" s="98"/>
      <c r="R205" s="75">
        <f t="shared" si="666"/>
        <v>257.50818349859225</v>
      </c>
      <c r="T205" s="96"/>
      <c r="U205" s="97"/>
      <c r="V205" s="97"/>
      <c r="W205" s="98"/>
      <c r="AB205" s="148">
        <f t="shared" si="667"/>
        <v>201.14205689520205</v>
      </c>
      <c r="AD205" s="149"/>
      <c r="AE205" s="143"/>
      <c r="AF205" s="143"/>
      <c r="AG205" s="150"/>
      <c r="AL205" s="148">
        <f t="shared" si="668"/>
        <v>47.268383370372476</v>
      </c>
      <c r="AN205" s="149"/>
      <c r="AO205" s="143"/>
      <c r="AP205" s="143"/>
      <c r="AQ205" s="150"/>
      <c r="AV205" s="148">
        <f t="shared" si="669"/>
        <v>5.2521131220325472</v>
      </c>
      <c r="AX205" s="149"/>
      <c r="AY205" s="143"/>
      <c r="AZ205" s="143"/>
      <c r="BA205" s="150"/>
      <c r="BF205" s="148">
        <f t="shared" si="670"/>
        <v>2.9024931818181816</v>
      </c>
      <c r="BK205" s="148">
        <f t="shared" si="671"/>
        <v>0</v>
      </c>
      <c r="BM205" s="149"/>
      <c r="BN205" s="143"/>
      <c r="BO205" s="143"/>
      <c r="BP205" s="150"/>
      <c r="BU205" s="148">
        <f t="shared" si="672"/>
        <v>0.94313692916699887</v>
      </c>
      <c r="BW205" s="149"/>
      <c r="BX205" s="143"/>
      <c r="BY205" s="143"/>
      <c r="BZ205" s="150"/>
    </row>
    <row r="206" spans="1:78" x14ac:dyDescent="0.2">
      <c r="A206" s="74" t="s">
        <v>226</v>
      </c>
      <c r="B206" s="75">
        <v>195.43246565415953</v>
      </c>
      <c r="C206" s="75">
        <v>45.926629428727487</v>
      </c>
      <c r="D206" s="75">
        <v>3.501408748021698</v>
      </c>
      <c r="E206" s="75"/>
      <c r="F206" s="75">
        <v>0</v>
      </c>
      <c r="G206" s="75">
        <v>8.4850142546179583</v>
      </c>
      <c r="H206" s="75">
        <v>253.34551808552669</v>
      </c>
      <c r="I206" s="75"/>
      <c r="J206" s="96"/>
      <c r="K206" s="97"/>
      <c r="L206" s="97"/>
      <c r="M206" s="98"/>
      <c r="R206" s="75">
        <f t="shared" si="666"/>
        <v>253.34551808552669</v>
      </c>
      <c r="T206" s="96"/>
      <c r="U206" s="97"/>
      <c r="V206" s="97"/>
      <c r="W206" s="98"/>
      <c r="AB206" s="148">
        <f t="shared" si="667"/>
        <v>195.43246565415953</v>
      </c>
      <c r="AD206" s="149"/>
      <c r="AE206" s="143"/>
      <c r="AF206" s="143"/>
      <c r="AG206" s="150"/>
      <c r="AL206" s="148">
        <f t="shared" si="668"/>
        <v>45.926629428727487</v>
      </c>
      <c r="AN206" s="149"/>
      <c r="AO206" s="143"/>
      <c r="AP206" s="143"/>
      <c r="AQ206" s="150"/>
      <c r="AV206" s="148">
        <f t="shared" si="669"/>
        <v>3.501408748021698</v>
      </c>
      <c r="AX206" s="149"/>
      <c r="AY206" s="143"/>
      <c r="AZ206" s="143"/>
      <c r="BA206" s="150"/>
      <c r="BF206" s="148" t="str">
        <f t="shared" si="670"/>
        <v/>
      </c>
      <c r="BK206" s="148">
        <f t="shared" si="671"/>
        <v>0</v>
      </c>
      <c r="BM206" s="149"/>
      <c r="BN206" s="143"/>
      <c r="BO206" s="143"/>
      <c r="BP206" s="150"/>
      <c r="BU206" s="148">
        <f t="shared" si="672"/>
        <v>8.4850142546179583</v>
      </c>
      <c r="BW206" s="149"/>
      <c r="BX206" s="143"/>
      <c r="BY206" s="143"/>
      <c r="BZ206" s="150"/>
    </row>
    <row r="207" spans="1:78" x14ac:dyDescent="0.2">
      <c r="A207" s="74" t="s">
        <v>227</v>
      </c>
      <c r="B207" s="75">
        <v>223.28214705785254</v>
      </c>
      <c r="C207" s="75">
        <v>52.471304558595342</v>
      </c>
      <c r="D207" s="75">
        <v>4.3767609350271224</v>
      </c>
      <c r="E207" s="75"/>
      <c r="F207" s="75">
        <v>0</v>
      </c>
      <c r="G207" s="75">
        <v>13.487662583216826</v>
      </c>
      <c r="H207" s="75">
        <v>293.61787513469181</v>
      </c>
      <c r="I207" s="75"/>
      <c r="J207" s="96"/>
      <c r="K207" s="97"/>
      <c r="L207" s="97"/>
      <c r="M207" s="98"/>
      <c r="R207" s="75">
        <f t="shared" si="666"/>
        <v>293.61787513469181</v>
      </c>
      <c r="T207" s="96"/>
      <c r="U207" s="97"/>
      <c r="V207" s="97"/>
      <c r="W207" s="98"/>
      <c r="AB207" s="148">
        <f t="shared" si="667"/>
        <v>223.28214705785254</v>
      </c>
      <c r="AD207" s="149"/>
      <c r="AE207" s="143"/>
      <c r="AF207" s="143"/>
      <c r="AG207" s="150"/>
      <c r="AL207" s="148">
        <f t="shared" si="668"/>
        <v>52.471304558595342</v>
      </c>
      <c r="AN207" s="149"/>
      <c r="AO207" s="143"/>
      <c r="AP207" s="143"/>
      <c r="AQ207" s="150"/>
      <c r="AV207" s="148">
        <f t="shared" si="669"/>
        <v>4.3767609350271224</v>
      </c>
      <c r="AX207" s="149"/>
      <c r="AY207" s="143"/>
      <c r="AZ207" s="143"/>
      <c r="BA207" s="150"/>
      <c r="BF207" s="148" t="str">
        <f t="shared" si="670"/>
        <v/>
      </c>
      <c r="BK207" s="148">
        <f t="shared" si="671"/>
        <v>0</v>
      </c>
      <c r="BM207" s="149"/>
      <c r="BN207" s="143"/>
      <c r="BO207" s="143"/>
      <c r="BP207" s="150"/>
      <c r="BU207" s="148">
        <f t="shared" si="672"/>
        <v>13.487662583216826</v>
      </c>
      <c r="BW207" s="149"/>
      <c r="BX207" s="143"/>
      <c r="BY207" s="143"/>
      <c r="BZ207" s="150"/>
    </row>
    <row r="208" spans="1:78" x14ac:dyDescent="0.2">
      <c r="A208" s="74" t="s">
        <v>228</v>
      </c>
      <c r="B208" s="75">
        <v>134.9668796414868</v>
      </c>
      <c r="C208" s="75">
        <v>31.717216715749394</v>
      </c>
      <c r="D208" s="75">
        <v>2.6260565610162736</v>
      </c>
      <c r="E208" s="75"/>
      <c r="F208" s="75">
        <v>0.25462962962962965</v>
      </c>
      <c r="G208" s="75">
        <v>0.2056554143065992</v>
      </c>
      <c r="H208" s="75">
        <v>169.77043796218868</v>
      </c>
      <c r="I208" s="75">
        <v>16.081767180925667</v>
      </c>
      <c r="J208" s="102">
        <f t="shared" ref="J208" si="694">SUM(H205:H208)</f>
        <v>971.33952149918127</v>
      </c>
      <c r="K208" s="103">
        <f t="shared" ref="K208" si="695">AVERAGE(H205:H208)</f>
        <v>242.83488037479532</v>
      </c>
      <c r="L208" s="104">
        <f t="shared" ref="L208" si="696">(K208-P$12)^2</f>
        <v>685.10464674849663</v>
      </c>
      <c r="M208" s="105">
        <f t="shared" ref="M208" si="697">(H206-K208)^2+(H207-K208)^2+(H208-K208)^2+(H205-K208)^2</f>
        <v>8166.3507736252213</v>
      </c>
      <c r="R208" s="75">
        <f t="shared" si="666"/>
        <v>169.77043796218868</v>
      </c>
      <c r="T208" s="102">
        <f t="shared" ref="T208" si="698">SUM(R205:R208)</f>
        <v>974.24201468099943</v>
      </c>
      <c r="U208" s="103">
        <f t="shared" ref="U208" si="699">AVERAGE(R205:R208)</f>
        <v>243.56050367024986</v>
      </c>
      <c r="V208" s="104">
        <f t="shared" ref="V208" si="700">(U208-Z$12)^2</f>
        <v>674.95578712693873</v>
      </c>
      <c r="W208" s="105">
        <f t="shared" ref="W208" si="701">(R206-U208)^2+(R207-U208)^2+(R208-U208)^2+(R205-U208)^2</f>
        <v>8240.9985148302385</v>
      </c>
      <c r="AB208" s="148">
        <f t="shared" si="667"/>
        <v>134.9668796414868</v>
      </c>
      <c r="AD208" s="155">
        <f t="shared" ref="AD208" si="702">SUM(AB205:AB208)</f>
        <v>754.82354924870094</v>
      </c>
      <c r="AE208" s="156">
        <f t="shared" ref="AE208" si="703">AVERAGE(AB205:AB208)</f>
        <v>188.70588731217524</v>
      </c>
      <c r="AF208" s="157">
        <f t="shared" ref="AF208" si="704">(AE208-AJ$12)^2</f>
        <v>293.48523488377396</v>
      </c>
      <c r="AG208" s="158">
        <f t="shared" ref="AG208" si="705">(AB206-AE208)^2+(AB207-AE208)^2+(AB208-AE208)^2+(AB205-AE208)^2</f>
        <v>4283.3038535195092</v>
      </c>
      <c r="AL208" s="148">
        <f t="shared" si="668"/>
        <v>31.717216715749394</v>
      </c>
      <c r="AN208" s="155">
        <f t="shared" ref="AN208" si="706">SUM(AL205:AL208)</f>
        <v>177.38353407344471</v>
      </c>
      <c r="AO208" s="156">
        <f t="shared" ref="AO208" si="707">AVERAGE(AL205:AL208)</f>
        <v>44.345883518361177</v>
      </c>
      <c r="AP208" s="157">
        <f t="shared" ref="AP208" si="708">(AO208-AT$12)^2</f>
        <v>15.858372146537674</v>
      </c>
      <c r="AQ208" s="158">
        <f t="shared" ref="AQ208" si="709">(AL206-AO208)^2+(AL207-AO208)^2+(AL208-AO208)^2+(AL205-AO208)^2</f>
        <v>236.54545531061481</v>
      </c>
      <c r="AV208" s="148">
        <f t="shared" si="669"/>
        <v>2.6260565610162736</v>
      </c>
      <c r="AX208" s="155">
        <f t="shared" ref="AX208" si="710">SUM(AV205:AV208)</f>
        <v>15.756339366097642</v>
      </c>
      <c r="AY208" s="156">
        <f t="shared" ref="AY208" si="711">AVERAGE(AV205:AV208)</f>
        <v>3.9390848415244104</v>
      </c>
      <c r="AZ208" s="157">
        <f t="shared" ref="AZ208" si="712">(AY208-BD$12)^2</f>
        <v>7.3817085553989248E-2</v>
      </c>
      <c r="BA208" s="158">
        <f t="shared" ref="BA208" si="713">(AV206-AY208)^2+(AV207-AY208)^2+(AV208-AY208)^2+(AV205-AY208)^2</f>
        <v>3.8312072564758983</v>
      </c>
      <c r="BF208" s="148" t="str">
        <f t="shared" si="670"/>
        <v/>
      </c>
      <c r="BK208" s="148">
        <f t="shared" si="671"/>
        <v>0.25462962962962965</v>
      </c>
      <c r="BM208" s="155">
        <f t="shared" ref="BM208" si="714">SUM(BK205:BK208)</f>
        <v>0.25462962962962965</v>
      </c>
      <c r="BN208" s="156">
        <f t="shared" ref="BN208" si="715">AVERAGE(BK205:BK208)</f>
        <v>6.3657407407407413E-2</v>
      </c>
      <c r="BO208" s="157">
        <f t="shared" ref="BO208" si="716">(BN208-BS$12)^2</f>
        <v>6.2066295195624779</v>
      </c>
      <c r="BP208" s="158">
        <f t="shared" ref="BP208" si="717">(BK206-BN208)^2+(BK207-BN208)^2+(BK208-BN208)^2+(BK205-BN208)^2</f>
        <v>4.8627186213991778E-2</v>
      </c>
      <c r="BU208" s="148">
        <f t="shared" si="672"/>
        <v>0.2056554143065992</v>
      </c>
      <c r="BW208" s="155">
        <f t="shared" ref="BW208" si="718">SUM(BU205:BU208)</f>
        <v>23.121469181308381</v>
      </c>
      <c r="BX208" s="156">
        <f t="shared" ref="BX208" si="719">AVERAGE(BU205:BU208)</f>
        <v>5.7803672953270953</v>
      </c>
      <c r="BY208" s="157">
        <f t="shared" ref="BY208" si="720">(BX208-CC$12)^2</f>
        <v>8.0725198035742451</v>
      </c>
      <c r="BZ208" s="158">
        <f t="shared" ref="BZ208" si="721">(BU206-BX208)^2+(BU207-BX208)^2+(BU208-BX208)^2+(BU205-BX208)^2</f>
        <v>121.19372600082097</v>
      </c>
    </row>
    <row r="209" spans="1:78" x14ac:dyDescent="0.2">
      <c r="A209" s="74" t="s">
        <v>229</v>
      </c>
      <c r="B209" s="75">
        <v>168.87656852512191</v>
      </c>
      <c r="C209" s="75">
        <v>39.685993603403645</v>
      </c>
      <c r="D209" s="75">
        <v>1.3130282805081368</v>
      </c>
      <c r="E209" s="75">
        <v>1.6353729338842975</v>
      </c>
      <c r="F209" s="75">
        <v>0</v>
      </c>
      <c r="G209" s="75">
        <v>0</v>
      </c>
      <c r="H209" s="75">
        <v>209.87559040903369</v>
      </c>
      <c r="I209" s="75"/>
      <c r="J209" s="96"/>
      <c r="K209" s="97"/>
      <c r="L209" s="97"/>
      <c r="M209" s="98"/>
      <c r="R209" s="75">
        <f t="shared" si="666"/>
        <v>211.51096334291799</v>
      </c>
      <c r="T209" s="96"/>
      <c r="U209" s="97"/>
      <c r="V209" s="97"/>
      <c r="W209" s="98"/>
      <c r="AB209" s="148">
        <f t="shared" si="667"/>
        <v>168.87656852512191</v>
      </c>
      <c r="AD209" s="149"/>
      <c r="AE209" s="143"/>
      <c r="AF209" s="143"/>
      <c r="AG209" s="150"/>
      <c r="AL209" s="148">
        <f t="shared" si="668"/>
        <v>39.685993603403645</v>
      </c>
      <c r="AN209" s="149"/>
      <c r="AO209" s="143"/>
      <c r="AP209" s="143"/>
      <c r="AQ209" s="150"/>
      <c r="AV209" s="148">
        <f t="shared" si="669"/>
        <v>1.3130282805081368</v>
      </c>
      <c r="AX209" s="149"/>
      <c r="AY209" s="143"/>
      <c r="AZ209" s="143"/>
      <c r="BA209" s="150"/>
      <c r="BF209" s="148">
        <f t="shared" si="670"/>
        <v>1.6353729338842975</v>
      </c>
      <c r="BK209" s="148">
        <f t="shared" si="671"/>
        <v>0</v>
      </c>
      <c r="BM209" s="149"/>
      <c r="BN209" s="143"/>
      <c r="BO209" s="143"/>
      <c r="BP209" s="150"/>
      <c r="BU209" s="148">
        <f t="shared" si="672"/>
        <v>0</v>
      </c>
      <c r="BW209" s="149"/>
      <c r="BX209" s="143"/>
      <c r="BY209" s="143"/>
      <c r="BZ209" s="150"/>
    </row>
    <row r="210" spans="1:78" x14ac:dyDescent="0.2">
      <c r="A210" s="74" t="s">
        <v>230</v>
      </c>
      <c r="B210" s="75">
        <v>263.41348139000291</v>
      </c>
      <c r="C210" s="75">
        <v>61.902168126650679</v>
      </c>
      <c r="D210" s="75">
        <v>2.6260565610162736</v>
      </c>
      <c r="E210" s="75"/>
      <c r="F210" s="75">
        <v>0</v>
      </c>
      <c r="G210" s="75">
        <v>1.546899491948964</v>
      </c>
      <c r="H210" s="75">
        <v>329.48860556961887</v>
      </c>
      <c r="I210" s="75"/>
      <c r="J210" s="96"/>
      <c r="K210" s="97"/>
      <c r="L210" s="97"/>
      <c r="M210" s="98"/>
      <c r="R210" s="75">
        <f t="shared" si="666"/>
        <v>329.48860556961887</v>
      </c>
      <c r="T210" s="96"/>
      <c r="U210" s="97"/>
      <c r="V210" s="97"/>
      <c r="W210" s="98"/>
      <c r="AB210" s="148">
        <f t="shared" si="667"/>
        <v>263.41348139000291</v>
      </c>
      <c r="AD210" s="149"/>
      <c r="AE210" s="143"/>
      <c r="AF210" s="143"/>
      <c r="AG210" s="150"/>
      <c r="AL210" s="148">
        <f t="shared" si="668"/>
        <v>61.902168126650679</v>
      </c>
      <c r="AN210" s="149"/>
      <c r="AO210" s="143"/>
      <c r="AP210" s="143"/>
      <c r="AQ210" s="150"/>
      <c r="AV210" s="148">
        <f t="shared" si="669"/>
        <v>2.6260565610162736</v>
      </c>
      <c r="AX210" s="149"/>
      <c r="AY210" s="143"/>
      <c r="AZ210" s="143"/>
      <c r="BA210" s="150"/>
      <c r="BF210" s="148" t="str">
        <f t="shared" si="670"/>
        <v/>
      </c>
      <c r="BK210" s="148">
        <f t="shared" si="671"/>
        <v>0</v>
      </c>
      <c r="BM210" s="149"/>
      <c r="BN210" s="143"/>
      <c r="BO210" s="143"/>
      <c r="BP210" s="150"/>
      <c r="BU210" s="148">
        <f t="shared" si="672"/>
        <v>1.546899491948964</v>
      </c>
      <c r="BW210" s="149"/>
      <c r="BX210" s="143"/>
      <c r="BY210" s="143"/>
      <c r="BZ210" s="150"/>
    </row>
    <row r="211" spans="1:78" x14ac:dyDescent="0.2">
      <c r="A211" s="74" t="s">
        <v>231</v>
      </c>
      <c r="B211" s="75">
        <v>192.44881268290374</v>
      </c>
      <c r="C211" s="75">
        <v>45.225470980482378</v>
      </c>
      <c r="D211" s="75">
        <v>1.3130282805081368</v>
      </c>
      <c r="E211" s="75"/>
      <c r="F211" s="75">
        <v>3.22265625</v>
      </c>
      <c r="G211" s="75">
        <v>0.82335632590400287</v>
      </c>
      <c r="H211" s="75">
        <v>243.03332451979827</v>
      </c>
      <c r="I211" s="75"/>
      <c r="J211" s="96"/>
      <c r="K211" s="97"/>
      <c r="L211" s="97"/>
      <c r="M211" s="98"/>
      <c r="R211" s="75">
        <f t="shared" si="666"/>
        <v>243.03332451979827</v>
      </c>
      <c r="T211" s="96"/>
      <c r="U211" s="97"/>
      <c r="V211" s="97"/>
      <c r="W211" s="98"/>
      <c r="AB211" s="148">
        <f t="shared" si="667"/>
        <v>192.44881268290374</v>
      </c>
      <c r="AD211" s="149"/>
      <c r="AE211" s="143"/>
      <c r="AF211" s="143"/>
      <c r="AG211" s="150"/>
      <c r="AL211" s="148">
        <f t="shared" si="668"/>
        <v>45.225470980482378</v>
      </c>
      <c r="AN211" s="149"/>
      <c r="AO211" s="143"/>
      <c r="AP211" s="143"/>
      <c r="AQ211" s="150"/>
      <c r="AV211" s="148">
        <f t="shared" si="669"/>
        <v>1.3130282805081368</v>
      </c>
      <c r="AX211" s="149"/>
      <c r="AY211" s="143"/>
      <c r="AZ211" s="143"/>
      <c r="BA211" s="150"/>
      <c r="BF211" s="148" t="str">
        <f t="shared" si="670"/>
        <v/>
      </c>
      <c r="BK211" s="148">
        <f t="shared" si="671"/>
        <v>3.22265625</v>
      </c>
      <c r="BM211" s="149"/>
      <c r="BN211" s="143"/>
      <c r="BO211" s="143"/>
      <c r="BP211" s="150"/>
      <c r="BU211" s="148">
        <f t="shared" si="672"/>
        <v>0.82335632590400287</v>
      </c>
      <c r="BW211" s="149"/>
      <c r="BX211" s="143"/>
      <c r="BY211" s="143"/>
      <c r="BZ211" s="150"/>
    </row>
    <row r="212" spans="1:78" x14ac:dyDescent="0.2">
      <c r="A212" s="74" t="s">
        <v>232</v>
      </c>
      <c r="B212" s="75">
        <v>283.20229804044538</v>
      </c>
      <c r="C212" s="75">
        <v>66.552540039504663</v>
      </c>
      <c r="D212" s="75">
        <v>0.43767609350271225</v>
      </c>
      <c r="E212" s="75"/>
      <c r="F212" s="75">
        <v>0</v>
      </c>
      <c r="G212" s="75">
        <v>3.1486813865712855</v>
      </c>
      <c r="H212" s="75">
        <v>353.34119556002406</v>
      </c>
      <c r="I212" s="75">
        <v>41.243057503506321</v>
      </c>
      <c r="J212" s="102">
        <f t="shared" ref="J212" si="722">SUM(H209:H212)</f>
        <v>1135.7387160584749</v>
      </c>
      <c r="K212" s="103">
        <f t="shared" ref="K212" si="723">AVERAGE(H209:H212)</f>
        <v>283.93467901461872</v>
      </c>
      <c r="L212" s="104">
        <f t="shared" ref="L212" si="724">(K212-P$12)^2</f>
        <v>222.7644274399988</v>
      </c>
      <c r="M212" s="105">
        <f t="shared" ref="M212" si="725">(H210-K212)^2+(H211-K212)^2+(H212-K212)^2+(H209-K212)^2</f>
        <v>14050.094168146838</v>
      </c>
      <c r="R212" s="75">
        <f t="shared" si="666"/>
        <v>353.34119556002406</v>
      </c>
      <c r="T212" s="102">
        <f t="shared" ref="T212" si="726">SUM(R209:R212)</f>
        <v>1137.3740889923592</v>
      </c>
      <c r="U212" s="103">
        <f t="shared" ref="U212" si="727">AVERAGE(R209:R212)</f>
        <v>284.34352224808981</v>
      </c>
      <c r="V212" s="104">
        <f t="shared" ref="V212" si="728">(U212-Z$12)^2</f>
        <v>219.13198737488378</v>
      </c>
      <c r="W212" s="105">
        <f t="shared" ref="W212" si="729">(R210-U212)^2+(R211-U212)^2+(R212-U212)^2+(R209-U212)^2</f>
        <v>13809.871543594072</v>
      </c>
      <c r="AB212" s="148">
        <f t="shared" si="667"/>
        <v>283.20229804044538</v>
      </c>
      <c r="AD212" s="155">
        <f t="shared" ref="AD212" si="730">SUM(AB209:AB212)</f>
        <v>907.941160638474</v>
      </c>
      <c r="AE212" s="156">
        <f t="shared" ref="AE212" si="731">AVERAGE(AB209:AB212)</f>
        <v>226.9852901596185</v>
      </c>
      <c r="AF212" s="157">
        <f t="shared" ref="AF212" si="732">(AE212-AJ$12)^2</f>
        <v>447.23756901462815</v>
      </c>
      <c r="AG212" s="158">
        <f t="shared" ref="AG212" si="733">(AB210-AE212)^2+(AB211-AE212)^2+(AB212-AE212)^2+(AB209-AE212)^2</f>
        <v>9056.7568978854451</v>
      </c>
      <c r="AL212" s="148">
        <f t="shared" si="668"/>
        <v>66.552540039504663</v>
      </c>
      <c r="AN212" s="155">
        <f t="shared" ref="AN212" si="734">SUM(AL209:AL212)</f>
        <v>213.36617275004136</v>
      </c>
      <c r="AO212" s="156">
        <f t="shared" ref="AO212" si="735">AVERAGE(AL209:AL212)</f>
        <v>53.341543187510339</v>
      </c>
      <c r="AP212" s="157">
        <f t="shared" ref="AP212" si="736">(AO212-AT$12)^2</f>
        <v>25.1342046455154</v>
      </c>
      <c r="AQ212" s="158">
        <f t="shared" ref="AQ212" si="737">(AL210-AO212)^2+(AL211-AO212)^2+(AL212-AO212)^2+(AL209-AO212)^2</f>
        <v>500.15939968572371</v>
      </c>
      <c r="AV212" s="148">
        <f t="shared" si="669"/>
        <v>0.43767609350271225</v>
      </c>
      <c r="AX212" s="155">
        <f t="shared" ref="AX212" si="738">SUM(AV209:AV212)</f>
        <v>5.6897892155352592</v>
      </c>
      <c r="AY212" s="156">
        <f t="shared" ref="AY212" si="739">AVERAGE(AV209:AV212)</f>
        <v>1.4224473038838148</v>
      </c>
      <c r="AZ212" s="157">
        <f t="shared" ref="AZ212" si="740">(AY212-BD$12)^2</f>
        <v>5.0397759828250823</v>
      </c>
      <c r="BA212" s="158">
        <f t="shared" ref="BA212" si="741">(AV210-AY212)^2+(AV211-AY212)^2+(AV212-AY212)^2+(AV209-AY212)^2</f>
        <v>2.4423946260033853</v>
      </c>
      <c r="BF212" s="148" t="str">
        <f t="shared" si="670"/>
        <v/>
      </c>
      <c r="BK212" s="148">
        <f t="shared" si="671"/>
        <v>0</v>
      </c>
      <c r="BM212" s="155">
        <f t="shared" ref="BM212" si="742">SUM(BK209:BK212)</f>
        <v>3.22265625</v>
      </c>
      <c r="BN212" s="156">
        <f t="shared" ref="BN212" si="743">AVERAGE(BK209:BK212)</f>
        <v>0.8056640625</v>
      </c>
      <c r="BO212" s="157">
        <f t="shared" ref="BO212" si="744">(BN212-BS$12)^2</f>
        <v>3.0600650035838699</v>
      </c>
      <c r="BP212" s="158">
        <f t="shared" ref="BP212" si="745">(BK210-BN212)^2+(BK211-BN212)^2+(BK212-BN212)^2+(BK209-BN212)^2</f>
        <v>7.7891349792480469</v>
      </c>
      <c r="BU212" s="148">
        <f t="shared" si="672"/>
        <v>3.1486813865712855</v>
      </c>
      <c r="BW212" s="155">
        <f t="shared" ref="BW212" si="746">SUM(BU209:BU212)</f>
        <v>5.5189372044242528</v>
      </c>
      <c r="BX212" s="156">
        <f t="shared" ref="BX212" si="747">AVERAGE(BU209:BU212)</f>
        <v>1.3797343011060632</v>
      </c>
      <c r="BY212" s="157">
        <f t="shared" ref="BY212" si="748">(BX212-CC$12)^2</f>
        <v>52.444406026536562</v>
      </c>
      <c r="BZ212" s="158">
        <f t="shared" ref="BZ212" si="749">(BU210-BX212)^2+(BU211-BX212)^2+(BU212-BX212)^2+(BU209-BX212)^2</f>
        <v>5.3703411851440297</v>
      </c>
    </row>
    <row r="213" spans="1:78" x14ac:dyDescent="0.2">
      <c r="A213" s="74" t="s">
        <v>233</v>
      </c>
      <c r="B213" s="75">
        <v>326.94129623190435</v>
      </c>
      <c r="C213" s="75">
        <v>76.831204614497523</v>
      </c>
      <c r="D213" s="75">
        <v>3.063732654518986</v>
      </c>
      <c r="E213" s="75">
        <v>3.8828064516129039</v>
      </c>
      <c r="F213" s="75">
        <v>0</v>
      </c>
      <c r="G213" s="75">
        <v>7.1560670872090775</v>
      </c>
      <c r="H213" s="75">
        <v>413.99230058812986</v>
      </c>
      <c r="I213" s="75"/>
      <c r="J213" s="96"/>
      <c r="K213" s="97"/>
      <c r="L213" s="97"/>
      <c r="M213" s="98"/>
      <c r="R213" s="75">
        <f t="shared" si="666"/>
        <v>417.87510703974277</v>
      </c>
      <c r="T213" s="96"/>
      <c r="U213" s="97"/>
      <c r="V213" s="97"/>
      <c r="W213" s="98"/>
      <c r="AB213" s="148">
        <f t="shared" si="667"/>
        <v>326.94129623190435</v>
      </c>
      <c r="AD213" s="149"/>
      <c r="AE213" s="143"/>
      <c r="AF213" s="143"/>
      <c r="AG213" s="150"/>
      <c r="AL213" s="148">
        <f t="shared" si="668"/>
        <v>76.831204614497523</v>
      </c>
      <c r="AN213" s="149"/>
      <c r="AO213" s="143"/>
      <c r="AP213" s="143"/>
      <c r="AQ213" s="150"/>
      <c r="AV213" s="148">
        <f t="shared" si="669"/>
        <v>3.063732654518986</v>
      </c>
      <c r="AX213" s="149"/>
      <c r="AY213" s="143"/>
      <c r="AZ213" s="143"/>
      <c r="BA213" s="150"/>
      <c r="BF213" s="148">
        <f t="shared" si="670"/>
        <v>3.8828064516129039</v>
      </c>
      <c r="BK213" s="148">
        <f t="shared" si="671"/>
        <v>0</v>
      </c>
      <c r="BM213" s="149"/>
      <c r="BN213" s="143"/>
      <c r="BO213" s="143"/>
      <c r="BP213" s="150"/>
      <c r="BU213" s="148">
        <f t="shared" si="672"/>
        <v>7.1560670872090775</v>
      </c>
      <c r="BW213" s="149"/>
      <c r="BX213" s="143"/>
      <c r="BY213" s="143"/>
      <c r="BZ213" s="150"/>
    </row>
    <row r="214" spans="1:78" x14ac:dyDescent="0.2">
      <c r="A214" s="74" t="s">
        <v>234</v>
      </c>
      <c r="B214" s="75">
        <v>262.38186653152195</v>
      </c>
      <c r="C214" s="75">
        <v>61.659738634907654</v>
      </c>
      <c r="D214" s="75">
        <v>1.750704374010849</v>
      </c>
      <c r="E214" s="75"/>
      <c r="F214" s="75">
        <v>10.293726147594626</v>
      </c>
      <c r="G214" s="75">
        <v>2.8966986660562486</v>
      </c>
      <c r="H214" s="75">
        <v>338.98273435409129</v>
      </c>
      <c r="I214" s="75"/>
      <c r="J214" s="96"/>
      <c r="K214" s="97"/>
      <c r="L214" s="97"/>
      <c r="M214" s="98"/>
      <c r="R214" s="75">
        <f t="shared" si="666"/>
        <v>338.98273435409129</v>
      </c>
      <c r="T214" s="96"/>
      <c r="U214" s="97"/>
      <c r="V214" s="97"/>
      <c r="W214" s="98"/>
      <c r="AB214" s="148">
        <f t="shared" si="667"/>
        <v>262.38186653152195</v>
      </c>
      <c r="AD214" s="149"/>
      <c r="AE214" s="143"/>
      <c r="AF214" s="143"/>
      <c r="AG214" s="150"/>
      <c r="AL214" s="148">
        <f t="shared" si="668"/>
        <v>61.659738634907654</v>
      </c>
      <c r="AN214" s="149"/>
      <c r="AO214" s="143"/>
      <c r="AP214" s="143"/>
      <c r="AQ214" s="150"/>
      <c r="AV214" s="148">
        <f t="shared" si="669"/>
        <v>1.750704374010849</v>
      </c>
      <c r="AX214" s="149"/>
      <c r="AY214" s="143"/>
      <c r="AZ214" s="143"/>
      <c r="BA214" s="150"/>
      <c r="BF214" s="148" t="str">
        <f t="shared" si="670"/>
        <v/>
      </c>
      <c r="BK214" s="148">
        <f t="shared" si="671"/>
        <v>10.293726147594626</v>
      </c>
      <c r="BM214" s="149"/>
      <c r="BN214" s="143"/>
      <c r="BO214" s="143"/>
      <c r="BP214" s="150"/>
      <c r="BU214" s="148">
        <f t="shared" si="672"/>
        <v>2.8966986660562486</v>
      </c>
      <c r="BW214" s="149"/>
      <c r="BX214" s="143"/>
      <c r="BY214" s="143"/>
      <c r="BZ214" s="150"/>
    </row>
    <row r="215" spans="1:78" x14ac:dyDescent="0.2">
      <c r="A215" s="74" t="s">
        <v>235</v>
      </c>
      <c r="B215" s="75">
        <v>234.23783528551408</v>
      </c>
      <c r="C215" s="75">
        <v>55.045891292095803</v>
      </c>
      <c r="D215" s="75">
        <v>1.750704374010849</v>
      </c>
      <c r="E215" s="75"/>
      <c r="F215" s="75">
        <v>13.683937234896748</v>
      </c>
      <c r="G215" s="75">
        <v>0</v>
      </c>
      <c r="H215" s="75">
        <v>304.71836818651747</v>
      </c>
      <c r="I215" s="75"/>
      <c r="J215" s="96"/>
      <c r="K215" s="97"/>
      <c r="L215" s="97"/>
      <c r="M215" s="98"/>
      <c r="R215" s="75">
        <f t="shared" si="666"/>
        <v>304.71836818651747</v>
      </c>
      <c r="T215" s="96"/>
      <c r="U215" s="97"/>
      <c r="V215" s="97"/>
      <c r="W215" s="98"/>
      <c r="AB215" s="148">
        <f t="shared" si="667"/>
        <v>234.23783528551408</v>
      </c>
      <c r="AD215" s="149"/>
      <c r="AE215" s="143"/>
      <c r="AF215" s="143"/>
      <c r="AG215" s="150"/>
      <c r="AL215" s="148">
        <f t="shared" si="668"/>
        <v>55.045891292095803</v>
      </c>
      <c r="AN215" s="149"/>
      <c r="AO215" s="143"/>
      <c r="AP215" s="143"/>
      <c r="AQ215" s="150"/>
      <c r="AV215" s="148">
        <f t="shared" si="669"/>
        <v>1.750704374010849</v>
      </c>
      <c r="AX215" s="149"/>
      <c r="AY215" s="143"/>
      <c r="AZ215" s="143"/>
      <c r="BA215" s="150"/>
      <c r="BF215" s="148" t="str">
        <f t="shared" si="670"/>
        <v/>
      </c>
      <c r="BK215" s="148">
        <f t="shared" si="671"/>
        <v>13.683937234896748</v>
      </c>
      <c r="BM215" s="149"/>
      <c r="BN215" s="143"/>
      <c r="BO215" s="143"/>
      <c r="BP215" s="150"/>
      <c r="BU215" s="148">
        <f t="shared" si="672"/>
        <v>0</v>
      </c>
      <c r="BW215" s="149"/>
      <c r="BX215" s="143"/>
      <c r="BY215" s="143"/>
      <c r="BZ215" s="150"/>
    </row>
    <row r="216" spans="1:78" x14ac:dyDescent="0.2">
      <c r="A216" s="74" t="s">
        <v>236</v>
      </c>
      <c r="B216" s="75">
        <v>124.8301871197377</v>
      </c>
      <c r="C216" s="75">
        <v>29.33509397313836</v>
      </c>
      <c r="D216" s="75">
        <v>2.6260565610162736</v>
      </c>
      <c r="E216" s="75"/>
      <c r="F216" s="75">
        <v>0</v>
      </c>
      <c r="G216" s="75">
        <v>11.334389401271535</v>
      </c>
      <c r="H216" s="75">
        <v>168.12572705516385</v>
      </c>
      <c r="I216" s="75"/>
      <c r="J216" s="102">
        <f t="shared" ref="J216" si="750">SUM(H213:H216)</f>
        <v>1225.8191301839024</v>
      </c>
      <c r="K216" s="103">
        <f t="shared" ref="K216" si="751">AVERAGE(H213:H216)</f>
        <v>306.4547825459756</v>
      </c>
      <c r="L216" s="104">
        <f t="shared" ref="L216" si="752">(K216-P$12)^2</f>
        <v>1402.1578626494984</v>
      </c>
      <c r="M216" s="105">
        <f t="shared" ref="M216" si="753">(H214-K216)^2+(H215-K216)^2+(H216-K216)^2+(H213-K216)^2</f>
        <v>31760.328163305559</v>
      </c>
      <c r="R216" s="75">
        <f t="shared" si="666"/>
        <v>168.12572705516385</v>
      </c>
      <c r="T216" s="102">
        <f t="shared" ref="T216" si="754">SUM(R213:R216)</f>
        <v>1229.7019366355155</v>
      </c>
      <c r="U216" s="103">
        <f t="shared" ref="U216" si="755">AVERAGE(R213:R216)</f>
        <v>307.42548415887887</v>
      </c>
      <c r="V216" s="104">
        <f t="shared" ref="V216" si="756">(U216-Z$12)^2</f>
        <v>1435.278473302372</v>
      </c>
      <c r="W216" s="105">
        <f t="shared" ref="W216" si="757">(R214-U216)^2+(R215-U216)^2+(R216-U216)^2+(R213-U216)^2</f>
        <v>32606.730040450107</v>
      </c>
      <c r="AB216" s="148">
        <f t="shared" si="667"/>
        <v>124.8301871197377</v>
      </c>
      <c r="AD216" s="155">
        <f t="shared" ref="AD216" si="758">SUM(AB213:AB216)</f>
        <v>948.39118516867813</v>
      </c>
      <c r="AE216" s="156">
        <f t="shared" ref="AE216" si="759">AVERAGE(AB213:AB216)</f>
        <v>237.09779629216953</v>
      </c>
      <c r="AF216" s="157">
        <f t="shared" ref="AF216" si="760">(AE216-AJ$12)^2</f>
        <v>977.21874849525875</v>
      </c>
      <c r="AG216" s="158">
        <f t="shared" ref="AG216" si="761">(AB214-AE216)^2+(AB215-AE216)^2+(AB216-AE216)^2+(AB213-AE216)^2</f>
        <v>21323.334135543126</v>
      </c>
      <c r="AL216" s="148">
        <f t="shared" si="668"/>
        <v>29.33509397313836</v>
      </c>
      <c r="AN216" s="155">
        <f t="shared" ref="AN216" si="762">SUM(AL213:AL216)</f>
        <v>222.87192851463934</v>
      </c>
      <c r="AO216" s="156">
        <f t="shared" ref="AO216" si="763">AVERAGE(AL213:AL216)</f>
        <v>55.717982128659834</v>
      </c>
      <c r="AP216" s="157">
        <f t="shared" ref="AP216" si="764">(AO216-AT$12)^2</f>
        <v>54.609756552613241</v>
      </c>
      <c r="AQ216" s="158">
        <f t="shared" ref="AQ216" si="765">(AL214-AO216)^2+(AL215-AO216)^2+(AL216-AO216)^2+(AL213-AO216)^2</f>
        <v>1177.5811276353691</v>
      </c>
      <c r="AV216" s="148">
        <f t="shared" si="669"/>
        <v>2.6260565610162736</v>
      </c>
      <c r="AX216" s="155">
        <f t="shared" ref="AX216" si="766">SUM(AV213:AV216)</f>
        <v>9.1911979635569576</v>
      </c>
      <c r="AY216" s="156">
        <f t="shared" ref="AY216" si="767">AVERAGE(AV213:AV216)</f>
        <v>2.2977994908892394</v>
      </c>
      <c r="AZ216" s="157">
        <f t="shared" ref="AZ216" si="768">(AY216-BD$12)^2</f>
        <v>1.8757832104218914</v>
      </c>
      <c r="BA216" s="158">
        <f t="shared" ref="BA216" si="769">(AV214-AY216)^2+(AV215-AY216)^2+(AV216-AY216)^2+(AV213-AY216)^2</f>
        <v>1.2930324490606162</v>
      </c>
      <c r="BF216" s="148" t="str">
        <f t="shared" si="670"/>
        <v/>
      </c>
      <c r="BK216" s="148">
        <f t="shared" si="671"/>
        <v>0</v>
      </c>
      <c r="BM216" s="155">
        <f t="shared" ref="BM216" si="770">SUM(BK213:BK216)</f>
        <v>23.977663382491372</v>
      </c>
      <c r="BN216" s="156">
        <f t="shared" ref="BN216" si="771">AVERAGE(BK213:BK216)</f>
        <v>5.9944158456228429</v>
      </c>
      <c r="BO216" s="157">
        <f t="shared" ref="BO216" si="772">(BN216-BS$12)^2</f>
        <v>11.829800032050851</v>
      </c>
      <c r="BP216" s="158">
        <f t="shared" ref="BP216" si="773">(BK214-BN216)^2+(BK215-BN216)^2+(BK216-BN216)^2+(BK213-BN216)^2</f>
        <v>149.47885092925003</v>
      </c>
      <c r="BU216" s="148">
        <f t="shared" si="672"/>
        <v>11.334389401271535</v>
      </c>
      <c r="BW216" s="155">
        <f t="shared" ref="BW216" si="774">SUM(BU213:BU216)</f>
        <v>21.387155154536863</v>
      </c>
      <c r="BX216" s="156">
        <f t="shared" ref="BX216" si="775">AVERAGE(BU213:BU216)</f>
        <v>5.3467887886342158</v>
      </c>
      <c r="BY216" s="157">
        <f t="shared" ref="BY216" si="776">(BX216-CC$12)^2</f>
        <v>10.724292252514042</v>
      </c>
      <c r="BZ216" s="158">
        <f t="shared" ref="BZ216" si="777">(BU214-BX216)^2+(BU215-BX216)^2+(BU216-BX216)^2+(BU213-BX216)^2</f>
        <v>73.71594101716741</v>
      </c>
    </row>
    <row r="217" spans="1:78" x14ac:dyDescent="0.2">
      <c r="A217" s="74" t="s">
        <v>237</v>
      </c>
      <c r="B217" s="75">
        <v>148.79882662026952</v>
      </c>
      <c r="C217" s="75">
        <v>34.967724255763336</v>
      </c>
      <c r="D217" s="75">
        <v>5.2521131220325472</v>
      </c>
      <c r="E217" s="75">
        <v>2.7692150735294119</v>
      </c>
      <c r="F217" s="75">
        <v>0</v>
      </c>
      <c r="G217" s="75">
        <v>33.726249927780209</v>
      </c>
      <c r="H217" s="75">
        <v>222.74491392584559</v>
      </c>
      <c r="I217" s="75"/>
      <c r="J217" s="96"/>
      <c r="K217" s="97"/>
      <c r="L217" s="97"/>
      <c r="M217" s="98"/>
      <c r="R217" s="75">
        <f t="shared" si="666"/>
        <v>225.514128999375</v>
      </c>
      <c r="T217" s="96"/>
      <c r="U217" s="97"/>
      <c r="V217" s="97"/>
      <c r="W217" s="98"/>
      <c r="AB217" s="148">
        <f t="shared" si="667"/>
        <v>148.79882662026952</v>
      </c>
      <c r="AD217" s="149"/>
      <c r="AE217" s="143"/>
      <c r="AF217" s="143"/>
      <c r="AG217" s="150"/>
      <c r="AL217" s="148">
        <f t="shared" si="668"/>
        <v>34.967724255763336</v>
      </c>
      <c r="AN217" s="149"/>
      <c r="AO217" s="143"/>
      <c r="AP217" s="143"/>
      <c r="AQ217" s="150"/>
      <c r="AV217" s="148">
        <f t="shared" si="669"/>
        <v>5.2521131220325472</v>
      </c>
      <c r="AX217" s="149"/>
      <c r="AY217" s="143"/>
      <c r="AZ217" s="143"/>
      <c r="BA217" s="150"/>
      <c r="BF217" s="148">
        <f t="shared" si="670"/>
        <v>2.7692150735294119</v>
      </c>
      <c r="BK217" s="148">
        <f t="shared" si="671"/>
        <v>0</v>
      </c>
      <c r="BM217" s="149"/>
      <c r="BN217" s="143"/>
      <c r="BO217" s="143"/>
      <c r="BP217" s="150"/>
      <c r="BU217" s="148">
        <f t="shared" si="672"/>
        <v>33.726249927780209</v>
      </c>
      <c r="BW217" s="149"/>
      <c r="BX217" s="143"/>
      <c r="BY217" s="143"/>
      <c r="BZ217" s="150"/>
    </row>
    <row r="218" spans="1:78" x14ac:dyDescent="0.2">
      <c r="A218" s="74" t="s">
        <v>238</v>
      </c>
      <c r="B218" s="75">
        <v>269.64867083032465</v>
      </c>
      <c r="C218" s="75">
        <v>63.367437645126287</v>
      </c>
      <c r="D218" s="75">
        <v>0.43767609350271225</v>
      </c>
      <c r="E218" s="75"/>
      <c r="F218" s="75">
        <v>3.5514987244897958</v>
      </c>
      <c r="G218" s="75">
        <v>4.6527504965211728</v>
      </c>
      <c r="H218" s="75">
        <v>341.65803378996463</v>
      </c>
      <c r="I218" s="75"/>
      <c r="J218" s="96"/>
      <c r="K218" s="97"/>
      <c r="L218" s="97"/>
      <c r="M218" s="98"/>
      <c r="R218" s="75">
        <f t="shared" si="666"/>
        <v>341.65803378996463</v>
      </c>
      <c r="T218" s="96"/>
      <c r="U218" s="97"/>
      <c r="V218" s="97"/>
      <c r="W218" s="98"/>
      <c r="AB218" s="148">
        <f t="shared" si="667"/>
        <v>269.64867083032465</v>
      </c>
      <c r="AD218" s="149"/>
      <c r="AE218" s="143"/>
      <c r="AF218" s="143"/>
      <c r="AG218" s="150"/>
      <c r="AL218" s="148">
        <f t="shared" si="668"/>
        <v>63.367437645126287</v>
      </c>
      <c r="AN218" s="149"/>
      <c r="AO218" s="143"/>
      <c r="AP218" s="143"/>
      <c r="AQ218" s="150"/>
      <c r="AV218" s="148">
        <f t="shared" si="669"/>
        <v>0.43767609350271225</v>
      </c>
      <c r="AX218" s="149"/>
      <c r="AY218" s="143"/>
      <c r="AZ218" s="143"/>
      <c r="BA218" s="150"/>
      <c r="BF218" s="148" t="str">
        <f t="shared" si="670"/>
        <v/>
      </c>
      <c r="BK218" s="148">
        <f t="shared" si="671"/>
        <v>3.5514987244897958</v>
      </c>
      <c r="BM218" s="149"/>
      <c r="BN218" s="143"/>
      <c r="BO218" s="143"/>
      <c r="BP218" s="150"/>
      <c r="BU218" s="148">
        <f t="shared" si="672"/>
        <v>4.6527504965211728</v>
      </c>
      <c r="BW218" s="149"/>
      <c r="BX218" s="143"/>
      <c r="BY218" s="143"/>
      <c r="BZ218" s="150"/>
    </row>
    <row r="219" spans="1:78" x14ac:dyDescent="0.2">
      <c r="A219" s="74" t="s">
        <v>239</v>
      </c>
      <c r="B219" s="75">
        <v>171.75042652656867</v>
      </c>
      <c r="C219" s="75">
        <v>40.361350233743636</v>
      </c>
      <c r="D219" s="75">
        <v>3.063732654518986</v>
      </c>
      <c r="E219" s="75"/>
      <c r="F219" s="75">
        <v>34.407506444119704</v>
      </c>
      <c r="G219" s="75">
        <v>2.3118931459276753</v>
      </c>
      <c r="H219" s="75">
        <v>251.89490900487868</v>
      </c>
      <c r="I219" s="75"/>
      <c r="J219" s="96"/>
      <c r="K219" s="97"/>
      <c r="L219" s="97"/>
      <c r="M219" s="98"/>
      <c r="R219" s="75">
        <f t="shared" si="666"/>
        <v>251.89490900487868</v>
      </c>
      <c r="T219" s="96"/>
      <c r="U219" s="97"/>
      <c r="V219" s="97"/>
      <c r="W219" s="98"/>
      <c r="AB219" s="148">
        <f t="shared" si="667"/>
        <v>171.75042652656867</v>
      </c>
      <c r="AD219" s="149"/>
      <c r="AE219" s="143"/>
      <c r="AF219" s="143"/>
      <c r="AG219" s="150"/>
      <c r="AL219" s="148">
        <f t="shared" si="668"/>
        <v>40.361350233743636</v>
      </c>
      <c r="AN219" s="149"/>
      <c r="AO219" s="143"/>
      <c r="AP219" s="143"/>
      <c r="AQ219" s="150"/>
      <c r="AV219" s="148">
        <f t="shared" si="669"/>
        <v>3.063732654518986</v>
      </c>
      <c r="AX219" s="149"/>
      <c r="AY219" s="143"/>
      <c r="AZ219" s="143"/>
      <c r="BA219" s="150"/>
      <c r="BF219" s="148" t="str">
        <f t="shared" si="670"/>
        <v/>
      </c>
      <c r="BK219" s="148">
        <f t="shared" si="671"/>
        <v>34.407506444119704</v>
      </c>
      <c r="BM219" s="149"/>
      <c r="BN219" s="143"/>
      <c r="BO219" s="143"/>
      <c r="BP219" s="150"/>
      <c r="BU219" s="148">
        <f t="shared" si="672"/>
        <v>2.3118931459276753</v>
      </c>
      <c r="BW219" s="149"/>
      <c r="BX219" s="143"/>
      <c r="BY219" s="143"/>
      <c r="BZ219" s="150"/>
    </row>
    <row r="220" spans="1:78" x14ac:dyDescent="0.2">
      <c r="A220" s="74" t="s">
        <v>240</v>
      </c>
      <c r="B220" s="75">
        <v>254.45813543061476</v>
      </c>
      <c r="C220" s="75">
        <v>59.797661826194464</v>
      </c>
      <c r="D220" s="75">
        <v>2.6260565610162736</v>
      </c>
      <c r="E220" s="75"/>
      <c r="F220" s="75">
        <v>11.458333333333334</v>
      </c>
      <c r="G220" s="75">
        <v>36.78685311412535</v>
      </c>
      <c r="H220" s="75">
        <v>365.12704026528417</v>
      </c>
      <c r="I220" s="75">
        <v>57.870967741935488</v>
      </c>
      <c r="J220" s="102">
        <f t="shared" ref="J220" si="778">SUM(H217:H220)</f>
        <v>1181.4248969859732</v>
      </c>
      <c r="K220" s="103">
        <f t="shared" ref="K220" si="779">AVERAGE(H217:H220)</f>
        <v>295.3562242464933</v>
      </c>
      <c r="L220" s="104">
        <f t="shared" ref="L220" si="780">(K220-P$12)^2</f>
        <v>694.15598420733261</v>
      </c>
      <c r="M220" s="105">
        <f t="shared" ref="M220" si="781">(H218-K220)^2+(H219-K220)^2+(H220-K220)^2+(H217-K220)^2</f>
        <v>14173.112643940261</v>
      </c>
      <c r="R220" s="75">
        <f t="shared" si="666"/>
        <v>365.12704026528417</v>
      </c>
      <c r="T220" s="102">
        <f t="shared" ref="T220" si="782">SUM(R217:R220)</f>
        <v>1184.1941120595025</v>
      </c>
      <c r="U220" s="103">
        <f t="shared" ref="U220" si="783">AVERAGE(R217:R220)</f>
        <v>296.04852801487561</v>
      </c>
      <c r="V220" s="104">
        <f t="shared" ref="V220" si="784">(U220-Z$12)^2</f>
        <v>702.68006129750006</v>
      </c>
      <c r="W220" s="105">
        <f t="shared" ref="W220" si="785">(R218-U220)^2+(R219-U220)^2+(R220-U220)^2+(R217-U220)^2</f>
        <v>13776.71138793554</v>
      </c>
      <c r="AB220" s="148">
        <f t="shared" si="667"/>
        <v>254.45813543061476</v>
      </c>
      <c r="AD220" s="155">
        <f t="shared" ref="AD220" si="786">SUM(AB217:AB220)</f>
        <v>844.65605940777766</v>
      </c>
      <c r="AE220" s="156">
        <f t="shared" ref="AE220" si="787">AVERAGE(AB217:AB220)</f>
        <v>211.16401485194442</v>
      </c>
      <c r="AF220" s="157">
        <f t="shared" ref="AF220" si="788">(AE220-AJ$12)^2</f>
        <v>28.373911572297466</v>
      </c>
      <c r="AG220" s="158">
        <f t="shared" ref="AG220" si="789">(AB218-AE220)^2+(AB219-AE220)^2+(AB220-AE220)^2+(AB217-AE220)^2</f>
        <v>10737.683509444369</v>
      </c>
      <c r="AL220" s="148">
        <f t="shared" si="668"/>
        <v>59.797661826194464</v>
      </c>
      <c r="AN220" s="155">
        <f t="shared" ref="AN220" si="790">SUM(AL217:AL220)</f>
        <v>198.49417396082774</v>
      </c>
      <c r="AO220" s="156">
        <f t="shared" ref="AO220" si="791">AVERAGE(AL217:AL220)</f>
        <v>49.623543490206934</v>
      </c>
      <c r="AP220" s="157">
        <f t="shared" ref="AP220" si="792">(AO220-AT$12)^2</f>
        <v>1.6780684260167342</v>
      </c>
      <c r="AQ220" s="158">
        <f t="shared" ref="AQ220" si="793">(AL218-AO220)^2+(AL219-AO220)^2+(AL220-AO220)^2+(AL217-AO220)^2</f>
        <v>592.98857180906521</v>
      </c>
      <c r="AV220" s="148">
        <f t="shared" si="669"/>
        <v>2.6260565610162736</v>
      </c>
      <c r="AX220" s="155">
        <f t="shared" ref="AX220" si="794">SUM(AV217:AV220)</f>
        <v>11.379578431070518</v>
      </c>
      <c r="AY220" s="156">
        <f t="shared" ref="AY220" si="795">AVERAGE(AV217:AV220)</f>
        <v>2.8448946077676296</v>
      </c>
      <c r="AZ220" s="157">
        <f t="shared" ref="AZ220" si="796">(AY220-BD$12)^2</f>
        <v>0.6765017016415652</v>
      </c>
      <c r="BA220" s="158">
        <f t="shared" ref="BA220" si="797">(AV218-AY220)^2+(AV219-AY220)^2+(AV220-AY220)^2+(AV217-AY220)^2</f>
        <v>11.685182132251491</v>
      </c>
      <c r="BF220" s="148" t="str">
        <f t="shared" si="670"/>
        <v/>
      </c>
      <c r="BK220" s="148">
        <f t="shared" si="671"/>
        <v>11.458333333333334</v>
      </c>
      <c r="BM220" s="155">
        <f t="shared" ref="BM220" si="798">SUM(BK217:BK220)</f>
        <v>49.417338501942837</v>
      </c>
      <c r="BN220" s="156">
        <f t="shared" ref="BN220" si="799">AVERAGE(BK217:BK220)</f>
        <v>12.354334625485709</v>
      </c>
      <c r="BO220" s="157">
        <f t="shared" ref="BO220" si="800">(BN220-BS$12)^2</f>
        <v>96.02758212745367</v>
      </c>
      <c r="BP220" s="158">
        <f t="shared" ref="BP220" si="801">(BK218-BN220)^2+(BK219-BN220)^2+(BK220-BN220)^2+(BK217-BN220)^2</f>
        <v>717.26470951606893</v>
      </c>
      <c r="BU220" s="148">
        <f t="shared" si="672"/>
        <v>36.78685311412535</v>
      </c>
      <c r="BW220" s="155">
        <f t="shared" ref="BW220" si="802">SUM(BU217:BU220)</f>
        <v>77.4777466843544</v>
      </c>
      <c r="BX220" s="156">
        <f t="shared" ref="BX220" si="803">AVERAGE(BU217:BU220)</f>
        <v>19.3694366710886</v>
      </c>
      <c r="BY220" s="157">
        <f t="shared" ref="BY220" si="804">(BX220-CC$12)^2</f>
        <v>115.51630889264182</v>
      </c>
      <c r="BZ220" s="158">
        <f t="shared" ref="BZ220" si="805">(BU218-BX220)^2+(BU219-BX220)^2+(BU220-BX220)^2+(BU217-BX220)^2</f>
        <v>1017.0251255111463</v>
      </c>
    </row>
    <row r="221" spans="1:78" x14ac:dyDescent="0.2">
      <c r="A221" s="74" t="s">
        <v>241</v>
      </c>
      <c r="B221" s="75">
        <v>117.02309727520328</v>
      </c>
      <c r="C221" s="75">
        <v>27.500427859672769</v>
      </c>
      <c r="D221" s="75">
        <v>1.3130282805081368</v>
      </c>
      <c r="E221" s="75">
        <v>1.9374519230769234</v>
      </c>
      <c r="F221" s="75">
        <v>0</v>
      </c>
      <c r="G221" s="75">
        <v>11.755266960800764</v>
      </c>
      <c r="H221" s="75">
        <v>157.59182037618496</v>
      </c>
      <c r="I221" s="75"/>
      <c r="J221" s="96"/>
      <c r="K221" s="97"/>
      <c r="L221" s="97"/>
      <c r="M221" s="98"/>
      <c r="R221" s="75">
        <f t="shared" si="666"/>
        <v>159.52927229926189</v>
      </c>
      <c r="T221" s="96"/>
      <c r="U221" s="97"/>
      <c r="V221" s="97"/>
      <c r="W221" s="98"/>
      <c r="AB221" s="148">
        <f t="shared" si="667"/>
        <v>117.02309727520328</v>
      </c>
      <c r="AD221" s="149"/>
      <c r="AE221" s="143"/>
      <c r="AF221" s="143"/>
      <c r="AG221" s="150"/>
      <c r="AL221" s="148">
        <f t="shared" si="668"/>
        <v>27.500427859672769</v>
      </c>
      <c r="AN221" s="149"/>
      <c r="AO221" s="143"/>
      <c r="AP221" s="143"/>
      <c r="AQ221" s="150"/>
      <c r="AV221" s="148">
        <f t="shared" si="669"/>
        <v>1.3130282805081368</v>
      </c>
      <c r="AX221" s="149"/>
      <c r="AY221" s="143"/>
      <c r="AZ221" s="143"/>
      <c r="BA221" s="150"/>
      <c r="BF221" s="148">
        <f t="shared" si="670"/>
        <v>1.9374519230769234</v>
      </c>
      <c r="BK221" s="148">
        <f t="shared" si="671"/>
        <v>0</v>
      </c>
      <c r="BM221" s="149"/>
      <c r="BN221" s="143"/>
      <c r="BO221" s="143"/>
      <c r="BP221" s="150"/>
      <c r="BU221" s="148">
        <f t="shared" si="672"/>
        <v>11.755266960800764</v>
      </c>
      <c r="BW221" s="149"/>
      <c r="BX221" s="143"/>
      <c r="BY221" s="143"/>
      <c r="BZ221" s="150"/>
    </row>
    <row r="222" spans="1:78" x14ac:dyDescent="0.2">
      <c r="A222" s="74" t="s">
        <v>242</v>
      </c>
      <c r="B222" s="75">
        <v>149.4269521842136</v>
      </c>
      <c r="C222" s="75">
        <v>35.115333763290195</v>
      </c>
      <c r="D222" s="75">
        <v>2.1883804675135612</v>
      </c>
      <c r="E222" s="75"/>
      <c r="F222" s="75">
        <v>0</v>
      </c>
      <c r="G222" s="75">
        <v>25.148689626393789</v>
      </c>
      <c r="H222" s="75">
        <v>211.87935604141114</v>
      </c>
      <c r="I222" s="75"/>
      <c r="J222" s="96"/>
      <c r="K222" s="97"/>
      <c r="L222" s="97"/>
      <c r="M222" s="98"/>
      <c r="R222" s="75">
        <f t="shared" si="666"/>
        <v>211.87935604141114</v>
      </c>
      <c r="T222" s="96"/>
      <c r="U222" s="97"/>
      <c r="V222" s="97"/>
      <c r="W222" s="98"/>
      <c r="AB222" s="148">
        <f t="shared" si="667"/>
        <v>149.4269521842136</v>
      </c>
      <c r="AD222" s="149"/>
      <c r="AE222" s="143"/>
      <c r="AF222" s="143"/>
      <c r="AG222" s="150"/>
      <c r="AL222" s="148">
        <f t="shared" si="668"/>
        <v>35.115333763290195</v>
      </c>
      <c r="AN222" s="149"/>
      <c r="AO222" s="143"/>
      <c r="AP222" s="143"/>
      <c r="AQ222" s="150"/>
      <c r="AV222" s="148">
        <f t="shared" si="669"/>
        <v>2.1883804675135612</v>
      </c>
      <c r="AX222" s="149"/>
      <c r="AY222" s="143"/>
      <c r="AZ222" s="143"/>
      <c r="BA222" s="150"/>
      <c r="BF222" s="148" t="str">
        <f t="shared" si="670"/>
        <v/>
      </c>
      <c r="BK222" s="148">
        <f t="shared" si="671"/>
        <v>0</v>
      </c>
      <c r="BM222" s="149"/>
      <c r="BN222" s="143"/>
      <c r="BO222" s="143"/>
      <c r="BP222" s="150"/>
      <c r="BU222" s="148">
        <f t="shared" si="672"/>
        <v>25.148689626393789</v>
      </c>
      <c r="BW222" s="149"/>
      <c r="BX222" s="143"/>
      <c r="BY222" s="143"/>
      <c r="BZ222" s="150"/>
    </row>
    <row r="223" spans="1:78" x14ac:dyDescent="0.2">
      <c r="A223" s="74" t="s">
        <v>243</v>
      </c>
      <c r="B223" s="75">
        <v>175.31402167157324</v>
      </c>
      <c r="C223" s="75">
        <v>41.198795092819708</v>
      </c>
      <c r="D223" s="75">
        <v>2.1883804675135612</v>
      </c>
      <c r="E223" s="75"/>
      <c r="F223" s="75">
        <v>2.1045918367346941</v>
      </c>
      <c r="G223" s="75">
        <v>1.503572545478457</v>
      </c>
      <c r="H223" s="75">
        <v>222.30936161411964</v>
      </c>
      <c r="I223" s="75"/>
      <c r="J223" s="96"/>
      <c r="K223" s="97"/>
      <c r="L223" s="97"/>
      <c r="M223" s="98"/>
      <c r="R223" s="75">
        <f t="shared" si="666"/>
        <v>222.30936161411964</v>
      </c>
      <c r="T223" s="96"/>
      <c r="U223" s="97"/>
      <c r="V223" s="97"/>
      <c r="W223" s="98"/>
      <c r="AB223" s="148">
        <f t="shared" si="667"/>
        <v>175.31402167157324</v>
      </c>
      <c r="AD223" s="149"/>
      <c r="AE223" s="143"/>
      <c r="AF223" s="143"/>
      <c r="AG223" s="150"/>
      <c r="AL223" s="148">
        <f t="shared" si="668"/>
        <v>41.198795092819708</v>
      </c>
      <c r="AN223" s="149"/>
      <c r="AO223" s="143"/>
      <c r="AP223" s="143"/>
      <c r="AQ223" s="150"/>
      <c r="AV223" s="148">
        <f t="shared" si="669"/>
        <v>2.1883804675135612</v>
      </c>
      <c r="AX223" s="149"/>
      <c r="AY223" s="143"/>
      <c r="AZ223" s="143"/>
      <c r="BA223" s="150"/>
      <c r="BF223" s="148" t="str">
        <f t="shared" si="670"/>
        <v/>
      </c>
      <c r="BK223" s="148">
        <f t="shared" si="671"/>
        <v>2.1045918367346941</v>
      </c>
      <c r="BM223" s="149"/>
      <c r="BN223" s="143"/>
      <c r="BO223" s="143"/>
      <c r="BP223" s="150"/>
      <c r="BU223" s="148">
        <f t="shared" si="672"/>
        <v>1.503572545478457</v>
      </c>
      <c r="BW223" s="149"/>
      <c r="BX223" s="143"/>
      <c r="BY223" s="143"/>
      <c r="BZ223" s="150"/>
    </row>
    <row r="224" spans="1:78" x14ac:dyDescent="0.2">
      <c r="A224" s="74" t="s">
        <v>244</v>
      </c>
      <c r="B224" s="75">
        <v>122.21780011593941</v>
      </c>
      <c r="C224" s="75">
        <v>28.721183027245761</v>
      </c>
      <c r="D224" s="75">
        <v>2.1883804675135612</v>
      </c>
      <c r="E224" s="75"/>
      <c r="F224" s="75">
        <v>13.153698979591837</v>
      </c>
      <c r="G224" s="75">
        <v>6.5252889497802293</v>
      </c>
      <c r="H224" s="75">
        <v>172.80635154007078</v>
      </c>
      <c r="I224" s="75">
        <v>42.971528751753155</v>
      </c>
      <c r="J224" s="102">
        <f t="shared" ref="J224" si="806">SUM(H221:H224)</f>
        <v>764.58688957178651</v>
      </c>
      <c r="K224" s="103">
        <f t="shared" ref="K224" si="807">AVERAGE(H221:H224)</f>
        <v>191.14672239294663</v>
      </c>
      <c r="L224" s="104">
        <f t="shared" ref="L224" si="808">(K224-P$12)^2</f>
        <v>6062.5940925327022</v>
      </c>
      <c r="M224" s="105">
        <f t="shared" ref="M224" si="809">(H222-K224)^2+(H223-K224)^2+(H224-K224)^2+(H221-K224)^2</f>
        <v>2863.2528336059281</v>
      </c>
      <c r="R224" s="75">
        <f t="shared" si="666"/>
        <v>172.80635154007078</v>
      </c>
      <c r="T224" s="102">
        <f t="shared" ref="T224" si="810">SUM(R221:R224)</f>
        <v>766.52434149486339</v>
      </c>
      <c r="U224" s="103">
        <f t="shared" ref="U224" si="811">AVERAGE(R221:R224)</f>
        <v>191.63108537371585</v>
      </c>
      <c r="V224" s="104">
        <f t="shared" ref="V224" si="812">(U224-Z$12)^2</f>
        <v>6069.863626099298</v>
      </c>
      <c r="W224" s="105">
        <f t="shared" ref="W224" si="813">(R222-U224)^2+(R223-U224)^2+(R224-U224)^2+(R221-U224)^2</f>
        <v>2736.046104689538</v>
      </c>
      <c r="AB224" s="148">
        <f t="shared" si="667"/>
        <v>122.21780011593941</v>
      </c>
      <c r="AD224" s="155">
        <f t="shared" ref="AD224" si="814">SUM(AB221:AB224)</f>
        <v>563.98187124692959</v>
      </c>
      <c r="AE224" s="156">
        <f t="shared" ref="AE224" si="815">AVERAGE(AB221:AB224)</f>
        <v>140.9954678117324</v>
      </c>
      <c r="AF224" s="157">
        <f t="shared" ref="AF224" si="816">(AE224-AJ$12)^2</f>
        <v>4204.4629524927677</v>
      </c>
      <c r="AG224" s="158">
        <f t="shared" ref="AG224" si="817">(AB222-AE224)^2+(AB223-AE224)^2+(AB224-AE224)^2+(AB221-AE224)^2</f>
        <v>2176.1284209884684</v>
      </c>
      <c r="AL224" s="148">
        <f t="shared" si="668"/>
        <v>28.721183027245761</v>
      </c>
      <c r="AN224" s="155">
        <f t="shared" ref="AN224" si="818">SUM(AL221:AL224)</f>
        <v>132.53573974302844</v>
      </c>
      <c r="AO224" s="156">
        <f t="shared" ref="AO224" si="819">AVERAGE(AL221:AL224)</f>
        <v>33.133934935757111</v>
      </c>
      <c r="AP224" s="157">
        <f t="shared" ref="AP224" si="820">(AO224-AT$12)^2</f>
        <v>230.8638883705149</v>
      </c>
      <c r="AQ224" s="158">
        <f t="shared" ref="AQ224" si="821">(AL222-AO224)^2+(AL223-AO224)^2+(AL224-AO224)^2+(AL221-AO224)^2</f>
        <v>120.17669204908813</v>
      </c>
      <c r="AV224" s="148">
        <f t="shared" si="669"/>
        <v>2.1883804675135612</v>
      </c>
      <c r="AX224" s="155">
        <f t="shared" ref="AX224" si="822">SUM(AV221:AV224)</f>
        <v>7.8781696830488208</v>
      </c>
      <c r="AY224" s="156">
        <f t="shared" ref="AY224" si="823">AVERAGE(AV221:AV224)</f>
        <v>1.9695424207622052</v>
      </c>
      <c r="AZ224" s="157">
        <f t="shared" ref="AZ224" si="824">(AY224-BD$12)^2</f>
        <v>2.8826926599257798</v>
      </c>
      <c r="BA224" s="158">
        <f t="shared" ref="BA224" si="825">(AV222-AY224)^2+(AV223-AY224)^2+(AV224-AY224)^2+(AV221-AY224)^2</f>
        <v>0.57468108847138466</v>
      </c>
      <c r="BF224" s="148" t="str">
        <f t="shared" si="670"/>
        <v/>
      </c>
      <c r="BK224" s="148">
        <f t="shared" si="671"/>
        <v>13.153698979591837</v>
      </c>
      <c r="BM224" s="155">
        <f t="shared" ref="BM224" si="826">SUM(BK221:BK224)</f>
        <v>15.258290816326532</v>
      </c>
      <c r="BN224" s="156">
        <f t="shared" ref="BN224" si="827">AVERAGE(BK221:BK224)</f>
        <v>3.8145727040816331</v>
      </c>
      <c r="BO224" s="157">
        <f t="shared" ref="BO224" si="828">(BN224-BS$12)^2</f>
        <v>1.5866034792617771</v>
      </c>
      <c r="BP224" s="158">
        <f t="shared" ref="BP224" si="829">(BK222-BN224)^2+(BK223-BN224)^2+(BK224-BN224)^2+(BK221-BN224)^2</f>
        <v>119.245243986067</v>
      </c>
      <c r="BU224" s="148">
        <f t="shared" si="672"/>
        <v>6.5252889497802293</v>
      </c>
      <c r="BW224" s="155">
        <f t="shared" ref="BW224" si="830">SUM(BU221:BU224)</f>
        <v>44.932818082453238</v>
      </c>
      <c r="BX224" s="156">
        <f t="shared" ref="BX224" si="831">AVERAGE(BU221:BU224)</f>
        <v>11.23320452061331</v>
      </c>
      <c r="BY224" s="157">
        <f t="shared" ref="BY224" si="832">(BX224-CC$12)^2</f>
        <v>6.8205549043031803</v>
      </c>
      <c r="BZ224" s="158">
        <f t="shared" ref="BZ224" si="833">(BU222-BX224)^2+(BU223-BX224)^2+(BU224-BX224)^2+(BU221-BX224)^2</f>
        <v>310.74348231431196</v>
      </c>
    </row>
    <row r="225" spans="1:78" x14ac:dyDescent="0.2">
      <c r="A225" s="74" t="s">
        <v>245</v>
      </c>
      <c r="B225" s="75">
        <v>198.2771798230248</v>
      </c>
      <c r="C225" s="75">
        <v>46.595137258410823</v>
      </c>
      <c r="D225" s="75">
        <v>3.93908484152441</v>
      </c>
      <c r="E225" s="75">
        <v>1.7008273437499999</v>
      </c>
      <c r="F225" s="75">
        <v>1.312154549319728</v>
      </c>
      <c r="G225" s="75">
        <v>20.254772262080621</v>
      </c>
      <c r="H225" s="75">
        <v>270.37832873436037</v>
      </c>
      <c r="I225" s="75"/>
      <c r="J225" s="96"/>
      <c r="K225" s="97"/>
      <c r="L225" s="97"/>
      <c r="M225" s="98"/>
      <c r="R225" s="75">
        <f t="shared" si="666"/>
        <v>272.07915607811037</v>
      </c>
      <c r="T225" s="96"/>
      <c r="U225" s="97"/>
      <c r="V225" s="97"/>
      <c r="W225" s="98"/>
      <c r="AB225" s="148">
        <f t="shared" si="667"/>
        <v>198.2771798230248</v>
      </c>
      <c r="AD225" s="149"/>
      <c r="AE225" s="143"/>
      <c r="AF225" s="143"/>
      <c r="AG225" s="150"/>
      <c r="AL225" s="148">
        <f t="shared" si="668"/>
        <v>46.595137258410823</v>
      </c>
      <c r="AN225" s="149"/>
      <c r="AO225" s="143"/>
      <c r="AP225" s="143"/>
      <c r="AQ225" s="150"/>
      <c r="AV225" s="148">
        <f t="shared" si="669"/>
        <v>3.93908484152441</v>
      </c>
      <c r="AX225" s="149"/>
      <c r="AY225" s="143"/>
      <c r="AZ225" s="143"/>
      <c r="BA225" s="150"/>
      <c r="BF225" s="148">
        <f t="shared" si="670"/>
        <v>1.7008273437499999</v>
      </c>
      <c r="BK225" s="148">
        <f t="shared" si="671"/>
        <v>1.312154549319728</v>
      </c>
      <c r="BM225" s="149"/>
      <c r="BN225" s="143"/>
      <c r="BO225" s="143"/>
      <c r="BP225" s="150"/>
      <c r="BU225" s="148">
        <f t="shared" si="672"/>
        <v>20.254772262080621</v>
      </c>
      <c r="BW225" s="149"/>
      <c r="BX225" s="143"/>
      <c r="BY225" s="143"/>
      <c r="BZ225" s="150"/>
    </row>
    <row r="226" spans="1:78" x14ac:dyDescent="0.2">
      <c r="A226" s="74" t="s">
        <v>246</v>
      </c>
      <c r="B226" s="75">
        <v>69.029060637684609</v>
      </c>
      <c r="C226" s="75">
        <v>16.221829249855883</v>
      </c>
      <c r="D226" s="75">
        <v>4.8144370285298344</v>
      </c>
      <c r="E226" s="75"/>
      <c r="F226" s="75">
        <v>1.3037037037037036</v>
      </c>
      <c r="G226" s="75">
        <v>0</v>
      </c>
      <c r="H226" s="75">
        <v>91.369030619774037</v>
      </c>
      <c r="I226" s="75"/>
      <c r="J226" s="96"/>
      <c r="K226" s="97"/>
      <c r="L226" s="97"/>
      <c r="M226" s="98"/>
      <c r="R226" s="75">
        <f t="shared" si="666"/>
        <v>91.369030619774037</v>
      </c>
      <c r="T226" s="96"/>
      <c r="U226" s="97"/>
      <c r="V226" s="97"/>
      <c r="W226" s="98"/>
      <c r="AB226" s="148">
        <f t="shared" si="667"/>
        <v>69.029060637684609</v>
      </c>
      <c r="AD226" s="149"/>
      <c r="AE226" s="143"/>
      <c r="AF226" s="143"/>
      <c r="AG226" s="150"/>
      <c r="AL226" s="148">
        <f t="shared" si="668"/>
        <v>16.221829249855883</v>
      </c>
      <c r="AN226" s="149"/>
      <c r="AO226" s="143"/>
      <c r="AP226" s="143"/>
      <c r="AQ226" s="150"/>
      <c r="AV226" s="148">
        <f t="shared" si="669"/>
        <v>4.8144370285298344</v>
      </c>
      <c r="AX226" s="149"/>
      <c r="AY226" s="143"/>
      <c r="AZ226" s="143"/>
      <c r="BA226" s="150"/>
      <c r="BF226" s="148" t="str">
        <f t="shared" si="670"/>
        <v/>
      </c>
      <c r="BK226" s="148">
        <f t="shared" si="671"/>
        <v>1.3037037037037036</v>
      </c>
      <c r="BM226" s="149"/>
      <c r="BN226" s="143"/>
      <c r="BO226" s="143"/>
      <c r="BP226" s="150"/>
      <c r="BU226" s="148">
        <f t="shared" si="672"/>
        <v>0</v>
      </c>
      <c r="BW226" s="149"/>
      <c r="BX226" s="143"/>
      <c r="BY226" s="143"/>
      <c r="BZ226" s="150"/>
    </row>
    <row r="227" spans="1:78" x14ac:dyDescent="0.2">
      <c r="A227" s="74" t="s">
        <v>247</v>
      </c>
      <c r="B227" s="75">
        <v>120.42776410478545</v>
      </c>
      <c r="C227" s="75">
        <v>28.300524564624581</v>
      </c>
      <c r="D227" s="75">
        <v>3.063732654518986</v>
      </c>
      <c r="E227" s="75"/>
      <c r="F227" s="75">
        <v>0.79200000000000004</v>
      </c>
      <c r="G227" s="75">
        <v>18.202523733934608</v>
      </c>
      <c r="H227" s="75">
        <v>170.78654505786363</v>
      </c>
      <c r="I227" s="75"/>
      <c r="J227" s="96"/>
      <c r="K227" s="97"/>
      <c r="L227" s="97"/>
      <c r="M227" s="98"/>
      <c r="R227" s="75">
        <f t="shared" si="666"/>
        <v>170.78654505786363</v>
      </c>
      <c r="T227" s="96"/>
      <c r="U227" s="97"/>
      <c r="V227" s="97"/>
      <c r="W227" s="98"/>
      <c r="AB227" s="148">
        <f t="shared" si="667"/>
        <v>120.42776410478545</v>
      </c>
      <c r="AD227" s="149"/>
      <c r="AE227" s="143"/>
      <c r="AF227" s="143"/>
      <c r="AG227" s="150"/>
      <c r="AL227" s="148">
        <f t="shared" si="668"/>
        <v>28.300524564624581</v>
      </c>
      <c r="AN227" s="149"/>
      <c r="AO227" s="143"/>
      <c r="AP227" s="143"/>
      <c r="AQ227" s="150"/>
      <c r="AV227" s="148">
        <f t="shared" si="669"/>
        <v>3.063732654518986</v>
      </c>
      <c r="AX227" s="149"/>
      <c r="AY227" s="143"/>
      <c r="AZ227" s="143"/>
      <c r="BA227" s="150"/>
      <c r="BF227" s="148" t="str">
        <f t="shared" si="670"/>
        <v/>
      </c>
      <c r="BK227" s="148">
        <f t="shared" si="671"/>
        <v>0.79200000000000004</v>
      </c>
      <c r="BM227" s="149"/>
      <c r="BN227" s="143"/>
      <c r="BO227" s="143"/>
      <c r="BP227" s="150"/>
      <c r="BU227" s="148">
        <f t="shared" si="672"/>
        <v>18.202523733934608</v>
      </c>
      <c r="BW227" s="149"/>
      <c r="BX227" s="143"/>
      <c r="BY227" s="143"/>
      <c r="BZ227" s="150"/>
    </row>
    <row r="228" spans="1:78" x14ac:dyDescent="0.2">
      <c r="A228" s="74" t="s">
        <v>248</v>
      </c>
      <c r="B228" s="75">
        <v>94.913075062103488</v>
      </c>
      <c r="C228" s="75">
        <v>22.304572639594319</v>
      </c>
      <c r="D228" s="75">
        <v>3.93908484152441</v>
      </c>
      <c r="E228" s="75"/>
      <c r="F228" s="75">
        <v>0</v>
      </c>
      <c r="G228" s="75">
        <v>7.8606186669852418</v>
      </c>
      <c r="H228" s="75">
        <v>129.01735121020747</v>
      </c>
      <c r="I228" s="75">
        <v>36.34165497896214</v>
      </c>
      <c r="J228" s="102">
        <f t="shared" ref="J228" si="834">SUM(H225:H228)</f>
        <v>661.55125562220553</v>
      </c>
      <c r="K228" s="103">
        <f t="shared" ref="K228" si="835">AVERAGE(H225:H228)</f>
        <v>165.38781390555138</v>
      </c>
      <c r="L228" s="104">
        <f t="shared" ref="L228" si="836">(K228-P$12)^2</f>
        <v>10737.42981545283</v>
      </c>
      <c r="M228" s="105">
        <f t="shared" ref="M228" si="837">(H226-K228)^2+(H227-K228)^2+(H228-K228)^2+(H225-K228)^2</f>
        <v>17853.745337853579</v>
      </c>
      <c r="R228" s="75">
        <f t="shared" si="666"/>
        <v>129.01735121020747</v>
      </c>
      <c r="T228" s="102">
        <f t="shared" ref="T228" si="838">SUM(R225:R228)</f>
        <v>663.25208296595554</v>
      </c>
      <c r="U228" s="103">
        <f t="shared" ref="U228" si="839">AVERAGE(R225:R228)</f>
        <v>165.81302074148888</v>
      </c>
      <c r="V228" s="104">
        <f t="shared" ref="V228" si="840">(U228-Z$12)^2</f>
        <v>10759.372297402893</v>
      </c>
      <c r="W228" s="105">
        <f t="shared" ref="W228" si="841">(R226-U228)^2+(R227-U228)^2+(R228-U228)^2+(R225-U228)^2</f>
        <v>18213.056425003975</v>
      </c>
      <c r="AB228" s="148">
        <f t="shared" si="667"/>
        <v>94.913075062103488</v>
      </c>
      <c r="AD228" s="155">
        <f t="shared" ref="AD228" si="842">SUM(AB225:AB228)</f>
        <v>482.64707962759837</v>
      </c>
      <c r="AE228" s="156">
        <f t="shared" ref="AE228" si="843">AVERAGE(AB225:AB228)</f>
        <v>120.66176990689959</v>
      </c>
      <c r="AF228" s="157">
        <f t="shared" ref="AF228" si="844">(AE228-AJ$12)^2</f>
        <v>7254.8705995061218</v>
      </c>
      <c r="AG228" s="158">
        <f t="shared" ref="AG228" si="845">(AB226-AE228)^2+(AB227-AE228)^2+(AB228-AE228)^2+(AB225-AE228)^2</f>
        <v>9353.1385678532788</v>
      </c>
      <c r="AL228" s="148">
        <f t="shared" si="668"/>
        <v>22.304572639594319</v>
      </c>
      <c r="AN228" s="155">
        <f t="shared" ref="AN228" si="846">SUM(AL225:AL228)</f>
        <v>113.4220637124856</v>
      </c>
      <c r="AO228" s="156">
        <f t="shared" ref="AO228" si="847">AVERAGE(AL225:AL228)</f>
        <v>28.355515928121399</v>
      </c>
      <c r="AP228" s="157">
        <f t="shared" ref="AP228" si="848">(AO228-AT$12)^2</f>
        <v>398.90573970561854</v>
      </c>
      <c r="AQ228" s="158">
        <f t="shared" ref="AQ228" si="849">(AL226-AO228)^2+(AL227-AO228)^2+(AL228-AO228)^2+(AL225-AO228)^2</f>
        <v>516.52707740969709</v>
      </c>
      <c r="AV228" s="148">
        <f t="shared" si="669"/>
        <v>3.93908484152441</v>
      </c>
      <c r="AX228" s="155">
        <f t="shared" ref="AX228" si="850">SUM(AV225:AV228)</f>
        <v>15.756339366097642</v>
      </c>
      <c r="AY228" s="156">
        <f t="shared" ref="AY228" si="851">AVERAGE(AV225:AV228)</f>
        <v>3.9390848415244104</v>
      </c>
      <c r="AZ228" s="157">
        <f t="shared" ref="AZ228" si="852">(AY228-BD$12)^2</f>
        <v>7.3817085553989248E-2</v>
      </c>
      <c r="BA228" s="158">
        <f t="shared" ref="BA228" si="853">(AV226-AY228)^2+(AV227-AY228)^2+(AV228-AY228)^2+(AV225-AY228)^2</f>
        <v>1.5324829025903584</v>
      </c>
      <c r="BF228" s="148" t="str">
        <f t="shared" si="670"/>
        <v/>
      </c>
      <c r="BK228" s="148">
        <f t="shared" si="671"/>
        <v>0</v>
      </c>
      <c r="BM228" s="155">
        <f t="shared" ref="BM228" si="854">SUM(BK225:BK228)</f>
        <v>3.4078582530234316</v>
      </c>
      <c r="BN228" s="156">
        <f t="shared" ref="BN228" si="855">AVERAGE(BK225:BK228)</f>
        <v>0.8519645632558579</v>
      </c>
      <c r="BO228" s="157">
        <f t="shared" ref="BO228" si="856">(BN228-BS$12)^2</f>
        <v>2.9002214238643513</v>
      </c>
      <c r="BP228" s="158">
        <f t="shared" ref="BP228" si="857">(BK226-BN228)^2+(BK227-BN228)^2+(BK228-BN228)^2+(BK225-BN228)^2</f>
        <v>1.1452824401762338</v>
      </c>
      <c r="BU228" s="148">
        <f t="shared" si="672"/>
        <v>7.8606186669852418</v>
      </c>
      <c r="BW228" s="155">
        <f t="shared" ref="BW228" si="858">SUM(BU225:BU228)</f>
        <v>46.317914663000472</v>
      </c>
      <c r="BX228" s="156">
        <f t="shared" ref="BX228" si="859">AVERAGE(BU225:BU228)</f>
        <v>11.579478665750118</v>
      </c>
      <c r="BY228" s="157">
        <f t="shared" ref="BY228" si="860">(BX228-CC$12)^2</f>
        <v>8.7491331074549397</v>
      </c>
      <c r="BZ228" s="158">
        <f t="shared" ref="BZ228" si="861">(BU226-BX228)^2+(BU227-BX228)^2+(BU228-BX228)^2+(BU225-BX228)^2</f>
        <v>267.03969081871156</v>
      </c>
    </row>
    <row r="229" spans="1:78" x14ac:dyDescent="0.2">
      <c r="A229" s="74" t="s">
        <v>264</v>
      </c>
      <c r="B229" s="75">
        <v>187.37923783340099</v>
      </c>
      <c r="C229" s="75">
        <v>44.034120890849231</v>
      </c>
      <c r="D229" s="75">
        <v>28.88662217117901</v>
      </c>
      <c r="E229" s="75">
        <v>1.9437406716417909</v>
      </c>
      <c r="F229" s="75">
        <v>1.1818452380952384</v>
      </c>
      <c r="G229" s="75">
        <v>12.108462474448974</v>
      </c>
      <c r="H229" s="75">
        <v>273.59028860797349</v>
      </c>
      <c r="I229" s="75"/>
      <c r="J229" s="96"/>
      <c r="K229" s="97"/>
      <c r="L229" s="97"/>
      <c r="M229" s="98"/>
      <c r="R229" s="75">
        <f t="shared" si="666"/>
        <v>275.53402927961525</v>
      </c>
      <c r="T229" s="96"/>
      <c r="U229" s="97"/>
      <c r="V229" s="97"/>
      <c r="W229" s="98"/>
      <c r="AB229" s="148">
        <f t="shared" si="667"/>
        <v>187.37923783340099</v>
      </c>
      <c r="AD229" s="149"/>
      <c r="AE229" s="143"/>
      <c r="AF229" s="143"/>
      <c r="AG229" s="150"/>
      <c r="AL229" s="148">
        <f t="shared" si="668"/>
        <v>44.034120890849231</v>
      </c>
      <c r="AN229" s="149"/>
      <c r="AO229" s="143"/>
      <c r="AP229" s="143"/>
      <c r="AQ229" s="150"/>
      <c r="AV229" s="148">
        <f t="shared" si="669"/>
        <v>28.88662217117901</v>
      </c>
      <c r="AX229" s="149"/>
      <c r="AY229" s="143"/>
      <c r="AZ229" s="143"/>
      <c r="BA229" s="150"/>
      <c r="BF229" s="148">
        <f t="shared" si="670"/>
        <v>1.9437406716417909</v>
      </c>
      <c r="BK229" s="148">
        <f t="shared" si="671"/>
        <v>1.1818452380952384</v>
      </c>
      <c r="BM229" s="149"/>
      <c r="BN229" s="143"/>
      <c r="BO229" s="143"/>
      <c r="BP229" s="150"/>
      <c r="BU229" s="148">
        <f t="shared" si="672"/>
        <v>12.108462474448974</v>
      </c>
      <c r="BW229" s="149"/>
      <c r="BX229" s="143"/>
      <c r="BY229" s="143"/>
      <c r="BZ229" s="150"/>
    </row>
    <row r="230" spans="1:78" x14ac:dyDescent="0.2">
      <c r="A230" s="74" t="s">
        <v>265</v>
      </c>
      <c r="B230" s="75">
        <v>214.65617615300599</v>
      </c>
      <c r="C230" s="75">
        <v>50.444201395956405</v>
      </c>
      <c r="D230" s="75">
        <v>13.567958898584079</v>
      </c>
      <c r="E230" s="75"/>
      <c r="F230" s="75">
        <v>0.24648148148148152</v>
      </c>
      <c r="G230" s="75">
        <v>5.2813456008265529</v>
      </c>
      <c r="H230" s="75">
        <v>284.19616352985457</v>
      </c>
      <c r="I230" s="75"/>
      <c r="J230" s="96"/>
      <c r="K230" s="97"/>
      <c r="L230" s="97"/>
      <c r="M230" s="98"/>
      <c r="R230" s="75">
        <f t="shared" si="666"/>
        <v>284.19616352985457</v>
      </c>
      <c r="T230" s="96"/>
      <c r="U230" s="97"/>
      <c r="V230" s="97"/>
      <c r="W230" s="98"/>
      <c r="AB230" s="148">
        <f t="shared" si="667"/>
        <v>214.65617615300599</v>
      </c>
      <c r="AD230" s="149"/>
      <c r="AE230" s="143"/>
      <c r="AF230" s="143"/>
      <c r="AG230" s="150"/>
      <c r="AL230" s="148">
        <f t="shared" si="668"/>
        <v>50.444201395956405</v>
      </c>
      <c r="AN230" s="149"/>
      <c r="AO230" s="143"/>
      <c r="AP230" s="143"/>
      <c r="AQ230" s="150"/>
      <c r="AV230" s="148">
        <f t="shared" si="669"/>
        <v>13.567958898584079</v>
      </c>
      <c r="AX230" s="149"/>
      <c r="AY230" s="143"/>
      <c r="AZ230" s="143"/>
      <c r="BA230" s="150"/>
      <c r="BF230" s="148" t="str">
        <f t="shared" si="670"/>
        <v/>
      </c>
      <c r="BK230" s="148">
        <f t="shared" si="671"/>
        <v>0.24648148148148152</v>
      </c>
      <c r="BM230" s="149"/>
      <c r="BN230" s="143"/>
      <c r="BO230" s="143"/>
      <c r="BP230" s="150"/>
      <c r="BU230" s="148">
        <f t="shared" si="672"/>
        <v>5.2813456008265529</v>
      </c>
      <c r="BW230" s="149"/>
      <c r="BX230" s="143"/>
      <c r="BY230" s="143"/>
      <c r="BZ230" s="150"/>
    </row>
    <row r="231" spans="1:78" x14ac:dyDescent="0.2">
      <c r="A231" s="74" t="s">
        <v>266</v>
      </c>
      <c r="B231" s="75">
        <v>210.13964147059664</v>
      </c>
      <c r="C231" s="75">
        <v>49.382815745590207</v>
      </c>
      <c r="D231" s="75">
        <v>12.692606711578655</v>
      </c>
      <c r="E231" s="75"/>
      <c r="F231" s="75">
        <v>1.9247193877551019</v>
      </c>
      <c r="G231" s="75">
        <v>0</v>
      </c>
      <c r="H231" s="75">
        <v>274.13978331552062</v>
      </c>
      <c r="I231" s="75"/>
      <c r="J231" s="96"/>
      <c r="K231" s="97"/>
      <c r="L231" s="97"/>
      <c r="M231" s="98"/>
      <c r="R231" s="75">
        <f t="shared" si="666"/>
        <v>274.13978331552062</v>
      </c>
      <c r="T231" s="96"/>
      <c r="U231" s="97"/>
      <c r="V231" s="97"/>
      <c r="W231" s="98"/>
      <c r="AB231" s="148">
        <f t="shared" si="667"/>
        <v>210.13964147059664</v>
      </c>
      <c r="AD231" s="149"/>
      <c r="AE231" s="143"/>
      <c r="AF231" s="143"/>
      <c r="AG231" s="150"/>
      <c r="AL231" s="148">
        <f t="shared" si="668"/>
        <v>49.382815745590207</v>
      </c>
      <c r="AN231" s="149"/>
      <c r="AO231" s="143"/>
      <c r="AP231" s="143"/>
      <c r="AQ231" s="150"/>
      <c r="AV231" s="148">
        <f t="shared" si="669"/>
        <v>12.692606711578655</v>
      </c>
      <c r="AX231" s="149"/>
      <c r="AY231" s="143"/>
      <c r="AZ231" s="143"/>
      <c r="BA231" s="150"/>
      <c r="BF231" s="148" t="str">
        <f t="shared" si="670"/>
        <v/>
      </c>
      <c r="BK231" s="148">
        <f t="shared" si="671"/>
        <v>1.9247193877551019</v>
      </c>
      <c r="BM231" s="149"/>
      <c r="BN231" s="143"/>
      <c r="BO231" s="143"/>
      <c r="BP231" s="150"/>
      <c r="BU231" s="148">
        <f t="shared" si="672"/>
        <v>0</v>
      </c>
      <c r="BW231" s="149"/>
      <c r="BX231" s="143"/>
      <c r="BY231" s="143"/>
      <c r="BZ231" s="150"/>
    </row>
    <row r="232" spans="1:78" x14ac:dyDescent="0.2">
      <c r="A232" s="74" t="s">
        <v>267</v>
      </c>
      <c r="B232" s="75">
        <v>210.58151429908762</v>
      </c>
      <c r="C232" s="75">
        <v>49.486655860285587</v>
      </c>
      <c r="D232" s="75">
        <v>20.133100301124763</v>
      </c>
      <c r="E232" s="75"/>
      <c r="F232" s="75">
        <v>0</v>
      </c>
      <c r="G232" s="75">
        <v>10.005003036466803</v>
      </c>
      <c r="H232" s="75">
        <v>290.2062734969648</v>
      </c>
      <c r="I232" s="75"/>
      <c r="J232" s="102">
        <f t="shared" ref="J232" si="862">SUM(H229:H232)</f>
        <v>1122.1325089503134</v>
      </c>
      <c r="K232" s="103">
        <f t="shared" ref="K232" si="863">AVERAGE(H229:H232)</f>
        <v>280.53312723757836</v>
      </c>
      <c r="L232" s="104">
        <f t="shared" ref="L232" si="864">(K232-P$12)^2</f>
        <v>132.79665524588168</v>
      </c>
      <c r="M232" s="105">
        <f t="shared" ref="M232" si="865">(H230-K232)^2+(H231-K232)^2+(H232-K232)^2+(H229-K232)^2</f>
        <v>196.06544817646079</v>
      </c>
      <c r="R232" s="75">
        <f t="shared" si="666"/>
        <v>290.2062734969648</v>
      </c>
      <c r="T232" s="102">
        <f t="shared" ref="T232" si="866">SUM(R229:R232)</f>
        <v>1124.0762496219552</v>
      </c>
      <c r="U232" s="103">
        <f t="shared" ref="U232" si="867">AVERAGE(R229:R232)</f>
        <v>281.0190624054888</v>
      </c>
      <c r="V232" s="104">
        <f t="shared" ref="V232" si="868">(U232-Z$12)^2</f>
        <v>131.75934872261035</v>
      </c>
      <c r="W232" s="105">
        <f t="shared" ref="W232" si="869">(R230-U232)^2+(R231-U232)^2+(R232-U232)^2+(R229-U232)^2</f>
        <v>171.90888838338944</v>
      </c>
      <c r="AB232" s="148">
        <f t="shared" si="667"/>
        <v>210.58151429908762</v>
      </c>
      <c r="AD232" s="155">
        <f t="shared" ref="AD232" si="870">SUM(AB229:AB232)</f>
        <v>822.75656975609127</v>
      </c>
      <c r="AE232" s="156">
        <f t="shared" ref="AE232" si="871">AVERAGE(AB229:AB232)</f>
        <v>205.68914243902282</v>
      </c>
      <c r="AF232" s="157">
        <f t="shared" ref="AF232" si="872">(AE232-AJ$12)^2</f>
        <v>2.1950093848125986E-2</v>
      </c>
      <c r="AG232" s="158">
        <f t="shared" ref="AG232" si="873">(AB230-AE232)^2+(AB231-AE232)^2+(AB232-AE232)^2+(AB229-AE232)^2</f>
        <v>459.40254434187557</v>
      </c>
      <c r="AL232" s="148">
        <f t="shared" si="668"/>
        <v>49.486655860285587</v>
      </c>
      <c r="AN232" s="155">
        <f t="shared" ref="AN232" si="874">SUM(AL229:AL232)</f>
        <v>193.34779389268144</v>
      </c>
      <c r="AO232" s="156">
        <f t="shared" ref="AO232" si="875">AVERAGE(AL229:AL232)</f>
        <v>48.336948473170359</v>
      </c>
      <c r="AP232" s="157">
        <f t="shared" ref="AP232" si="876">(AO232-AT$12)^2</f>
        <v>7.7577120750614578E-5</v>
      </c>
      <c r="AQ232" s="158">
        <f t="shared" ref="AQ232" si="877">(AL230-AO232)^2+(AL231-AO232)^2+(AL232-AO232)^2+(AL229-AO232)^2</f>
        <v>25.370505511280079</v>
      </c>
      <c r="AV232" s="148">
        <f t="shared" si="669"/>
        <v>20.133100301124763</v>
      </c>
      <c r="AX232" s="155">
        <f t="shared" ref="AX232" si="878">SUM(AV229:AV232)</f>
        <v>75.280288082466512</v>
      </c>
      <c r="AY232" s="156">
        <f t="shared" ref="AY232" si="879">AVERAGE(AV229:AV232)</f>
        <v>18.820072020616628</v>
      </c>
      <c r="AZ232" s="157">
        <f t="shared" ref="AZ232" si="880">(AY232-BD$12)^2</f>
        <v>229.60371657109249</v>
      </c>
      <c r="BA232" s="158">
        <f t="shared" ref="BA232" si="881">(AV230-AY232)^2+(AV231-AY232)^2+(AV232-AY232)^2+(AV229-AY232)^2</f>
        <v>168.18999855929195</v>
      </c>
      <c r="BF232" s="148" t="str">
        <f t="shared" si="670"/>
        <v/>
      </c>
      <c r="BK232" s="148">
        <f t="shared" si="671"/>
        <v>0</v>
      </c>
      <c r="BM232" s="155">
        <f t="shared" ref="BM232" si="882">SUM(BK229:BK232)</f>
        <v>3.3530461073318216</v>
      </c>
      <c r="BN232" s="156">
        <f t="shared" ref="BN232" si="883">AVERAGE(BK229:BK232)</f>
        <v>0.83826152683295541</v>
      </c>
      <c r="BO232" s="157">
        <f t="shared" ref="BO232" si="884">(BN232-BS$12)^2</f>
        <v>2.947081839095365</v>
      </c>
      <c r="BP232" s="158">
        <f t="shared" ref="BP232" si="885">(BK230-BN232)^2+(BK231-BN232)^2+(BK232-BN232)^2+(BK229-BN232)^2</f>
        <v>2.3513264596488002</v>
      </c>
      <c r="BU232" s="148">
        <f t="shared" si="672"/>
        <v>10.005003036466803</v>
      </c>
      <c r="BW232" s="155">
        <f t="shared" ref="BW232" si="886">SUM(BU229:BU232)</f>
        <v>27.394811111742328</v>
      </c>
      <c r="BX232" s="156">
        <f t="shared" ref="BX232" si="887">AVERAGE(BU229:BU232)</f>
        <v>6.848702777935582</v>
      </c>
      <c r="BY232" s="157">
        <f t="shared" ref="BY232" si="888">(BX232-CC$12)^2</f>
        <v>3.1431124704227655</v>
      </c>
      <c r="BZ232" s="158">
        <f t="shared" ref="BZ232" si="889">(BU230-BX232)^2+(BU231-BX232)^2+(BU232-BX232)^2+(BU229-BX232)^2</f>
        <v>86.988641648208642</v>
      </c>
    </row>
    <row r="233" spans="1:78" x14ac:dyDescent="0.2">
      <c r="A233" s="74" t="s">
        <v>250</v>
      </c>
      <c r="B233" s="75">
        <v>166.85222348401908</v>
      </c>
      <c r="C233" s="75">
        <v>39.210272518744482</v>
      </c>
      <c r="D233" s="75">
        <v>1.750704374010849</v>
      </c>
      <c r="E233" s="75">
        <v>3.0762499999999999</v>
      </c>
      <c r="F233" s="75">
        <v>0</v>
      </c>
      <c r="G233" s="75">
        <v>7.4096055041178364</v>
      </c>
      <c r="H233" s="75">
        <v>215.22280588089225</v>
      </c>
      <c r="I233" s="75"/>
      <c r="J233" s="96"/>
      <c r="K233" s="97"/>
      <c r="L233" s="97"/>
      <c r="M233" s="98"/>
      <c r="R233" s="75">
        <f t="shared" si="666"/>
        <v>218.29905588089224</v>
      </c>
      <c r="T233" s="96"/>
      <c r="U233" s="97"/>
      <c r="V233" s="97"/>
      <c r="W233" s="98"/>
      <c r="AB233" s="148">
        <f t="shared" si="667"/>
        <v>166.85222348401908</v>
      </c>
      <c r="AD233" s="149"/>
      <c r="AE233" s="143"/>
      <c r="AF233" s="143"/>
      <c r="AG233" s="150"/>
      <c r="AL233" s="148">
        <f t="shared" si="668"/>
        <v>39.210272518744482</v>
      </c>
      <c r="AN233" s="149"/>
      <c r="AO233" s="143"/>
      <c r="AP233" s="143"/>
      <c r="AQ233" s="150"/>
      <c r="AV233" s="148">
        <f t="shared" si="669"/>
        <v>1.750704374010849</v>
      </c>
      <c r="AX233" s="149"/>
      <c r="AY233" s="143"/>
      <c r="AZ233" s="143"/>
      <c r="BA233" s="150"/>
      <c r="BF233" s="148">
        <f t="shared" si="670"/>
        <v>3.0762499999999999</v>
      </c>
      <c r="BK233" s="148">
        <f t="shared" si="671"/>
        <v>0</v>
      </c>
      <c r="BM233" s="149"/>
      <c r="BN233" s="143"/>
      <c r="BO233" s="143"/>
      <c r="BP233" s="150"/>
      <c r="BU233" s="148">
        <f t="shared" si="672"/>
        <v>7.4096055041178364</v>
      </c>
      <c r="BW233" s="149"/>
      <c r="BX233" s="143"/>
      <c r="BY233" s="143"/>
      <c r="BZ233" s="150"/>
    </row>
    <row r="234" spans="1:78" x14ac:dyDescent="0.2">
      <c r="A234" s="74" t="s">
        <v>251</v>
      </c>
      <c r="B234" s="75">
        <v>225.47512540291132</v>
      </c>
      <c r="C234" s="75">
        <v>52.986654469684154</v>
      </c>
      <c r="D234" s="75">
        <v>4.8144370285298344</v>
      </c>
      <c r="E234" s="75"/>
      <c r="F234" s="75">
        <v>1.7415497448979591</v>
      </c>
      <c r="G234" s="75">
        <v>10.299653907358575</v>
      </c>
      <c r="H234" s="75">
        <v>295.31742055338179</v>
      </c>
      <c r="I234" s="75"/>
      <c r="J234" s="96"/>
      <c r="K234" s="97"/>
      <c r="L234" s="97"/>
      <c r="M234" s="98"/>
      <c r="R234" s="75">
        <f t="shared" si="666"/>
        <v>295.31742055338179</v>
      </c>
      <c r="T234" s="96"/>
      <c r="U234" s="97"/>
      <c r="V234" s="97"/>
      <c r="W234" s="98"/>
      <c r="AB234" s="148">
        <f t="shared" si="667"/>
        <v>225.47512540291132</v>
      </c>
      <c r="AD234" s="149"/>
      <c r="AE234" s="143"/>
      <c r="AF234" s="143"/>
      <c r="AG234" s="150"/>
      <c r="AL234" s="148">
        <f t="shared" si="668"/>
        <v>52.986654469684154</v>
      </c>
      <c r="AN234" s="149"/>
      <c r="AO234" s="143"/>
      <c r="AP234" s="143"/>
      <c r="AQ234" s="150"/>
      <c r="AV234" s="148">
        <f t="shared" si="669"/>
        <v>4.8144370285298344</v>
      </c>
      <c r="AX234" s="149"/>
      <c r="AY234" s="143"/>
      <c r="AZ234" s="143"/>
      <c r="BA234" s="150"/>
      <c r="BF234" s="148" t="str">
        <f t="shared" si="670"/>
        <v/>
      </c>
      <c r="BK234" s="148">
        <f t="shared" si="671"/>
        <v>1.7415497448979591</v>
      </c>
      <c r="BM234" s="149"/>
      <c r="BN234" s="143"/>
      <c r="BO234" s="143"/>
      <c r="BP234" s="150"/>
      <c r="BU234" s="148">
        <f t="shared" si="672"/>
        <v>10.299653907358575</v>
      </c>
      <c r="BW234" s="149"/>
      <c r="BX234" s="143"/>
      <c r="BY234" s="143"/>
      <c r="BZ234" s="150"/>
    </row>
    <row r="235" spans="1:78" x14ac:dyDescent="0.2">
      <c r="A235" s="74" t="s">
        <v>252</v>
      </c>
      <c r="B235" s="75">
        <v>234.78346462034656</v>
      </c>
      <c r="C235" s="75">
        <v>55.174114185781441</v>
      </c>
      <c r="D235" s="75">
        <v>3.93908484152441</v>
      </c>
      <c r="E235" s="75"/>
      <c r="F235" s="75">
        <v>0</v>
      </c>
      <c r="G235" s="75">
        <v>6.868846794730775</v>
      </c>
      <c r="H235" s="75">
        <v>300.76551044238317</v>
      </c>
      <c r="I235" s="75"/>
      <c r="J235" s="96"/>
      <c r="K235" s="97"/>
      <c r="L235" s="97"/>
      <c r="M235" s="98"/>
      <c r="R235" s="75">
        <f t="shared" si="666"/>
        <v>300.76551044238317</v>
      </c>
      <c r="T235" s="96"/>
      <c r="U235" s="97"/>
      <c r="V235" s="97"/>
      <c r="W235" s="98"/>
      <c r="AB235" s="148">
        <f t="shared" si="667"/>
        <v>234.78346462034656</v>
      </c>
      <c r="AD235" s="149"/>
      <c r="AE235" s="143"/>
      <c r="AF235" s="143"/>
      <c r="AG235" s="150"/>
      <c r="AL235" s="148">
        <f t="shared" si="668"/>
        <v>55.174114185781441</v>
      </c>
      <c r="AN235" s="149"/>
      <c r="AO235" s="143"/>
      <c r="AP235" s="143"/>
      <c r="AQ235" s="150"/>
      <c r="AV235" s="148">
        <f t="shared" si="669"/>
        <v>3.93908484152441</v>
      </c>
      <c r="AX235" s="149"/>
      <c r="AY235" s="143"/>
      <c r="AZ235" s="143"/>
      <c r="BA235" s="150"/>
      <c r="BF235" s="148" t="str">
        <f t="shared" si="670"/>
        <v/>
      </c>
      <c r="BK235" s="148">
        <f t="shared" si="671"/>
        <v>0</v>
      </c>
      <c r="BM235" s="149"/>
      <c r="BN235" s="143"/>
      <c r="BO235" s="143"/>
      <c r="BP235" s="150"/>
      <c r="BU235" s="148">
        <f t="shared" si="672"/>
        <v>6.868846794730775</v>
      </c>
      <c r="BW235" s="149"/>
      <c r="BX235" s="143"/>
      <c r="BY235" s="143"/>
      <c r="BZ235" s="150"/>
    </row>
    <row r="236" spans="1:78" x14ac:dyDescent="0.2">
      <c r="A236" s="74" t="s">
        <v>253</v>
      </c>
      <c r="B236" s="75">
        <v>143.09286600189287</v>
      </c>
      <c r="C236" s="75">
        <v>33.626823510444822</v>
      </c>
      <c r="D236" s="75">
        <v>8.7535218700542448</v>
      </c>
      <c r="E236" s="75"/>
      <c r="F236" s="75">
        <v>0</v>
      </c>
      <c r="G236" s="75">
        <v>22.202520185127355</v>
      </c>
      <c r="H236" s="75">
        <v>207.67573156751931</v>
      </c>
      <c r="I236" s="75">
        <v>18.812061711079949</v>
      </c>
      <c r="J236" s="102">
        <f t="shared" ref="J236" si="890">SUM(H233:H236)</f>
        <v>1018.9814684441765</v>
      </c>
      <c r="K236" s="103">
        <f t="shared" ref="K236" si="891">AVERAGE(H233:H236)</f>
        <v>254.74536711104412</v>
      </c>
      <c r="L236" s="104">
        <f t="shared" ref="L236" si="892">(K236-P$12)^2</f>
        <v>203.4621814719801</v>
      </c>
      <c r="M236" s="105">
        <f t="shared" ref="M236" si="893">(H234-K236)^2+(H235-K236)^2+(H236-K236)^2+(H233-K236)^2</f>
        <v>7541.5285491562527</v>
      </c>
      <c r="R236" s="75">
        <f t="shared" si="666"/>
        <v>207.67573156751931</v>
      </c>
      <c r="T236" s="102">
        <f t="shared" ref="T236" si="894">SUM(R233:R236)</f>
        <v>1022.0577184441765</v>
      </c>
      <c r="U236" s="103">
        <f t="shared" ref="U236" si="895">AVERAGE(R233:R236)</f>
        <v>255.51442961104414</v>
      </c>
      <c r="V236" s="104">
        <f t="shared" ref="V236" si="896">(U236-Z$12)^2</f>
        <v>196.7282631215227</v>
      </c>
      <c r="W236" s="105">
        <f t="shared" ref="W236" si="897">(R234-U236)^2+(R235-U236)^2+(R236-U236)^2+(R233-U236)^2</f>
        <v>7305.4634767346188</v>
      </c>
      <c r="AB236" s="148">
        <f t="shared" si="667"/>
        <v>143.09286600189287</v>
      </c>
      <c r="AD236" s="155">
        <f t="shared" ref="AD236" si="898">SUM(AB233:AB236)</f>
        <v>770.20367950916977</v>
      </c>
      <c r="AE236" s="156">
        <f t="shared" ref="AE236" si="899">AVERAGE(AB233:AB236)</f>
        <v>192.55091987729244</v>
      </c>
      <c r="AF236" s="157">
        <f t="shared" ref="AF236" si="900">(AE236-AJ$12)^2</f>
        <v>176.52784573594525</v>
      </c>
      <c r="AG236" s="158">
        <f t="shared" ref="AG236" si="901">(AB234-AE236)^2+(AB235-AE236)^2+(AB236-AE236)^2+(AB233-AE236)^2</f>
        <v>5974.1132344228281</v>
      </c>
      <c r="AL236" s="148">
        <f t="shared" si="668"/>
        <v>33.626823510444822</v>
      </c>
      <c r="AN236" s="155">
        <f t="shared" ref="AN236" si="902">SUM(AL233:AL236)</f>
        <v>180.99786468465487</v>
      </c>
      <c r="AO236" s="156">
        <f t="shared" ref="AO236" si="903">AVERAGE(AL233:AL236)</f>
        <v>45.249466171163718</v>
      </c>
      <c r="AP236" s="157">
        <f t="shared" ref="AP236" si="904">(AO236-AT$12)^2</f>
        <v>9.4782367662358435</v>
      </c>
      <c r="AQ236" s="158">
        <f t="shared" ref="AQ236" si="905">(AL234-AO236)^2+(AL235-AO236)^2+(AL236-AO236)^2+(AL233-AO236)^2</f>
        <v>329.92040337100065</v>
      </c>
      <c r="AV236" s="148">
        <f t="shared" si="669"/>
        <v>8.7535218700542448</v>
      </c>
      <c r="AX236" s="155">
        <f t="shared" ref="AX236" si="906">SUM(AV233:AV236)</f>
        <v>19.257748114119337</v>
      </c>
      <c r="AY236" s="156">
        <f t="shared" ref="AY236" si="907">AVERAGE(AV233:AV236)</f>
        <v>4.8144370285298344</v>
      </c>
      <c r="AZ236" s="157">
        <f t="shared" ref="AZ236" si="908">(AY236-BD$12)^2</f>
        <v>1.3157126580980818</v>
      </c>
      <c r="BA236" s="158">
        <f t="shared" ref="BA236" si="909">(AV234-AY236)^2+(AV235-AY236)^2+(AV236-AY236)^2+(AV233-AY236)^2</f>
        <v>25.669088618388521</v>
      </c>
      <c r="BF236" s="148" t="str">
        <f t="shared" si="670"/>
        <v/>
      </c>
      <c r="BK236" s="148">
        <f t="shared" si="671"/>
        <v>0</v>
      </c>
      <c r="BM236" s="155">
        <f t="shared" ref="BM236" si="910">SUM(BK233:BK236)</f>
        <v>1.7415497448979591</v>
      </c>
      <c r="BN236" s="156">
        <f t="shared" ref="BN236" si="911">AVERAGE(BK233:BK236)</f>
        <v>0.43538743622448978</v>
      </c>
      <c r="BO236" s="157">
        <f t="shared" ref="BO236" si="912">(BN236-BS$12)^2</f>
        <v>4.4926226603430424</v>
      </c>
      <c r="BP236" s="158">
        <f t="shared" ref="BP236" si="913">(BK234-BN236)^2+(BK235-BN236)^2+(BK236-BN236)^2+(BK233-BN236)^2</f>
        <v>2.2747466354656098</v>
      </c>
      <c r="BU236" s="148">
        <f t="shared" si="672"/>
        <v>22.202520185127355</v>
      </c>
      <c r="BW236" s="155">
        <f t="shared" ref="BW236" si="914">SUM(BU233:BU236)</f>
        <v>46.780626391334536</v>
      </c>
      <c r="BX236" s="156">
        <f t="shared" ref="BX236" si="915">AVERAGE(BU233:BU236)</f>
        <v>11.695156597833634</v>
      </c>
      <c r="BY236" s="157">
        <f t="shared" ref="BY236" si="916">(BX236-CC$12)^2</f>
        <v>9.4468404649950291</v>
      </c>
      <c r="BZ236" s="158">
        <f t="shared" ref="BZ236" si="917">(BU234-BX236)^2+(BU235-BX236)^2+(BU236-BX236)^2+(BU233-BX236)^2</f>
        <v>154.01133180708453</v>
      </c>
    </row>
    <row r="237" spans="1:78" x14ac:dyDescent="0.2">
      <c r="A237" s="74" t="s">
        <v>255</v>
      </c>
      <c r="B237" s="75">
        <v>256.91104136370308</v>
      </c>
      <c r="C237" s="75">
        <v>60.374094720470218</v>
      </c>
      <c r="D237" s="75">
        <v>0.8753521870054245</v>
      </c>
      <c r="E237" s="75">
        <v>2.2520136363636363</v>
      </c>
      <c r="F237" s="75">
        <v>12.548194432320027</v>
      </c>
      <c r="G237" s="75">
        <v>6.5682217289249678</v>
      </c>
      <c r="H237" s="75">
        <v>337.27690443242375</v>
      </c>
      <c r="I237" s="75"/>
      <c r="J237" s="96"/>
      <c r="K237" s="97"/>
      <c r="L237" s="97"/>
      <c r="M237" s="98"/>
      <c r="R237" s="75">
        <f t="shared" si="666"/>
        <v>339.52891806878739</v>
      </c>
      <c r="T237" s="96"/>
      <c r="U237" s="97"/>
      <c r="V237" s="97"/>
      <c r="W237" s="98"/>
      <c r="AB237" s="148">
        <f t="shared" si="667"/>
        <v>256.91104136370308</v>
      </c>
      <c r="AD237" s="149"/>
      <c r="AE237" s="143"/>
      <c r="AF237" s="143"/>
      <c r="AG237" s="150"/>
      <c r="AL237" s="148">
        <f t="shared" si="668"/>
        <v>60.374094720470218</v>
      </c>
      <c r="AN237" s="149"/>
      <c r="AO237" s="143"/>
      <c r="AP237" s="143"/>
      <c r="AQ237" s="150"/>
      <c r="AV237" s="148">
        <f t="shared" si="669"/>
        <v>0.8753521870054245</v>
      </c>
      <c r="AX237" s="149"/>
      <c r="AY237" s="143"/>
      <c r="AZ237" s="143"/>
      <c r="BA237" s="150"/>
      <c r="BF237" s="148">
        <f t="shared" si="670"/>
        <v>2.2520136363636363</v>
      </c>
      <c r="BK237" s="148">
        <f t="shared" si="671"/>
        <v>12.548194432320027</v>
      </c>
      <c r="BM237" s="149"/>
      <c r="BN237" s="143"/>
      <c r="BO237" s="143"/>
      <c r="BP237" s="150"/>
      <c r="BU237" s="148">
        <f t="shared" si="672"/>
        <v>6.5682217289249678</v>
      </c>
      <c r="BW237" s="149"/>
      <c r="BX237" s="143"/>
      <c r="BY237" s="143"/>
      <c r="BZ237" s="150"/>
    </row>
    <row r="238" spans="1:78" x14ac:dyDescent="0.2">
      <c r="A238" s="74" t="s">
        <v>257</v>
      </c>
      <c r="B238" s="75">
        <v>130.39730812998786</v>
      </c>
      <c r="C238" s="75">
        <v>30.643367410547146</v>
      </c>
      <c r="D238" s="75">
        <v>3.063732654518986</v>
      </c>
      <c r="E238" s="75"/>
      <c r="F238" s="75">
        <v>7.0494250637755105</v>
      </c>
      <c r="G238" s="75">
        <v>21.402638096441066</v>
      </c>
      <c r="H238" s="75">
        <v>192.55647135527056</v>
      </c>
      <c r="I238" s="75"/>
      <c r="J238" s="96"/>
      <c r="K238" s="97"/>
      <c r="L238" s="97"/>
      <c r="M238" s="98"/>
      <c r="R238" s="75">
        <f t="shared" si="666"/>
        <v>192.55647135527056</v>
      </c>
      <c r="T238" s="96"/>
      <c r="U238" s="97"/>
      <c r="V238" s="97"/>
      <c r="W238" s="98"/>
      <c r="AB238" s="148">
        <f t="shared" si="667"/>
        <v>130.39730812998786</v>
      </c>
      <c r="AD238" s="149"/>
      <c r="AE238" s="143"/>
      <c r="AF238" s="143"/>
      <c r="AG238" s="150"/>
      <c r="AL238" s="148">
        <f t="shared" si="668"/>
        <v>30.643367410547146</v>
      </c>
      <c r="AN238" s="149"/>
      <c r="AO238" s="143"/>
      <c r="AP238" s="143"/>
      <c r="AQ238" s="150"/>
      <c r="AV238" s="148">
        <f t="shared" si="669"/>
        <v>3.063732654518986</v>
      </c>
      <c r="AX238" s="149"/>
      <c r="AY238" s="143"/>
      <c r="AZ238" s="143"/>
      <c r="BA238" s="150"/>
      <c r="BF238" s="148" t="str">
        <f t="shared" si="670"/>
        <v/>
      </c>
      <c r="BK238" s="148">
        <f t="shared" si="671"/>
        <v>7.0494250637755105</v>
      </c>
      <c r="BM238" s="149"/>
      <c r="BN238" s="143"/>
      <c r="BO238" s="143"/>
      <c r="BP238" s="150"/>
      <c r="BU238" s="148">
        <f t="shared" si="672"/>
        <v>21.402638096441066</v>
      </c>
      <c r="BW238" s="149"/>
      <c r="BX238" s="143"/>
      <c r="BY238" s="143"/>
      <c r="BZ238" s="150"/>
    </row>
    <row r="239" spans="1:78" x14ac:dyDescent="0.2">
      <c r="A239" s="74" t="s">
        <v>258</v>
      </c>
      <c r="B239" s="75">
        <v>252.18562990616115</v>
      </c>
      <c r="C239" s="75">
        <v>59.263623027947865</v>
      </c>
      <c r="D239" s="75">
        <v>3.93908484152441</v>
      </c>
      <c r="E239" s="75"/>
      <c r="F239" s="75">
        <v>0</v>
      </c>
      <c r="G239" s="75">
        <v>9.6807988688965203</v>
      </c>
      <c r="H239" s="75">
        <v>325.06913664452998</v>
      </c>
      <c r="I239" s="75"/>
      <c r="J239" s="96"/>
      <c r="K239" s="97"/>
      <c r="L239" s="97"/>
      <c r="M239" s="98"/>
      <c r="R239" s="75">
        <f t="shared" si="666"/>
        <v>325.06913664452998</v>
      </c>
      <c r="T239" s="96"/>
      <c r="U239" s="97"/>
      <c r="V239" s="97"/>
      <c r="W239" s="98"/>
      <c r="AB239" s="148">
        <f t="shared" si="667"/>
        <v>252.18562990616115</v>
      </c>
      <c r="AD239" s="149"/>
      <c r="AE239" s="143"/>
      <c r="AF239" s="143"/>
      <c r="AG239" s="150"/>
      <c r="AL239" s="148">
        <f t="shared" si="668"/>
        <v>59.263623027947865</v>
      </c>
      <c r="AN239" s="149"/>
      <c r="AO239" s="143"/>
      <c r="AP239" s="143"/>
      <c r="AQ239" s="150"/>
      <c r="AV239" s="148">
        <f t="shared" si="669"/>
        <v>3.93908484152441</v>
      </c>
      <c r="AX239" s="149"/>
      <c r="AY239" s="143"/>
      <c r="AZ239" s="143"/>
      <c r="BA239" s="150"/>
      <c r="BF239" s="148" t="str">
        <f t="shared" si="670"/>
        <v/>
      </c>
      <c r="BK239" s="148">
        <f t="shared" si="671"/>
        <v>0</v>
      </c>
      <c r="BM239" s="149"/>
      <c r="BN239" s="143"/>
      <c r="BO239" s="143"/>
      <c r="BP239" s="150"/>
      <c r="BU239" s="148">
        <f t="shared" si="672"/>
        <v>9.6807988688965203</v>
      </c>
      <c r="BW239" s="149"/>
      <c r="BX239" s="143"/>
      <c r="BY239" s="143"/>
      <c r="BZ239" s="150"/>
    </row>
    <row r="240" spans="1:78" x14ac:dyDescent="0.2">
      <c r="A240" s="74" t="s">
        <v>259</v>
      </c>
      <c r="B240" s="75">
        <v>177.8844018529916</v>
      </c>
      <c r="C240" s="75">
        <v>41.802834435453022</v>
      </c>
      <c r="D240" s="75">
        <v>0</v>
      </c>
      <c r="E240" s="75"/>
      <c r="F240" s="75">
        <v>3.0046637499999997</v>
      </c>
      <c r="G240" s="75">
        <v>15.687736195531537</v>
      </c>
      <c r="H240" s="75">
        <v>238.37963623397616</v>
      </c>
      <c r="I240" s="75"/>
      <c r="J240" s="102">
        <f t="shared" ref="J240" si="918">SUM(H237:H240)</f>
        <v>1093.2821486662006</v>
      </c>
      <c r="K240" s="103">
        <f>AVERAGE(H237:H240)</f>
        <v>273.32053716655014</v>
      </c>
      <c r="L240" s="104">
        <f t="shared" ref="L240" si="919">(K240-P$12)^2</f>
        <v>18.586040518181338</v>
      </c>
      <c r="M240" s="105">
        <f t="shared" ref="M240" si="920">(H238-K240)^2+(H239-K240)^2+(H240-K240)^2+(H237-K240)^2</f>
        <v>14512.035346128334</v>
      </c>
      <c r="R240" s="75">
        <f t="shared" si="666"/>
        <v>238.37963623397616</v>
      </c>
      <c r="T240" s="102">
        <f t="shared" ref="T240" si="921">SUM(R237:R240)</f>
        <v>1095.534162302564</v>
      </c>
      <c r="U240" s="103">
        <f t="shared" ref="U240" si="922">AVERAGE(R237:R240)</f>
        <v>273.88354057564101</v>
      </c>
      <c r="V240" s="104">
        <f t="shared" ref="V240" si="923">(U240-Z$12)^2</f>
        <v>18.862740697730199</v>
      </c>
      <c r="W240" s="105">
        <f t="shared" ref="W240" si="924">(R238-U240)^2+(R239-U240)^2+(R240-U240)^2+(R237-U240)^2</f>
        <v>14803.900242622165</v>
      </c>
      <c r="AB240" s="148">
        <f t="shared" si="667"/>
        <v>177.8844018529916</v>
      </c>
      <c r="AD240" s="155">
        <f t="shared" ref="AD240" si="925">SUM(AB237:AB240)</f>
        <v>817.37838125284361</v>
      </c>
      <c r="AE240" s="156">
        <f t="shared" ref="AE240" si="926">AVERAGE(AB237:AB240)</f>
        <v>204.3445953132109</v>
      </c>
      <c r="AF240" s="157">
        <f t="shared" ref="AF240" si="927">(AE240-AJ$12)^2</f>
        <v>2.228161548919569</v>
      </c>
      <c r="AG240" s="158">
        <f t="shared" ref="AG240" si="928">(AB238-AE240)^2+(AB239-AE240)^2+(AB240-AE240)^2+(AB237-AE240)^2</f>
        <v>11220.338961013462</v>
      </c>
      <c r="AL240" s="148">
        <f t="shared" si="668"/>
        <v>41.802834435453022</v>
      </c>
      <c r="AN240" s="155">
        <f t="shared" ref="AN240" si="929">SUM(AL237:AL240)</f>
        <v>192.08391959441826</v>
      </c>
      <c r="AO240" s="156">
        <f t="shared" ref="AO240" si="930">AVERAGE(AL237:AL240)</f>
        <v>48.020979898604566</v>
      </c>
      <c r="AP240" s="157">
        <f t="shared" ref="AP240" si="931">(AO240-AT$12)^2</f>
        <v>9.4347749107200229E-2</v>
      </c>
      <c r="AQ240" s="158">
        <f t="shared" ref="AQ240" si="932">(AL238-AO240)^2+(AL239-AO240)^2+(AL240-AO240)^2+(AL237-AO240)^2</f>
        <v>619.64321912196829</v>
      </c>
      <c r="AV240" s="148">
        <f t="shared" si="669"/>
        <v>0</v>
      </c>
      <c r="AX240" s="155">
        <f t="shared" ref="AX240" si="933">SUM(AV237:AV240)</f>
        <v>7.8781696830488208</v>
      </c>
      <c r="AY240" s="156">
        <f t="shared" ref="AY240" si="934">AVERAGE(AV237:AV240)</f>
        <v>1.9695424207622052</v>
      </c>
      <c r="AZ240" s="157">
        <f t="shared" ref="AZ240" si="935">(AY240-BD$12)^2</f>
        <v>2.8826926599257798</v>
      </c>
      <c r="BA240" s="158">
        <f t="shared" ref="BA240" si="936">(AV238-AY240)^2+(AV239-AY240)^2+(AV240-AY240)^2+(AV237-AY240)^2</f>
        <v>10.152699229661131</v>
      </c>
      <c r="BF240" s="148" t="str">
        <f t="shared" si="670"/>
        <v/>
      </c>
      <c r="BK240" s="148">
        <f t="shared" si="671"/>
        <v>3.0046637499999997</v>
      </c>
      <c r="BM240" s="155">
        <f t="shared" ref="BM240" si="937">SUM(BK237:BK240)</f>
        <v>22.602283246095539</v>
      </c>
      <c r="BN240" s="156">
        <f t="shared" ref="BN240" si="938">AVERAGE(BK237:BK240)</f>
        <v>5.6505708115238846</v>
      </c>
      <c r="BO240" s="157">
        <f t="shared" ref="BO240" si="939">(BN240-BS$12)^2</f>
        <v>9.5827554610346226</v>
      </c>
      <c r="BP240" s="158">
        <f t="shared" ref="BP240" si="940">(BK238-BN240)^2+(BK239-BN240)^2+(BK240-BN240)^2+(BK237-BN240)^2</f>
        <v>88.463779507474996</v>
      </c>
      <c r="BU240" s="148">
        <f t="shared" si="672"/>
        <v>15.687736195531537</v>
      </c>
      <c r="BW240" s="155">
        <f t="shared" ref="BW240" si="941">SUM(BU237:BU240)</f>
        <v>53.339394889794086</v>
      </c>
      <c r="BX240" s="156">
        <f t="shared" ref="BX240" si="942">AVERAGE(BU237:BU240)</f>
        <v>13.334848722448521</v>
      </c>
      <c r="BY240" s="157">
        <f t="shared" ref="BY240" si="943">(BX240-CC$12)^2</f>
        <v>22.214852000645994</v>
      </c>
      <c r="BZ240" s="158">
        <f t="shared" ref="BZ240" si="944">(BU238-BX240)^2+(BU239-BX240)^2+(BU240-BX240)^2+(BU237-BX240)^2</f>
        <v>129.76462604582301</v>
      </c>
    </row>
    <row r="241" spans="1:78" x14ac:dyDescent="0.2">
      <c r="A241" s="74" t="s">
        <v>260</v>
      </c>
      <c r="B241" s="75">
        <v>213.80500703833084</v>
      </c>
      <c r="C241" s="75">
        <v>50.244176654007745</v>
      </c>
      <c r="D241" s="75">
        <v>4.3767609350271224</v>
      </c>
      <c r="E241" s="75">
        <v>4.30962551724138</v>
      </c>
      <c r="F241" s="75">
        <v>0.9470663265306124</v>
      </c>
      <c r="G241" s="75">
        <v>2.8941245498583896</v>
      </c>
      <c r="H241" s="75">
        <v>272.26713550375473</v>
      </c>
      <c r="I241" s="75"/>
      <c r="J241" s="96"/>
      <c r="K241" s="97"/>
      <c r="L241" s="97"/>
      <c r="M241" s="98"/>
      <c r="R241" s="75">
        <f t="shared" si="666"/>
        <v>276.57676102099606</v>
      </c>
      <c r="T241" s="96"/>
      <c r="U241" s="97"/>
      <c r="V241" s="97"/>
      <c r="W241" s="98"/>
      <c r="AB241" s="148">
        <f t="shared" si="667"/>
        <v>213.80500703833084</v>
      </c>
      <c r="AD241" s="149"/>
      <c r="AE241" s="143"/>
      <c r="AF241" s="143"/>
      <c r="AG241" s="150"/>
      <c r="AL241" s="148">
        <f t="shared" si="668"/>
        <v>50.244176654007745</v>
      </c>
      <c r="AN241" s="149"/>
      <c r="AO241" s="143"/>
      <c r="AP241" s="143"/>
      <c r="AQ241" s="150"/>
      <c r="AV241" s="148">
        <f t="shared" si="669"/>
        <v>4.3767609350271224</v>
      </c>
      <c r="AX241" s="149"/>
      <c r="AY241" s="143"/>
      <c r="AZ241" s="143"/>
      <c r="BA241" s="150"/>
      <c r="BF241" s="148">
        <f t="shared" si="670"/>
        <v>4.30962551724138</v>
      </c>
      <c r="BK241" s="148">
        <f t="shared" si="671"/>
        <v>0.9470663265306124</v>
      </c>
      <c r="BM241" s="149"/>
      <c r="BN241" s="143"/>
      <c r="BO241" s="143"/>
      <c r="BP241" s="150"/>
      <c r="BU241" s="148">
        <f t="shared" si="672"/>
        <v>2.8941245498583896</v>
      </c>
      <c r="BW241" s="149"/>
      <c r="BX241" s="143"/>
      <c r="BY241" s="143"/>
      <c r="BZ241" s="150"/>
    </row>
    <row r="242" spans="1:78" x14ac:dyDescent="0.2">
      <c r="A242" s="74" t="s">
        <v>261</v>
      </c>
      <c r="B242" s="75">
        <v>78.676869365809537</v>
      </c>
      <c r="C242" s="75">
        <v>18.489064300965239</v>
      </c>
      <c r="D242" s="75">
        <v>9.1911979635569576</v>
      </c>
      <c r="E242" s="75"/>
      <c r="F242" s="75">
        <v>0</v>
      </c>
      <c r="G242" s="75">
        <v>37.029410362437346</v>
      </c>
      <c r="H242" s="75">
        <v>143.38654199276908</v>
      </c>
      <c r="I242" s="75"/>
      <c r="J242" s="96"/>
      <c r="K242" s="97"/>
      <c r="L242" s="97"/>
      <c r="M242" s="98"/>
      <c r="R242" s="75">
        <f t="shared" si="666"/>
        <v>143.38654199276908</v>
      </c>
      <c r="T242" s="96"/>
      <c r="U242" s="97"/>
      <c r="V242" s="97"/>
      <c r="W242" s="98"/>
      <c r="AB242" s="148">
        <f t="shared" si="667"/>
        <v>78.676869365809537</v>
      </c>
      <c r="AD242" s="149"/>
      <c r="AE242" s="143"/>
      <c r="AF242" s="143"/>
      <c r="AG242" s="150"/>
      <c r="AL242" s="148">
        <f t="shared" si="668"/>
        <v>18.489064300965239</v>
      </c>
      <c r="AN242" s="149"/>
      <c r="AO242" s="143"/>
      <c r="AP242" s="143"/>
      <c r="AQ242" s="150"/>
      <c r="AV242" s="148">
        <f t="shared" si="669"/>
        <v>9.1911979635569576</v>
      </c>
      <c r="AX242" s="149"/>
      <c r="AY242" s="143"/>
      <c r="AZ242" s="143"/>
      <c r="BA242" s="150"/>
      <c r="BF242" s="148" t="str">
        <f t="shared" si="670"/>
        <v/>
      </c>
      <c r="BK242" s="148">
        <f t="shared" si="671"/>
        <v>0</v>
      </c>
      <c r="BM242" s="149"/>
      <c r="BN242" s="143"/>
      <c r="BO242" s="143"/>
      <c r="BP242" s="150"/>
      <c r="BU242" s="148">
        <f t="shared" si="672"/>
        <v>37.029410362437346</v>
      </c>
      <c r="BW242" s="149"/>
      <c r="BX242" s="143"/>
      <c r="BY242" s="143"/>
      <c r="BZ242" s="150"/>
    </row>
    <row r="243" spans="1:78" x14ac:dyDescent="0.2">
      <c r="A243" s="74" t="s">
        <v>262</v>
      </c>
      <c r="B243" s="75">
        <v>126.29439365416627</v>
      </c>
      <c r="C243" s="75">
        <v>29.67918250872907</v>
      </c>
      <c r="D243" s="75">
        <v>4.8144370285298344</v>
      </c>
      <c r="E243" s="75"/>
      <c r="F243" s="75">
        <v>0</v>
      </c>
      <c r="G243" s="75">
        <v>25.988139575974316</v>
      </c>
      <c r="H243" s="75">
        <v>186.77615276739948</v>
      </c>
      <c r="I243" s="75"/>
      <c r="J243" s="96"/>
      <c r="K243" s="97"/>
      <c r="L243" s="97"/>
      <c r="M243" s="98"/>
      <c r="R243" s="75">
        <f t="shared" si="666"/>
        <v>186.77615276739948</v>
      </c>
      <c r="T243" s="96"/>
      <c r="U243" s="97"/>
      <c r="V243" s="97"/>
      <c r="W243" s="98"/>
      <c r="AB243" s="148">
        <f t="shared" si="667"/>
        <v>126.29439365416627</v>
      </c>
      <c r="AD243" s="149"/>
      <c r="AE243" s="143"/>
      <c r="AF243" s="143"/>
      <c r="AG243" s="150"/>
      <c r="AL243" s="148">
        <f t="shared" si="668"/>
        <v>29.67918250872907</v>
      </c>
      <c r="AN243" s="149"/>
      <c r="AO243" s="143"/>
      <c r="AP243" s="143"/>
      <c r="AQ243" s="150"/>
      <c r="AV243" s="148">
        <f t="shared" si="669"/>
        <v>4.8144370285298344</v>
      </c>
      <c r="AX243" s="149"/>
      <c r="AY243" s="143"/>
      <c r="AZ243" s="143"/>
      <c r="BA243" s="150"/>
      <c r="BF243" s="148" t="str">
        <f t="shared" si="670"/>
        <v/>
      </c>
      <c r="BK243" s="148">
        <f t="shared" si="671"/>
        <v>0</v>
      </c>
      <c r="BM243" s="149"/>
      <c r="BN243" s="143"/>
      <c r="BO243" s="143"/>
      <c r="BP243" s="150"/>
      <c r="BU243" s="148">
        <f t="shared" si="672"/>
        <v>25.988139575974316</v>
      </c>
      <c r="BW243" s="149"/>
      <c r="BX243" s="143"/>
      <c r="BY243" s="143"/>
      <c r="BZ243" s="150"/>
    </row>
    <row r="244" spans="1:78" x14ac:dyDescent="0.2">
      <c r="A244" s="74" t="s">
        <v>263</v>
      </c>
      <c r="B244" s="75">
        <v>201.54596162593634</v>
      </c>
      <c r="C244" s="75">
        <v>47.363300982095041</v>
      </c>
      <c r="D244" s="75">
        <v>4.3767609350271224</v>
      </c>
      <c r="E244" s="75"/>
      <c r="F244" s="75">
        <v>0.35918367346938779</v>
      </c>
      <c r="G244" s="75">
        <v>5.2527552074274233</v>
      </c>
      <c r="H244" s="75">
        <v>258.89796242395533</v>
      </c>
      <c r="I244" s="75"/>
      <c r="J244" s="102">
        <f t="shared" ref="J244" si="945">SUM(H241:H244)</f>
        <v>861.32779268787863</v>
      </c>
      <c r="K244" s="103">
        <f t="shared" ref="K244" si="946">AVERAGE(H241:H244)</f>
        <v>215.33194817196966</v>
      </c>
      <c r="L244" s="104">
        <f t="shared" ref="L244" si="947">(K244-P$12)^2</f>
        <v>2881.2671308587956</v>
      </c>
      <c r="M244" s="105">
        <f t="shared" ref="M244" si="948">(H242-K244)^2+(H243-K244)^2+(H244-K244)^2+(H241-K244)^2</f>
        <v>11131.188075787502</v>
      </c>
      <c r="R244" s="75">
        <f t="shared" si="666"/>
        <v>258.89796242395533</v>
      </c>
      <c r="T244" s="102">
        <f t="shared" ref="T244" si="949">SUM(R241:R244)</f>
        <v>865.63741820511996</v>
      </c>
      <c r="U244" s="103">
        <f t="shared" ref="U244" si="950">AVERAGE(R241:R244)</f>
        <v>216.40935455127999</v>
      </c>
      <c r="V244" s="104">
        <f t="shared" ref="V244" si="951">(U244-Z$12)^2</f>
        <v>2822.9095730047347</v>
      </c>
      <c r="W244" s="105">
        <f t="shared" ref="W244" si="952">(R242-U244)^2+(R243-U244)^2+(R244-U244)^2+(R241-U244)^2</f>
        <v>11635.856402169598</v>
      </c>
      <c r="AB244" s="148">
        <f t="shared" si="667"/>
        <v>201.54596162593634</v>
      </c>
      <c r="AD244" s="155">
        <f t="shared" ref="AD244" si="953">SUM(AB241:AB244)</f>
        <v>620.32223168424298</v>
      </c>
      <c r="AE244" s="156">
        <f t="shared" ref="AE244" si="954">AVERAGE(AB241:AB244)</f>
        <v>155.08055792106074</v>
      </c>
      <c r="AF244" s="157">
        <f t="shared" ref="AF244" si="955">(AE244-AJ$12)^2</f>
        <v>2576.2466715260248</v>
      </c>
      <c r="AG244" s="158">
        <f t="shared" ref="AG244" si="956">(AB242-AE244)^2+(AB243-AE244)^2+(AB244-AE244)^2+(AB241-AE244)^2</f>
        <v>12273.761543632367</v>
      </c>
      <c r="AL244" s="148">
        <f t="shared" si="668"/>
        <v>47.363300982095041</v>
      </c>
      <c r="AN244" s="155">
        <f t="shared" ref="AN244" si="957">SUM(AL241:AL244)</f>
        <v>145.7757244457971</v>
      </c>
      <c r="AO244" s="156">
        <f t="shared" ref="AO244" si="958">AVERAGE(AL241:AL244)</f>
        <v>36.443931111449274</v>
      </c>
      <c r="AP244" s="157">
        <f t="shared" ref="AP244" si="959">(AO244-AT$12)^2</f>
        <v>141.23443720386581</v>
      </c>
      <c r="AQ244" s="158">
        <f t="shared" ref="AQ244" si="960">(AL242-AO244)^2+(AL243-AO244)^2+(AL244-AO244)^2+(AL241-AO244)^2</f>
        <v>677.81848124709757</v>
      </c>
      <c r="AV244" s="148">
        <f t="shared" si="669"/>
        <v>4.3767609350271224</v>
      </c>
      <c r="AX244" s="155">
        <f t="shared" ref="AX244" si="961">SUM(AV241:AV244)</f>
        <v>22.759156862141037</v>
      </c>
      <c r="AY244" s="156">
        <f t="shared" ref="AY244" si="962">AVERAGE(AV241:AV244)</f>
        <v>5.6897892155352592</v>
      </c>
      <c r="AZ244" s="157">
        <f t="shared" ref="AZ244" si="963">(AY244-BD$12)^2</f>
        <v>4.0900911332325354</v>
      </c>
      <c r="BA244" s="158">
        <f t="shared" ref="BA244" si="964">(AV242-AY244)^2+(AV243-AY244)^2+(AV244-AY244)^2+(AV241-AY244)^2</f>
        <v>16.474191202846367</v>
      </c>
      <c r="BF244" s="148" t="str">
        <f t="shared" si="670"/>
        <v/>
      </c>
      <c r="BK244" s="148">
        <f t="shared" si="671"/>
        <v>0.35918367346938779</v>
      </c>
      <c r="BM244" s="155">
        <f t="shared" ref="BM244" si="965">SUM(BK241:BK244)</f>
        <v>1.3062500000000001</v>
      </c>
      <c r="BN244" s="156">
        <f t="shared" ref="BN244" si="966">AVERAGE(BK241:BK244)</f>
        <v>0.32656250000000003</v>
      </c>
      <c r="BO244" s="157">
        <f t="shared" ref="BO244" si="967">(BN244-BS$12)^2</f>
        <v>4.9657920123391488</v>
      </c>
      <c r="BP244" s="158">
        <f t="shared" ref="BP244" si="968">(BK242-BN244)^2+(BK243-BN244)^2+(BK244-BN244)^2+(BK241-BN244)^2</f>
        <v>0.59937527251015232</v>
      </c>
      <c r="BU244" s="148">
        <f t="shared" si="672"/>
        <v>5.2527552074274233</v>
      </c>
      <c r="BW244" s="155">
        <f t="shared" ref="BW244" si="969">SUM(BU241:BU244)</f>
        <v>71.164429695697478</v>
      </c>
      <c r="BX244" s="156">
        <f t="shared" ref="BX244" si="970">AVERAGE(BU241:BU244)</f>
        <v>17.79110742392437</v>
      </c>
      <c r="BY244" s="157">
        <f t="shared" ref="BY244" si="971">(BX244-CC$12)^2</f>
        <v>84.08013580848727</v>
      </c>
      <c r="BZ244" s="158">
        <f t="shared" ref="BZ244" si="972">(BU242-BX244)^2+(BU243-BX244)^2+(BU244-BX244)^2+(BU241-BX244)^2</f>
        <v>816.43401111088656</v>
      </c>
    </row>
    <row r="245" spans="1:78" x14ac:dyDescent="0.2">
      <c r="A245" s="74" t="s">
        <v>268</v>
      </c>
      <c r="B245" s="75">
        <v>114.562525805384</v>
      </c>
      <c r="C245" s="75">
        <v>26.922193564265239</v>
      </c>
      <c r="D245" s="75">
        <v>2.6260565610162736</v>
      </c>
      <c r="E245" s="75">
        <v>3.1610710084033617</v>
      </c>
      <c r="F245" s="75">
        <v>2.0461309523809521</v>
      </c>
      <c r="G245" s="75">
        <v>2.7308547685025437</v>
      </c>
      <c r="H245" s="75">
        <v>148.88776165154903</v>
      </c>
      <c r="I245" s="75"/>
      <c r="J245" s="96"/>
      <c r="K245" s="97"/>
      <c r="L245" s="97"/>
      <c r="M245" s="98"/>
      <c r="R245" s="75">
        <f t="shared" si="666"/>
        <v>152.04883265995238</v>
      </c>
      <c r="T245" s="96"/>
      <c r="U245" s="97"/>
      <c r="V245" s="97"/>
      <c r="W245" s="98"/>
      <c r="AB245" s="148">
        <f t="shared" si="667"/>
        <v>114.562525805384</v>
      </c>
      <c r="AD245" s="149"/>
      <c r="AE245" s="143"/>
      <c r="AF245" s="143"/>
      <c r="AG245" s="150"/>
      <c r="AL245" s="148">
        <f t="shared" si="668"/>
        <v>26.922193564265239</v>
      </c>
      <c r="AN245" s="149"/>
      <c r="AO245" s="143"/>
      <c r="AP245" s="143"/>
      <c r="AQ245" s="150"/>
      <c r="AV245" s="148">
        <f t="shared" si="669"/>
        <v>2.6260565610162736</v>
      </c>
      <c r="AX245" s="149"/>
      <c r="AY245" s="143"/>
      <c r="AZ245" s="143"/>
      <c r="BA245" s="150"/>
      <c r="BF245" s="148">
        <f t="shared" si="670"/>
        <v>3.1610710084033617</v>
      </c>
      <c r="BK245" s="148">
        <f t="shared" si="671"/>
        <v>2.0461309523809521</v>
      </c>
      <c r="BM245" s="149"/>
      <c r="BN245" s="143"/>
      <c r="BO245" s="143"/>
      <c r="BP245" s="150"/>
      <c r="BU245" s="148">
        <f t="shared" si="672"/>
        <v>2.7308547685025437</v>
      </c>
      <c r="BW245" s="149"/>
      <c r="BX245" s="143"/>
      <c r="BY245" s="143"/>
      <c r="BZ245" s="150"/>
    </row>
    <row r="246" spans="1:78" x14ac:dyDescent="0.2">
      <c r="A246" s="74" t="s">
        <v>269</v>
      </c>
      <c r="B246" s="75">
        <v>126.95657774434193</v>
      </c>
      <c r="C246" s="75">
        <v>29.834795769920351</v>
      </c>
      <c r="D246" s="75">
        <v>2.6260565610162736</v>
      </c>
      <c r="E246" s="75"/>
      <c r="F246" s="75">
        <v>0.27499999999999997</v>
      </c>
      <c r="G246" s="75">
        <v>16.141344447506153</v>
      </c>
      <c r="H246" s="75">
        <v>175.83377452278472</v>
      </c>
      <c r="I246" s="75"/>
      <c r="J246" s="96"/>
      <c r="K246" s="97"/>
      <c r="L246" s="97"/>
      <c r="M246" s="98"/>
      <c r="R246" s="75">
        <f t="shared" si="666"/>
        <v>175.83377452278472</v>
      </c>
      <c r="T246" s="96"/>
      <c r="U246" s="97"/>
      <c r="V246" s="97"/>
      <c r="W246" s="98"/>
      <c r="AB246" s="148">
        <f t="shared" si="667"/>
        <v>126.95657774434193</v>
      </c>
      <c r="AD246" s="149"/>
      <c r="AE246" s="143"/>
      <c r="AF246" s="143"/>
      <c r="AG246" s="150"/>
      <c r="AL246" s="148">
        <f t="shared" si="668"/>
        <v>29.834795769920351</v>
      </c>
      <c r="AN246" s="149"/>
      <c r="AO246" s="143"/>
      <c r="AP246" s="143"/>
      <c r="AQ246" s="150"/>
      <c r="AV246" s="148">
        <f t="shared" si="669"/>
        <v>2.6260565610162736</v>
      </c>
      <c r="AX246" s="149"/>
      <c r="AY246" s="143"/>
      <c r="AZ246" s="143"/>
      <c r="BA246" s="150"/>
      <c r="BF246" s="148" t="str">
        <f t="shared" si="670"/>
        <v/>
      </c>
      <c r="BK246" s="148">
        <f t="shared" si="671"/>
        <v>0.27499999999999997</v>
      </c>
      <c r="BM246" s="149"/>
      <c r="BN246" s="143"/>
      <c r="BO246" s="143"/>
      <c r="BP246" s="150"/>
      <c r="BU246" s="148">
        <f t="shared" si="672"/>
        <v>16.141344447506153</v>
      </c>
      <c r="BW246" s="149"/>
      <c r="BX246" s="143"/>
      <c r="BY246" s="143"/>
      <c r="BZ246" s="150"/>
    </row>
    <row r="247" spans="1:78" x14ac:dyDescent="0.2">
      <c r="A247" s="74" t="s">
        <v>270</v>
      </c>
      <c r="B247" s="75">
        <v>68.45191400610527</v>
      </c>
      <c r="C247" s="75">
        <v>16.086199791434737</v>
      </c>
      <c r="D247" s="75">
        <v>2.6260565610162736</v>
      </c>
      <c r="E247" s="75"/>
      <c r="F247" s="75">
        <v>0.92562962962962958</v>
      </c>
      <c r="G247" s="75">
        <v>0.44334571394830924</v>
      </c>
      <c r="H247" s="75">
        <v>88.533145702134206</v>
      </c>
      <c r="I247" s="75"/>
      <c r="J247" s="96"/>
      <c r="K247" s="97"/>
      <c r="L247" s="97"/>
      <c r="M247" s="98"/>
      <c r="R247" s="75">
        <f t="shared" si="666"/>
        <v>88.533145702134206</v>
      </c>
      <c r="T247" s="96"/>
      <c r="U247" s="97"/>
      <c r="V247" s="97"/>
      <c r="W247" s="98"/>
      <c r="AB247" s="148">
        <f t="shared" si="667"/>
        <v>68.45191400610527</v>
      </c>
      <c r="AD247" s="149"/>
      <c r="AE247" s="143"/>
      <c r="AF247" s="143"/>
      <c r="AG247" s="150"/>
      <c r="AL247" s="148">
        <f t="shared" si="668"/>
        <v>16.086199791434737</v>
      </c>
      <c r="AN247" s="149"/>
      <c r="AO247" s="143"/>
      <c r="AP247" s="143"/>
      <c r="AQ247" s="150"/>
      <c r="AV247" s="148">
        <f t="shared" si="669"/>
        <v>2.6260565610162736</v>
      </c>
      <c r="AX247" s="149"/>
      <c r="AY247" s="143"/>
      <c r="AZ247" s="143"/>
      <c r="BA247" s="150"/>
      <c r="BF247" s="148" t="str">
        <f t="shared" si="670"/>
        <v/>
      </c>
      <c r="BK247" s="148">
        <f t="shared" si="671"/>
        <v>0.92562962962962958</v>
      </c>
      <c r="BM247" s="149"/>
      <c r="BN247" s="143"/>
      <c r="BO247" s="143"/>
      <c r="BP247" s="150"/>
      <c r="BU247" s="148">
        <f t="shared" si="672"/>
        <v>0.44334571394830924</v>
      </c>
      <c r="BW247" s="149"/>
      <c r="BX247" s="143"/>
      <c r="BY247" s="143"/>
      <c r="BZ247" s="150"/>
    </row>
    <row r="248" spans="1:78" x14ac:dyDescent="0.2">
      <c r="A248" s="74" t="s">
        <v>271</v>
      </c>
      <c r="B248" s="75">
        <v>97.874440111401782</v>
      </c>
      <c r="C248" s="75">
        <v>23.000493426179418</v>
      </c>
      <c r="D248" s="75">
        <v>8.7535218700542448</v>
      </c>
      <c r="E248" s="75"/>
      <c r="F248" s="75">
        <v>0.67534013605442189</v>
      </c>
      <c r="G248" s="75">
        <v>5.4282824205991469</v>
      </c>
      <c r="H248" s="75">
        <v>135.732077964289</v>
      </c>
      <c r="I248" s="75">
        <v>34.018232819074335</v>
      </c>
      <c r="J248" s="102">
        <f t="shared" ref="J248" si="973">SUM(H245:H248)</f>
        <v>548.98675984075703</v>
      </c>
      <c r="K248" s="103">
        <f t="shared" ref="K248" si="974">AVERAGE(H245:H248)</f>
        <v>137.24668996018926</v>
      </c>
      <c r="L248" s="104">
        <f t="shared" ref="L248" si="975">(K248-P$12)^2</f>
        <v>17361.407574470628</v>
      </c>
      <c r="M248" s="105">
        <f t="shared" ref="M248" si="976">(H246-K248)^2+(H247-K248)^2+(H248-K248)^2+(H245-K248)^2</f>
        <v>3999.7810888438844</v>
      </c>
      <c r="R248" s="75">
        <f t="shared" si="666"/>
        <v>135.732077964289</v>
      </c>
      <c r="T248" s="102">
        <f t="shared" ref="T248" si="977">SUM(R245:R248)</f>
        <v>552.1478308491603</v>
      </c>
      <c r="U248" s="103">
        <f t="shared" ref="U248" si="978">AVERAGE(R245:R248)</f>
        <v>138.03695771229008</v>
      </c>
      <c r="V248" s="104">
        <f t="shared" ref="V248" si="979">(U248-Z$12)^2</f>
        <v>17293.159250402681</v>
      </c>
      <c r="W248" s="105">
        <f t="shared" ref="W248" si="980">(R246-U248)^2+(R247-U248)^2+(R248-U248)^2+(R245-U248)^2</f>
        <v>4080.8718747446151</v>
      </c>
      <c r="AB248" s="148">
        <f t="shared" si="667"/>
        <v>97.874440111401782</v>
      </c>
      <c r="AD248" s="155">
        <f t="shared" ref="AD248" si="981">SUM(AB245:AB248)</f>
        <v>407.84545766723295</v>
      </c>
      <c r="AE248" s="156">
        <f t="shared" ref="AE248" si="982">AVERAGE(AB245:AB248)</f>
        <v>101.96136441680824</v>
      </c>
      <c r="AF248" s="157">
        <f t="shared" ref="AF248" si="983">(AE248-AJ$12)^2</f>
        <v>10790.209594326034</v>
      </c>
      <c r="AG248" s="158">
        <f t="shared" ref="AG248" si="984">(AB246-AE248)^2+(AB247-AE248)^2+(AB248-AE248)^2+(AB245-AE248)^2</f>
        <v>1923.1361747353335</v>
      </c>
      <c r="AL248" s="148">
        <f t="shared" si="668"/>
        <v>23.000493426179418</v>
      </c>
      <c r="AN248" s="155">
        <f t="shared" ref="AN248" si="985">SUM(AL245:AL248)</f>
        <v>95.843682551799745</v>
      </c>
      <c r="AO248" s="156">
        <f t="shared" ref="AO248" si="986">AVERAGE(AL245:AL248)</f>
        <v>23.960920637949936</v>
      </c>
      <c r="AP248" s="157">
        <f t="shared" ref="AP248" si="987">(AO248-AT$12)^2</f>
        <v>593.76141285373637</v>
      </c>
      <c r="AQ248" s="158">
        <f t="shared" ref="AQ248" si="988">(AL246-AO248)^2+(AL247-AO248)^2+(AL248-AO248)^2+(AL245-AO248)^2</f>
        <v>106.20519524975882</v>
      </c>
      <c r="AV248" s="148">
        <f t="shared" si="669"/>
        <v>8.7535218700542448</v>
      </c>
      <c r="AX248" s="155">
        <f t="shared" ref="AX248" si="989">SUM(AV245:AV248)</f>
        <v>16.631691553103067</v>
      </c>
      <c r="AY248" s="156">
        <f t="shared" ref="AY248" si="990">AVERAGE(AV245:AV248)</f>
        <v>4.1579228882757668</v>
      </c>
      <c r="AZ248" s="157">
        <f t="shared" ref="AZ248" si="991">(AY248-BD$12)^2</f>
        <v>0.2406207065721668</v>
      </c>
      <c r="BA248" s="158">
        <f t="shared" ref="BA248" si="992">(AV246-AY248)^2+(AV247-AY248)^2+(AV248-AY248)^2+(AV245-AY248)^2</f>
        <v>28.159373335097847</v>
      </c>
      <c r="BF248" s="148" t="str">
        <f t="shared" si="670"/>
        <v/>
      </c>
      <c r="BK248" s="148">
        <f t="shared" si="671"/>
        <v>0.67534013605442189</v>
      </c>
      <c r="BM248" s="155">
        <f t="shared" ref="BM248" si="993">SUM(BK245:BK248)</f>
        <v>3.9221007180650034</v>
      </c>
      <c r="BN248" s="156">
        <f t="shared" ref="BN248" si="994">AVERAGE(BK245:BK248)</f>
        <v>0.98052517951625084</v>
      </c>
      <c r="BO248" s="157">
        <f t="shared" ref="BO248" si="995">(BN248-BS$12)^2</f>
        <v>2.478870859049827</v>
      </c>
      <c r="BP248" s="158">
        <f t="shared" ref="BP248" si="996">(BK246-BN248)^2+(BK247-BN248)^2+(BK248-BN248)^2+(BK245-BN248)^2</f>
        <v>1.7294328742441683</v>
      </c>
      <c r="BU248" s="148">
        <f t="shared" si="672"/>
        <v>5.4282824205991469</v>
      </c>
      <c r="BW248" s="155">
        <f t="shared" ref="BW248" si="997">SUM(BU245:BU248)</f>
        <v>24.743827350556153</v>
      </c>
      <c r="BX248" s="156">
        <f t="shared" ref="BX248" si="998">AVERAGE(BU245:BU248)</f>
        <v>6.1859568376390381</v>
      </c>
      <c r="BY248" s="157">
        <f t="shared" ref="BY248" si="999">(BX248-CC$12)^2</f>
        <v>5.9322860525228167</v>
      </c>
      <c r="BZ248" s="158">
        <f t="shared" ref="BZ248" si="1000">(BU246-BX248)^2+(BU247-BX248)^2+(BU248-BX248)^2+(BU245-BX248)^2</f>
        <v>144.5991258110202</v>
      </c>
    </row>
    <row r="249" spans="1:78" x14ac:dyDescent="0.2">
      <c r="A249" s="74" t="s">
        <v>272</v>
      </c>
      <c r="B249" s="75">
        <v>300.43379181500649</v>
      </c>
      <c r="C249" s="75">
        <v>70.601941076526515</v>
      </c>
      <c r="D249" s="75">
        <v>0.8753521870054245</v>
      </c>
      <c r="E249" s="75">
        <v>3.4551611111111105</v>
      </c>
      <c r="F249" s="75">
        <v>0</v>
      </c>
      <c r="G249" s="75">
        <v>0</v>
      </c>
      <c r="H249" s="75">
        <v>371.91108507853846</v>
      </c>
      <c r="I249" s="75"/>
      <c r="J249" s="96"/>
      <c r="K249" s="97"/>
      <c r="L249" s="97"/>
      <c r="M249" s="98"/>
      <c r="R249" s="75">
        <f t="shared" si="666"/>
        <v>375.36624618964959</v>
      </c>
      <c r="T249" s="96"/>
      <c r="U249" s="97"/>
      <c r="V249" s="97"/>
      <c r="W249" s="98"/>
      <c r="AB249" s="148">
        <f t="shared" si="667"/>
        <v>300.43379181500649</v>
      </c>
      <c r="AD249" s="149"/>
      <c r="AE249" s="143"/>
      <c r="AF249" s="143"/>
      <c r="AG249" s="150"/>
      <c r="AL249" s="148">
        <f t="shared" si="668"/>
        <v>70.601941076526515</v>
      </c>
      <c r="AN249" s="149"/>
      <c r="AO249" s="143"/>
      <c r="AP249" s="143"/>
      <c r="AQ249" s="150"/>
      <c r="AV249" s="148">
        <f t="shared" si="669"/>
        <v>0.8753521870054245</v>
      </c>
      <c r="AX249" s="149"/>
      <c r="AY249" s="143"/>
      <c r="AZ249" s="143"/>
      <c r="BA249" s="150"/>
      <c r="BF249" s="148">
        <f t="shared" si="670"/>
        <v>3.4551611111111105</v>
      </c>
      <c r="BK249" s="148">
        <f t="shared" si="671"/>
        <v>0</v>
      </c>
      <c r="BM249" s="149"/>
      <c r="BN249" s="143"/>
      <c r="BO249" s="143"/>
      <c r="BP249" s="150"/>
      <c r="BU249" s="148">
        <f t="shared" si="672"/>
        <v>0</v>
      </c>
      <c r="BW249" s="149"/>
      <c r="BX249" s="143"/>
      <c r="BY249" s="143"/>
      <c r="BZ249" s="150"/>
    </row>
    <row r="250" spans="1:78" x14ac:dyDescent="0.2">
      <c r="A250" s="74" t="s">
        <v>273</v>
      </c>
      <c r="B250" s="75">
        <v>188.45620736676537</v>
      </c>
      <c r="C250" s="75">
        <v>44.287208731189857</v>
      </c>
      <c r="D250" s="75">
        <v>1.3130282805081368</v>
      </c>
      <c r="E250" s="75"/>
      <c r="F250" s="75">
        <v>0.34661458333333334</v>
      </c>
      <c r="G250" s="75">
        <v>4.3540740607343054</v>
      </c>
      <c r="H250" s="75">
        <v>238.75713302253098</v>
      </c>
      <c r="I250" s="75"/>
      <c r="J250" s="96"/>
      <c r="K250" s="97"/>
      <c r="L250" s="97"/>
      <c r="M250" s="98"/>
      <c r="R250" s="75">
        <f t="shared" si="666"/>
        <v>238.75713302253098</v>
      </c>
      <c r="T250" s="96"/>
      <c r="U250" s="97"/>
      <c r="V250" s="97"/>
      <c r="W250" s="98"/>
      <c r="AB250" s="148">
        <f t="shared" si="667"/>
        <v>188.45620736676537</v>
      </c>
      <c r="AD250" s="149"/>
      <c r="AE250" s="143"/>
      <c r="AF250" s="143"/>
      <c r="AG250" s="150"/>
      <c r="AL250" s="148">
        <f t="shared" si="668"/>
        <v>44.287208731189857</v>
      </c>
      <c r="AN250" s="149"/>
      <c r="AO250" s="143"/>
      <c r="AP250" s="143"/>
      <c r="AQ250" s="150"/>
      <c r="AV250" s="148">
        <f t="shared" si="669"/>
        <v>1.3130282805081368</v>
      </c>
      <c r="AX250" s="149"/>
      <c r="AY250" s="143"/>
      <c r="AZ250" s="143"/>
      <c r="BA250" s="150"/>
      <c r="BF250" s="148" t="str">
        <f t="shared" si="670"/>
        <v/>
      </c>
      <c r="BK250" s="148">
        <f t="shared" si="671"/>
        <v>0.34661458333333334</v>
      </c>
      <c r="BM250" s="149"/>
      <c r="BN250" s="143"/>
      <c r="BO250" s="143"/>
      <c r="BP250" s="150"/>
      <c r="BU250" s="148">
        <f t="shared" si="672"/>
        <v>4.3540740607343054</v>
      </c>
      <c r="BW250" s="149"/>
      <c r="BX250" s="143"/>
      <c r="BY250" s="143"/>
      <c r="BZ250" s="150"/>
    </row>
    <row r="251" spans="1:78" x14ac:dyDescent="0.2">
      <c r="A251" s="74" t="s">
        <v>274</v>
      </c>
      <c r="B251" s="75">
        <v>241.80055060918869</v>
      </c>
      <c r="C251" s="75">
        <v>56.823129393159341</v>
      </c>
      <c r="D251" s="75">
        <v>2.1883804675135612</v>
      </c>
      <c r="E251" s="75"/>
      <c r="F251" s="75">
        <v>0</v>
      </c>
      <c r="G251" s="75">
        <v>6.0517712383275155</v>
      </c>
      <c r="H251" s="75">
        <v>306.86383170818908</v>
      </c>
      <c r="I251" s="75"/>
      <c r="J251" s="96"/>
      <c r="K251" s="97"/>
      <c r="L251" s="97"/>
      <c r="M251" s="98"/>
      <c r="R251" s="75">
        <f t="shared" si="666"/>
        <v>306.86383170818908</v>
      </c>
      <c r="T251" s="96"/>
      <c r="U251" s="97"/>
      <c r="V251" s="97"/>
      <c r="W251" s="98"/>
      <c r="AB251" s="148">
        <f t="shared" si="667"/>
        <v>241.80055060918869</v>
      </c>
      <c r="AD251" s="149"/>
      <c r="AE251" s="143"/>
      <c r="AF251" s="143"/>
      <c r="AG251" s="150"/>
      <c r="AL251" s="148">
        <f t="shared" si="668"/>
        <v>56.823129393159341</v>
      </c>
      <c r="AN251" s="149"/>
      <c r="AO251" s="143"/>
      <c r="AP251" s="143"/>
      <c r="AQ251" s="150"/>
      <c r="AV251" s="148">
        <f t="shared" si="669"/>
        <v>2.1883804675135612</v>
      </c>
      <c r="AX251" s="149"/>
      <c r="AY251" s="143"/>
      <c r="AZ251" s="143"/>
      <c r="BA251" s="150"/>
      <c r="BF251" s="148" t="str">
        <f t="shared" si="670"/>
        <v/>
      </c>
      <c r="BK251" s="148">
        <f t="shared" si="671"/>
        <v>0</v>
      </c>
      <c r="BM251" s="149"/>
      <c r="BN251" s="143"/>
      <c r="BO251" s="143"/>
      <c r="BP251" s="150"/>
      <c r="BU251" s="148">
        <f t="shared" si="672"/>
        <v>6.0517712383275155</v>
      </c>
      <c r="BW251" s="149"/>
      <c r="BX251" s="143"/>
      <c r="BY251" s="143"/>
      <c r="BZ251" s="150"/>
    </row>
    <row r="252" spans="1:78" x14ac:dyDescent="0.2">
      <c r="A252" s="74" t="s">
        <v>275</v>
      </c>
      <c r="B252" s="75">
        <v>195.57005316996214</v>
      </c>
      <c r="C252" s="75">
        <v>45.958962494941098</v>
      </c>
      <c r="D252" s="75">
        <v>0.8753521870054245</v>
      </c>
      <c r="E252" s="75"/>
      <c r="F252" s="75">
        <v>6.2002314814814818</v>
      </c>
      <c r="G252" s="75">
        <v>11.256629255596453</v>
      </c>
      <c r="H252" s="75">
        <v>259.86122858898659</v>
      </c>
      <c r="I252" s="75">
        <v>56.660238429172502</v>
      </c>
      <c r="J252" s="102">
        <f t="shared" ref="J252" si="1001">SUM(H249:H252)</f>
        <v>1177.393278398245</v>
      </c>
      <c r="K252" s="103">
        <f t="shared" ref="K252" si="1002">AVERAGE(H249:H252)</f>
        <v>294.34831959956125</v>
      </c>
      <c r="L252" s="104">
        <f t="shared" ref="L252" si="1003">(K252-P$12)^2</f>
        <v>642.06165081067559</v>
      </c>
      <c r="M252" s="105">
        <f t="shared" ref="M252" si="1004">(H250-K252)^2+(H251-K252)^2+(H252-K252)^2+(H249-K252)^2</f>
        <v>10452.36010350188</v>
      </c>
      <c r="R252" s="75">
        <f t="shared" si="666"/>
        <v>259.86122858898659</v>
      </c>
      <c r="T252" s="102">
        <f t="shared" ref="T252" si="1005">SUM(R249:R252)</f>
        <v>1180.8484395093562</v>
      </c>
      <c r="U252" s="103">
        <f t="shared" ref="U252" si="1006">AVERAGE(R249:R252)</f>
        <v>295.21210987733906</v>
      </c>
      <c r="V252" s="104">
        <f t="shared" ref="V252" si="1007">(U252-Z$12)^2</f>
        <v>659.03592338380088</v>
      </c>
      <c r="W252" s="105">
        <f t="shared" ref="W252" si="1008">(R250-U252)^2+(R251-U252)^2+(R252-U252)^2+(R249-U252)^2</f>
        <v>10997.29740913607</v>
      </c>
      <c r="AB252" s="148">
        <f t="shared" si="667"/>
        <v>195.57005316996214</v>
      </c>
      <c r="AD252" s="155">
        <f t="shared" ref="AD252" si="1009">SUM(AB249:AB252)</f>
        <v>926.2606029609226</v>
      </c>
      <c r="AE252" s="156">
        <f t="shared" ref="AE252" si="1010">AVERAGE(AB249:AB252)</f>
        <v>231.56515074023065</v>
      </c>
      <c r="AF252" s="157">
        <f t="shared" ref="AF252" si="1011">(AE252-AJ$12)^2</f>
        <v>661.92240252481167</v>
      </c>
      <c r="AG252" s="158">
        <f t="shared" ref="AG252" si="1012">(AB250-AE252)^2+(AB251-AE252)^2+(AB252-AE252)^2+(AB249-AE252)^2</f>
        <v>8001.6811818335536</v>
      </c>
      <c r="AL252" s="148">
        <f t="shared" si="668"/>
        <v>45.958962494941098</v>
      </c>
      <c r="AN252" s="155">
        <f t="shared" ref="AN252" si="1013">SUM(AL249:AL252)</f>
        <v>217.6712416958168</v>
      </c>
      <c r="AO252" s="156">
        <f t="shared" ref="AO252" si="1014">AVERAGE(AL249:AL252)</f>
        <v>54.417810423954201</v>
      </c>
      <c r="AP252" s="157">
        <f t="shared" ref="AP252" si="1015">(AO252-AT$12)^2</f>
        <v>37.084077521442907</v>
      </c>
      <c r="AQ252" s="158">
        <f t="shared" ref="AQ252" si="1016">(AL250-AO252)^2+(AL251-AO252)^2+(AL252-AO252)^2+(AL249-AO252)^2</f>
        <v>441.89284326675789</v>
      </c>
      <c r="AV252" s="148">
        <f t="shared" si="669"/>
        <v>0.8753521870054245</v>
      </c>
      <c r="AX252" s="155">
        <f t="shared" ref="AX252" si="1017">SUM(AV249:AV252)</f>
        <v>5.2521131220325472</v>
      </c>
      <c r="AY252" s="156">
        <f t="shared" ref="AY252" si="1018">AVERAGE(AV249:AV252)</f>
        <v>1.3130282805081368</v>
      </c>
      <c r="AZ252" s="157">
        <f t="shared" ref="AZ252" si="1019">(AY252-BD$12)^2</f>
        <v>5.5430277834638648</v>
      </c>
      <c r="BA252" s="158">
        <f t="shared" ref="BA252" si="1020">(AV250-AY252)^2+(AV251-AY252)^2+(AV252-AY252)^2+(AV249-AY252)^2</f>
        <v>1.1493621769427693</v>
      </c>
      <c r="BF252" s="148" t="str">
        <f t="shared" si="670"/>
        <v/>
      </c>
      <c r="BK252" s="148">
        <f t="shared" si="671"/>
        <v>6.2002314814814818</v>
      </c>
      <c r="BM252" s="155">
        <f t="shared" ref="BM252" si="1021">SUM(BK249:BK252)</f>
        <v>6.5468460648148152</v>
      </c>
      <c r="BN252" s="156">
        <f t="shared" ref="BN252" si="1022">AVERAGE(BK249:BK252)</f>
        <v>1.6367115162037038</v>
      </c>
      <c r="BO252" s="157">
        <f t="shared" ref="BO252" si="1023">(BN252-BS$12)^2</f>
        <v>0.84319535734113971</v>
      </c>
      <c r="BP252" s="158">
        <f t="shared" ref="BP252" si="1024">(BK250-BN252)^2+(BK251-BN252)^2+(BK252-BN252)^2+(BK249-BN252)^2</f>
        <v>27.847713744238085</v>
      </c>
      <c r="BU252" s="148">
        <f t="shared" si="672"/>
        <v>11.256629255596453</v>
      </c>
      <c r="BW252" s="155">
        <f t="shared" ref="BW252" si="1025">SUM(BU249:BU252)</f>
        <v>21.662474554658274</v>
      </c>
      <c r="BX252" s="156">
        <f t="shared" ref="BX252" si="1026">AVERAGE(BU249:BU252)</f>
        <v>5.4156186386645686</v>
      </c>
      <c r="BY252" s="157">
        <f t="shared" ref="BY252" si="1027">(BX252-CC$12)^2</f>
        <v>10.2782222939588</v>
      </c>
      <c r="BZ252" s="158">
        <f t="shared" ref="BZ252" si="1028">(BU250-BX252)^2+(BU251-BX252)^2+(BU252-BX252)^2+(BU249-BX252)^2</f>
        <v>64.977897287553134</v>
      </c>
    </row>
    <row r="253" spans="1:78" x14ac:dyDescent="0.2">
      <c r="A253" s="74" t="s">
        <v>276</v>
      </c>
      <c r="B253" s="75">
        <v>167.99290062691961</v>
      </c>
      <c r="C253" s="75">
        <v>39.478331647326108</v>
      </c>
      <c r="D253" s="75">
        <v>3.063732654518986</v>
      </c>
      <c r="E253" s="75">
        <v>3.3392461928934014</v>
      </c>
      <c r="F253" s="75">
        <v>0.84262696793546898</v>
      </c>
      <c r="G253" s="75">
        <v>3.6518066775267184</v>
      </c>
      <c r="H253" s="75">
        <v>215.02939857422689</v>
      </c>
      <c r="I253" s="75"/>
      <c r="J253" s="96"/>
      <c r="K253" s="97"/>
      <c r="L253" s="97"/>
      <c r="M253" s="98"/>
      <c r="R253" s="75">
        <f t="shared" si="666"/>
        <v>218.36864476712029</v>
      </c>
      <c r="T253" s="96"/>
      <c r="U253" s="97"/>
      <c r="V253" s="97"/>
      <c r="W253" s="98"/>
      <c r="AB253" s="148">
        <f t="shared" si="667"/>
        <v>167.99290062691961</v>
      </c>
      <c r="AD253" s="149"/>
      <c r="AE253" s="143"/>
      <c r="AF253" s="143"/>
      <c r="AG253" s="150"/>
      <c r="AL253" s="148">
        <f t="shared" si="668"/>
        <v>39.478331647326108</v>
      </c>
      <c r="AN253" s="149"/>
      <c r="AO253" s="143"/>
      <c r="AP253" s="143"/>
      <c r="AQ253" s="150"/>
      <c r="AV253" s="148">
        <f t="shared" si="669"/>
        <v>3.063732654518986</v>
      </c>
      <c r="AX253" s="149"/>
      <c r="AY253" s="143"/>
      <c r="AZ253" s="143"/>
      <c r="BA253" s="150"/>
      <c r="BF253" s="148">
        <f t="shared" si="670"/>
        <v>3.3392461928934014</v>
      </c>
      <c r="BK253" s="148">
        <f t="shared" si="671"/>
        <v>0.84262696793546898</v>
      </c>
      <c r="BM253" s="149"/>
      <c r="BN253" s="143"/>
      <c r="BO253" s="143"/>
      <c r="BP253" s="150"/>
      <c r="BU253" s="148">
        <f t="shared" si="672"/>
        <v>3.6518066775267184</v>
      </c>
      <c r="BW253" s="149"/>
      <c r="BX253" s="143"/>
      <c r="BY253" s="143"/>
      <c r="BZ253" s="150"/>
    </row>
    <row r="254" spans="1:78" x14ac:dyDescent="0.2">
      <c r="A254" s="74" t="s">
        <v>277</v>
      </c>
      <c r="B254" s="75">
        <v>132.33986906123101</v>
      </c>
      <c r="C254" s="75">
        <v>31.099869229389288</v>
      </c>
      <c r="D254" s="75">
        <v>2.6260565610162736</v>
      </c>
      <c r="E254" s="75"/>
      <c r="F254" s="75">
        <v>0</v>
      </c>
      <c r="G254" s="75">
        <v>7.3354909435684066</v>
      </c>
      <c r="H254" s="75">
        <v>173.40128579520498</v>
      </c>
      <c r="I254" s="75"/>
      <c r="J254" s="96"/>
      <c r="K254" s="97"/>
      <c r="L254" s="97"/>
      <c r="M254" s="98"/>
      <c r="R254" s="75">
        <f t="shared" si="666"/>
        <v>173.40128579520498</v>
      </c>
      <c r="T254" s="96"/>
      <c r="U254" s="97"/>
      <c r="V254" s="97"/>
      <c r="W254" s="98"/>
      <c r="AB254" s="148">
        <f t="shared" si="667"/>
        <v>132.33986906123101</v>
      </c>
      <c r="AD254" s="149"/>
      <c r="AE254" s="143"/>
      <c r="AF254" s="143"/>
      <c r="AG254" s="150"/>
      <c r="AL254" s="148">
        <f t="shared" si="668"/>
        <v>31.099869229389288</v>
      </c>
      <c r="AN254" s="149"/>
      <c r="AO254" s="143"/>
      <c r="AP254" s="143"/>
      <c r="AQ254" s="150"/>
      <c r="AV254" s="148">
        <f t="shared" si="669"/>
        <v>2.6260565610162736</v>
      </c>
      <c r="AX254" s="149"/>
      <c r="AY254" s="143"/>
      <c r="AZ254" s="143"/>
      <c r="BA254" s="150"/>
      <c r="BF254" s="148" t="str">
        <f t="shared" si="670"/>
        <v/>
      </c>
      <c r="BK254" s="148">
        <f t="shared" si="671"/>
        <v>0</v>
      </c>
      <c r="BM254" s="149"/>
      <c r="BN254" s="143"/>
      <c r="BO254" s="143"/>
      <c r="BP254" s="150"/>
      <c r="BU254" s="148">
        <f t="shared" si="672"/>
        <v>7.3354909435684066</v>
      </c>
      <c r="BW254" s="149"/>
      <c r="BX254" s="143"/>
      <c r="BY254" s="143"/>
      <c r="BZ254" s="150"/>
    </row>
    <row r="255" spans="1:78" x14ac:dyDescent="0.2">
      <c r="A255" s="74" t="s">
        <v>278</v>
      </c>
      <c r="B255" s="75">
        <v>319.88840688618774</v>
      </c>
      <c r="C255" s="75">
        <v>75.173775618254112</v>
      </c>
      <c r="D255" s="75">
        <v>0.8753521870054245</v>
      </c>
      <c r="E255" s="75"/>
      <c r="F255" s="75">
        <v>0</v>
      </c>
      <c r="G255" s="75">
        <v>8.5508050375556213</v>
      </c>
      <c r="H255" s="75">
        <v>404.48833972900292</v>
      </c>
      <c r="I255" s="75"/>
      <c r="J255" s="96"/>
      <c r="K255" s="97"/>
      <c r="L255" s="97"/>
      <c r="M255" s="98"/>
      <c r="R255" s="75">
        <f t="shared" si="666"/>
        <v>404.48833972900292</v>
      </c>
      <c r="T255" s="96"/>
      <c r="U255" s="97"/>
      <c r="V255" s="97"/>
      <c r="W255" s="98"/>
      <c r="AB255" s="148">
        <f t="shared" si="667"/>
        <v>319.88840688618774</v>
      </c>
      <c r="AD255" s="149"/>
      <c r="AE255" s="143"/>
      <c r="AF255" s="143"/>
      <c r="AG255" s="150"/>
      <c r="AL255" s="148">
        <f t="shared" si="668"/>
        <v>75.173775618254112</v>
      </c>
      <c r="AN255" s="149"/>
      <c r="AO255" s="143"/>
      <c r="AP255" s="143"/>
      <c r="AQ255" s="150"/>
      <c r="AV255" s="148">
        <f t="shared" si="669"/>
        <v>0.8753521870054245</v>
      </c>
      <c r="AX255" s="149"/>
      <c r="AY255" s="143"/>
      <c r="AZ255" s="143"/>
      <c r="BA255" s="150"/>
      <c r="BF255" s="148" t="str">
        <f t="shared" si="670"/>
        <v/>
      </c>
      <c r="BK255" s="148">
        <f t="shared" si="671"/>
        <v>0</v>
      </c>
      <c r="BM255" s="149"/>
      <c r="BN255" s="143"/>
      <c r="BO255" s="143"/>
      <c r="BP255" s="150"/>
      <c r="BU255" s="148">
        <f t="shared" si="672"/>
        <v>8.5508050375556213</v>
      </c>
      <c r="BW255" s="149"/>
      <c r="BX255" s="143"/>
      <c r="BY255" s="143"/>
      <c r="BZ255" s="150"/>
    </row>
    <row r="256" spans="1:78" x14ac:dyDescent="0.2">
      <c r="A256" s="74" t="s">
        <v>279</v>
      </c>
      <c r="B256" s="75">
        <v>153.57292388111807</v>
      </c>
      <c r="C256" s="75">
        <v>36.089637112062746</v>
      </c>
      <c r="D256" s="75">
        <v>5.2521131220325472</v>
      </c>
      <c r="E256" s="75"/>
      <c r="F256" s="75">
        <v>0.51221088435374162</v>
      </c>
      <c r="G256" s="75">
        <v>10.395873297515072</v>
      </c>
      <c r="H256" s="75">
        <v>205.82275829708217</v>
      </c>
      <c r="I256" s="75">
        <v>28.186535764375876</v>
      </c>
      <c r="J256" s="102">
        <f t="shared" ref="J256" si="1029">SUM(H253:H256)</f>
        <v>998.74178239551702</v>
      </c>
      <c r="K256" s="103">
        <f t="shared" ref="K256" si="1030">AVERAGE(H253:H256)</f>
        <v>249.68544559887926</v>
      </c>
      <c r="L256" s="104">
        <f t="shared" ref="L256" si="1031">(K256-P$12)^2</f>
        <v>373.41460029345762</v>
      </c>
      <c r="M256" s="105">
        <f t="shared" ref="M256" si="1032">(H254-K256)^2+(H255-K256)^2+(H256-K256)^2+(H253-K256)^2</f>
        <v>32908.186000724934</v>
      </c>
      <c r="R256" s="75">
        <f t="shared" si="666"/>
        <v>205.82275829708217</v>
      </c>
      <c r="T256" s="102">
        <f t="shared" ref="T256" si="1033">SUM(R253:R256)</f>
        <v>1002.0810285884104</v>
      </c>
      <c r="U256" s="103">
        <f t="shared" ref="U256" si="1034">AVERAGE(R253:R256)</f>
        <v>250.5202571471026</v>
      </c>
      <c r="V256" s="104">
        <f t="shared" ref="V256" si="1035">(U256-Z$12)^2</f>
        <v>361.76640066780993</v>
      </c>
      <c r="W256" s="105">
        <f t="shared" ref="W256" si="1036">(R254-U256)^2+(R255-U256)^2+(R256-U256)^2+(R253-U256)^2</f>
        <v>32685.098778401891</v>
      </c>
      <c r="AB256" s="148">
        <f t="shared" si="667"/>
        <v>153.57292388111807</v>
      </c>
      <c r="AD256" s="155">
        <f t="shared" ref="AD256" si="1037">SUM(AB253:AB256)</f>
        <v>773.79410045545649</v>
      </c>
      <c r="AE256" s="156">
        <f t="shared" ref="AE256" si="1038">AVERAGE(AB253:AB256)</f>
        <v>193.44852511386412</v>
      </c>
      <c r="AF256" s="157">
        <f t="shared" ref="AF256" si="1039">(AE256-AJ$12)^2</f>
        <v>153.4816955976595</v>
      </c>
      <c r="AG256" s="158">
        <f t="shared" ref="AG256" si="1040">(AB254-AE256)^2+(AB255-AE256)^2+(AB256-AE256)^2+(AB253-AE256)^2</f>
        <v>21959.363938851497</v>
      </c>
      <c r="AL256" s="148">
        <f t="shared" si="668"/>
        <v>36.089637112062746</v>
      </c>
      <c r="AN256" s="155">
        <f t="shared" ref="AN256" si="1041">SUM(AL253:AL256)</f>
        <v>181.84161360703226</v>
      </c>
      <c r="AO256" s="156">
        <f t="shared" ref="AO256" si="1042">AVERAGE(AL253:AL256)</f>
        <v>45.460403401758064</v>
      </c>
      <c r="AP256" s="157">
        <f t="shared" ref="AP256" si="1043">(AO256-AT$12)^2</f>
        <v>8.2239171295063294</v>
      </c>
      <c r="AQ256" s="158">
        <f t="shared" ref="AQ256" si="1044">(AL254-AO256)^2+(AL255-AO256)^2+(AL256-AO256)^2+(AL253-AO256)^2</f>
        <v>1212.7058735230735</v>
      </c>
      <c r="AV256" s="148">
        <f t="shared" si="669"/>
        <v>5.2521131220325472</v>
      </c>
      <c r="AX256" s="155">
        <f t="shared" ref="AX256" si="1045">SUM(AV253:AV256)</f>
        <v>11.817254524573233</v>
      </c>
      <c r="AY256" s="156">
        <f t="shared" ref="AY256" si="1046">AVERAGE(AV253:AV256)</f>
        <v>2.9543136311433082</v>
      </c>
      <c r="AZ256" s="157">
        <f t="shared" ref="AZ256" si="1047">(AY256-BD$12)^2</f>
        <v>0.50848053594442211</v>
      </c>
      <c r="BA256" s="158">
        <f t="shared" ref="BA256" si="1048">(AV254-AY256)^2+(AV255-AY256)^2+(AV256-AY256)^2+(AV253-AY256)^2</f>
        <v>9.7216884133075929</v>
      </c>
      <c r="BF256" s="148" t="str">
        <f t="shared" si="670"/>
        <v/>
      </c>
      <c r="BK256" s="148">
        <f t="shared" si="671"/>
        <v>0.51221088435374162</v>
      </c>
      <c r="BM256" s="155">
        <f t="shared" ref="BM256" si="1049">SUM(BK253:BK256)</f>
        <v>1.3548378522892106</v>
      </c>
      <c r="BN256" s="156">
        <f t="shared" ref="BN256" si="1050">AVERAGE(BK253:BK256)</f>
        <v>0.33870946307230265</v>
      </c>
      <c r="BO256" s="157">
        <f t="shared" ref="BO256" si="1051">(BN256-BS$12)^2</f>
        <v>4.9118028372903852</v>
      </c>
      <c r="BP256" s="158">
        <f t="shared" ref="BP256" si="1052">(BK254-BN256)^2+(BK255-BN256)^2+(BK256-BN256)^2+(BK253-BN256)^2</f>
        <v>0.51348379564365376</v>
      </c>
      <c r="BU256" s="148">
        <f t="shared" si="672"/>
        <v>10.395873297515072</v>
      </c>
      <c r="BW256" s="155">
        <f t="shared" ref="BW256" si="1053">SUM(BU253:BU256)</f>
        <v>29.933975956165817</v>
      </c>
      <c r="BX256" s="156">
        <f t="shared" ref="BX256" si="1054">AVERAGE(BU253:BU256)</f>
        <v>7.4834939890414542</v>
      </c>
      <c r="BY256" s="157">
        <f t="shared" ref="BY256" si="1055">(BX256-CC$12)^2</f>
        <v>1.29525185350825</v>
      </c>
      <c r="BZ256" s="158">
        <f t="shared" ref="BZ256" si="1056">(BU254-BX256)^2+(BU255-BX256)^2+(BU256-BX256)^2+(BU253-BX256)^2</f>
        <v>24.324838665397998</v>
      </c>
    </row>
    <row r="257" spans="1:78" x14ac:dyDescent="0.2">
      <c r="A257" s="74" t="s">
        <v>280</v>
      </c>
      <c r="B257" s="75">
        <v>134.88549460398704</v>
      </c>
      <c r="C257" s="75">
        <v>31.698091231936953</v>
      </c>
      <c r="D257" s="75">
        <v>0</v>
      </c>
      <c r="E257" s="75">
        <v>6.2729782293178538</v>
      </c>
      <c r="F257" s="75">
        <v>0.99124510833333324</v>
      </c>
      <c r="G257" s="75">
        <v>42.56112685401019</v>
      </c>
      <c r="H257" s="75">
        <v>210.13595779826753</v>
      </c>
      <c r="I257" s="75"/>
      <c r="J257" s="96"/>
      <c r="K257" s="97"/>
      <c r="L257" s="97"/>
      <c r="M257" s="98"/>
      <c r="R257" s="75">
        <f t="shared" si="666"/>
        <v>216.40893602758538</v>
      </c>
      <c r="T257" s="96"/>
      <c r="U257" s="97"/>
      <c r="V257" s="97"/>
      <c r="W257" s="98"/>
      <c r="AB257" s="148">
        <f t="shared" si="667"/>
        <v>134.88549460398704</v>
      </c>
      <c r="AD257" s="149"/>
      <c r="AE257" s="143"/>
      <c r="AF257" s="143"/>
      <c r="AG257" s="150"/>
      <c r="AL257" s="148">
        <f t="shared" si="668"/>
        <v>31.698091231936953</v>
      </c>
      <c r="AN257" s="149"/>
      <c r="AO257" s="143"/>
      <c r="AP257" s="143"/>
      <c r="AQ257" s="150"/>
      <c r="AV257" s="148">
        <f t="shared" si="669"/>
        <v>0</v>
      </c>
      <c r="AX257" s="149"/>
      <c r="AY257" s="143"/>
      <c r="AZ257" s="143"/>
      <c r="BA257" s="150"/>
      <c r="BF257" s="148">
        <f t="shared" si="670"/>
        <v>6.2729782293178538</v>
      </c>
      <c r="BK257" s="148">
        <f t="shared" si="671"/>
        <v>0.99124510833333324</v>
      </c>
      <c r="BM257" s="149"/>
      <c r="BN257" s="143"/>
      <c r="BO257" s="143"/>
      <c r="BP257" s="150"/>
      <c r="BU257" s="148">
        <f t="shared" si="672"/>
        <v>42.56112685401019</v>
      </c>
      <c r="BW257" s="149"/>
      <c r="BX257" s="143"/>
      <c r="BY257" s="143"/>
      <c r="BZ257" s="150"/>
    </row>
    <row r="258" spans="1:78" x14ac:dyDescent="0.2">
      <c r="A258" s="74" t="s">
        <v>281</v>
      </c>
      <c r="B258" s="75">
        <v>196.1657600439417</v>
      </c>
      <c r="C258" s="75">
        <v>46.098953610326298</v>
      </c>
      <c r="D258" s="75">
        <v>0</v>
      </c>
      <c r="E258" s="75"/>
      <c r="F258" s="75">
        <v>9.1363522181016155</v>
      </c>
      <c r="G258" s="75">
        <v>52.663037068690187</v>
      </c>
      <c r="H258" s="75">
        <v>304.06410294105979</v>
      </c>
      <c r="I258" s="75"/>
      <c r="J258" s="96"/>
      <c r="K258" s="97"/>
      <c r="L258" s="97"/>
      <c r="M258" s="98"/>
      <c r="R258" s="75">
        <f t="shared" si="666"/>
        <v>304.06410294105979</v>
      </c>
      <c r="T258" s="96"/>
      <c r="U258" s="97"/>
      <c r="V258" s="97"/>
      <c r="W258" s="98"/>
      <c r="AB258" s="148">
        <f t="shared" si="667"/>
        <v>196.1657600439417</v>
      </c>
      <c r="AD258" s="149"/>
      <c r="AE258" s="143"/>
      <c r="AF258" s="143"/>
      <c r="AG258" s="150"/>
      <c r="AL258" s="148">
        <f t="shared" si="668"/>
        <v>46.098953610326298</v>
      </c>
      <c r="AN258" s="149"/>
      <c r="AO258" s="143"/>
      <c r="AP258" s="143"/>
      <c r="AQ258" s="150"/>
      <c r="AV258" s="148">
        <f t="shared" si="669"/>
        <v>0</v>
      </c>
      <c r="AX258" s="149"/>
      <c r="AY258" s="143"/>
      <c r="AZ258" s="143"/>
      <c r="BA258" s="150"/>
      <c r="BF258" s="148" t="str">
        <f t="shared" si="670"/>
        <v/>
      </c>
      <c r="BK258" s="148">
        <f t="shared" si="671"/>
        <v>9.1363522181016155</v>
      </c>
      <c r="BM258" s="149"/>
      <c r="BN258" s="143"/>
      <c r="BO258" s="143"/>
      <c r="BP258" s="150"/>
      <c r="BU258" s="148">
        <f t="shared" si="672"/>
        <v>52.663037068690187</v>
      </c>
      <c r="BW258" s="149"/>
      <c r="BX258" s="143"/>
      <c r="BY258" s="143"/>
      <c r="BZ258" s="150"/>
    </row>
    <row r="259" spans="1:78" x14ac:dyDescent="0.2">
      <c r="A259" s="74" t="s">
        <v>282</v>
      </c>
      <c r="B259" s="75">
        <v>134.29418453355169</v>
      </c>
      <c r="C259" s="75">
        <v>31.559133365384643</v>
      </c>
      <c r="D259" s="75">
        <v>0.43767609350271225</v>
      </c>
      <c r="E259" s="75"/>
      <c r="F259" s="75">
        <v>8.9949492428124991</v>
      </c>
      <c r="G259" s="75">
        <v>25.312759462556397</v>
      </c>
      <c r="H259" s="75">
        <v>200.59870269780794</v>
      </c>
      <c r="I259" s="75"/>
      <c r="J259" s="96"/>
      <c r="K259" s="97"/>
      <c r="L259" s="97"/>
      <c r="M259" s="98"/>
      <c r="R259" s="75">
        <f t="shared" si="666"/>
        <v>200.59870269780794</v>
      </c>
      <c r="T259" s="96"/>
      <c r="U259" s="97"/>
      <c r="V259" s="97"/>
      <c r="W259" s="98"/>
      <c r="AB259" s="148">
        <f t="shared" si="667"/>
        <v>134.29418453355169</v>
      </c>
      <c r="AD259" s="149"/>
      <c r="AE259" s="143"/>
      <c r="AF259" s="143"/>
      <c r="AG259" s="150"/>
      <c r="AL259" s="148">
        <f t="shared" si="668"/>
        <v>31.559133365384643</v>
      </c>
      <c r="AN259" s="149"/>
      <c r="AO259" s="143"/>
      <c r="AP259" s="143"/>
      <c r="AQ259" s="150"/>
      <c r="AV259" s="148">
        <f t="shared" si="669"/>
        <v>0.43767609350271225</v>
      </c>
      <c r="AX259" s="149"/>
      <c r="AY259" s="143"/>
      <c r="AZ259" s="143"/>
      <c r="BA259" s="150"/>
      <c r="BF259" s="148" t="str">
        <f t="shared" si="670"/>
        <v/>
      </c>
      <c r="BK259" s="148">
        <f t="shared" si="671"/>
        <v>8.9949492428124991</v>
      </c>
      <c r="BM259" s="149"/>
      <c r="BN259" s="143"/>
      <c r="BO259" s="143"/>
      <c r="BP259" s="150"/>
      <c r="BU259" s="148">
        <f t="shared" si="672"/>
        <v>25.312759462556397</v>
      </c>
      <c r="BW259" s="149"/>
      <c r="BX259" s="143"/>
      <c r="BY259" s="143"/>
      <c r="BZ259" s="150"/>
    </row>
    <row r="260" spans="1:78" x14ac:dyDescent="0.2">
      <c r="A260" s="74" t="s">
        <v>283</v>
      </c>
      <c r="B260" s="75">
        <v>179.58188895895552</v>
      </c>
      <c r="C260" s="75">
        <v>42.201743905354547</v>
      </c>
      <c r="D260" s="75">
        <v>3.93908484152441</v>
      </c>
      <c r="E260" s="75"/>
      <c r="F260" s="75">
        <v>6.951360790639173</v>
      </c>
      <c r="G260" s="75">
        <v>48.691739576544975</v>
      </c>
      <c r="H260" s="75">
        <v>281.3658180730186</v>
      </c>
      <c r="I260" s="75"/>
      <c r="J260" s="102">
        <f t="shared" ref="J260" si="1057">SUM(H257:H260)</f>
        <v>996.16458151015377</v>
      </c>
      <c r="K260" s="103">
        <f t="shared" ref="K260" si="1058">AVERAGE(H257:H260)</f>
        <v>249.04114537753844</v>
      </c>
      <c r="L260" s="104">
        <f t="shared" ref="L260" si="1059">(K260-P$12)^2</f>
        <v>398.7305588121958</v>
      </c>
      <c r="M260" s="105">
        <f t="shared" ref="M260" si="1060">(H258-K260)^2+(H259-K260)^2+(H260-K260)^2+(H257-K260)^2</f>
        <v>7932.6941972642235</v>
      </c>
      <c r="R260" s="75">
        <f t="shared" si="666"/>
        <v>281.3658180730186</v>
      </c>
      <c r="T260" s="102">
        <f t="shared" ref="T260" si="1061">SUM(R257:R260)</f>
        <v>1002.4375597394717</v>
      </c>
      <c r="U260" s="103">
        <f t="shared" ref="U260" si="1062">AVERAGE(R257:R260)</f>
        <v>250.60938993486792</v>
      </c>
      <c r="V260" s="104">
        <f t="shared" ref="V260" si="1063">(U260-Z$12)^2</f>
        <v>358.38370595446031</v>
      </c>
      <c r="W260" s="105">
        <f t="shared" ref="W260" si="1064">(R258-U260)^2+(R259-U260)^2+(R260-U260)^2+(R257-U260)^2</f>
        <v>7474.1040997787568</v>
      </c>
      <c r="AB260" s="148">
        <f t="shared" si="667"/>
        <v>179.58188895895552</v>
      </c>
      <c r="AD260" s="155">
        <f t="shared" ref="AD260" si="1065">SUM(AB257:AB260)</f>
        <v>644.92732814043598</v>
      </c>
      <c r="AE260" s="156">
        <f t="shared" ref="AE260" si="1066">AVERAGE(AB257:AB260)</f>
        <v>161.23183203510899</v>
      </c>
      <c r="AF260" s="157">
        <f t="shared" ref="AF260" si="1067">(AE260-AJ$12)^2</f>
        <v>1989.6476010502415</v>
      </c>
      <c r="AG260" s="158">
        <f t="shared" ref="AG260" si="1068">(AB258-AE260)^2+(AB259-AE260)^2+(AB260-AE260)^2+(AB257-AE260)^2</f>
        <v>2976.8702641874083</v>
      </c>
      <c r="AL260" s="148">
        <f t="shared" si="668"/>
        <v>42.201743905354547</v>
      </c>
      <c r="AN260" s="155">
        <f t="shared" ref="AN260" si="1069">SUM(AL257:AL260)</f>
        <v>151.55792211300243</v>
      </c>
      <c r="AO260" s="156">
        <f t="shared" ref="AO260" si="1070">AVERAGE(AL257:AL260)</f>
        <v>37.889480528250608</v>
      </c>
      <c r="AP260" s="157">
        <f t="shared" ref="AP260" si="1071">(AO260-AT$12)^2</f>
        <v>108.96562588197756</v>
      </c>
      <c r="AQ260" s="158">
        <f t="shared" ref="AQ260" si="1072">(AL258-AO260)^2+(AL259-AO260)^2+(AL260-AO260)^2+(AL257-AO260)^2</f>
        <v>164.39766033974968</v>
      </c>
      <c r="AV260" s="148">
        <f t="shared" si="669"/>
        <v>3.93908484152441</v>
      </c>
      <c r="AX260" s="155">
        <f t="shared" ref="AX260" si="1073">SUM(AV257:AV260)</f>
        <v>4.3767609350271224</v>
      </c>
      <c r="AY260" s="156">
        <f t="shared" ref="AY260" si="1074">AVERAGE(AV257:AV260)</f>
        <v>1.0941902337567806</v>
      </c>
      <c r="AZ260" s="157">
        <f t="shared" ref="AZ260" si="1075">(AY260-BD$12)^2</f>
        <v>6.6213665208003532</v>
      </c>
      <c r="BA260" s="158">
        <f t="shared" ref="BA260" si="1076">(AV258-AY260)^2+(AV259-AY260)^2+(AV260-AY260)^2+(AV257-AY260)^2</f>
        <v>10.918940680956307</v>
      </c>
      <c r="BF260" s="148" t="str">
        <f t="shared" si="670"/>
        <v/>
      </c>
      <c r="BK260" s="148">
        <f t="shared" si="671"/>
        <v>6.951360790639173</v>
      </c>
      <c r="BM260" s="155">
        <f t="shared" ref="BM260" si="1077">SUM(BK257:BK260)</f>
        <v>26.073907359886618</v>
      </c>
      <c r="BN260" s="156">
        <f t="shared" ref="BN260" si="1078">AVERAGE(BK257:BK260)</f>
        <v>6.5184768399716546</v>
      </c>
      <c r="BO260" s="157">
        <f t="shared" ref="BO260" si="1079">(BN260-BS$12)^2</f>
        <v>15.709400652783422</v>
      </c>
      <c r="BP260" s="158">
        <f t="shared" ref="BP260" si="1080">(BK258-BN260)^2+(BK259-BN260)^2+(BK260-BN260)^2+(BK257-BN260)^2</f>
        <v>43.723866187426466</v>
      </c>
      <c r="BU260" s="148">
        <f t="shared" si="672"/>
        <v>48.691739576544975</v>
      </c>
      <c r="BW260" s="155">
        <f t="shared" ref="BW260" si="1081">SUM(BU257:BU260)</f>
        <v>169.22866296180175</v>
      </c>
      <c r="BX260" s="156">
        <f t="shared" ref="BX260" si="1082">AVERAGE(BU257:BU260)</f>
        <v>42.307165740450436</v>
      </c>
      <c r="BY260" s="157">
        <f t="shared" ref="BY260" si="1083">(BX260-CC$12)^2</f>
        <v>1134.7183289757975</v>
      </c>
      <c r="BZ260" s="158">
        <f t="shared" ref="BZ260" si="1084">(BU258-BX260)^2+(BU259-BX260)^2+(BU260-BX260)^2+(BU257-BX260)^2</f>
        <v>436.88119502092593</v>
      </c>
    </row>
    <row r="261" spans="1:78" x14ac:dyDescent="0.2">
      <c r="A261" s="74" t="s">
        <v>284</v>
      </c>
      <c r="B261" s="75">
        <v>310.6716269970396</v>
      </c>
      <c r="C261" s="75">
        <v>73.007832344304305</v>
      </c>
      <c r="D261" s="75">
        <v>4.3767609350271224</v>
      </c>
      <c r="E261" s="75">
        <v>3.8205192307692308</v>
      </c>
      <c r="F261" s="75">
        <v>1.2212244897959184</v>
      </c>
      <c r="G261" s="75">
        <v>12.990558367796334</v>
      </c>
      <c r="H261" s="75">
        <v>402.26800313396325</v>
      </c>
      <c r="I261" s="75"/>
      <c r="J261" s="96"/>
      <c r="K261" s="97"/>
      <c r="L261" s="97"/>
      <c r="M261" s="98"/>
      <c r="R261" s="75">
        <f t="shared" si="666"/>
        <v>406.08852236473246</v>
      </c>
      <c r="T261" s="96"/>
      <c r="U261" s="97"/>
      <c r="V261" s="97"/>
      <c r="W261" s="98"/>
      <c r="AB261" s="148">
        <f t="shared" si="667"/>
        <v>310.6716269970396</v>
      </c>
      <c r="AD261" s="149"/>
      <c r="AE261" s="143"/>
      <c r="AF261" s="143"/>
      <c r="AG261" s="150"/>
      <c r="AL261" s="148">
        <f t="shared" si="668"/>
        <v>73.007832344304305</v>
      </c>
      <c r="AN261" s="149"/>
      <c r="AO261" s="143"/>
      <c r="AP261" s="143"/>
      <c r="AQ261" s="150"/>
      <c r="AV261" s="148">
        <f t="shared" si="669"/>
        <v>4.3767609350271224</v>
      </c>
      <c r="AX261" s="149"/>
      <c r="AY261" s="143"/>
      <c r="AZ261" s="143"/>
      <c r="BA261" s="150"/>
      <c r="BF261" s="148">
        <f t="shared" si="670"/>
        <v>3.8205192307692308</v>
      </c>
      <c r="BK261" s="148">
        <f t="shared" si="671"/>
        <v>1.2212244897959184</v>
      </c>
      <c r="BM261" s="149"/>
      <c r="BN261" s="143"/>
      <c r="BO261" s="143"/>
      <c r="BP261" s="150"/>
      <c r="BU261" s="148">
        <f t="shared" si="672"/>
        <v>12.990558367796334</v>
      </c>
      <c r="BW261" s="149"/>
      <c r="BX261" s="143"/>
      <c r="BY261" s="143"/>
      <c r="BZ261" s="150"/>
    </row>
    <row r="262" spans="1:78" x14ac:dyDescent="0.2">
      <c r="A262" s="74" t="s">
        <v>285</v>
      </c>
      <c r="B262" s="75">
        <v>249.39251252325164</v>
      </c>
      <c r="C262" s="75">
        <v>58.607240442964134</v>
      </c>
      <c r="D262" s="75">
        <v>1.3130282805081368</v>
      </c>
      <c r="E262" s="75"/>
      <c r="F262" s="75">
        <v>0</v>
      </c>
      <c r="G262" s="75">
        <v>8.6605778619559128</v>
      </c>
      <c r="H262" s="75">
        <v>317.97335910867986</v>
      </c>
      <c r="I262" s="75"/>
      <c r="J262" s="96"/>
      <c r="K262" s="97"/>
      <c r="L262" s="97"/>
      <c r="M262" s="98"/>
      <c r="R262" s="75">
        <f t="shared" si="666"/>
        <v>317.97335910867986</v>
      </c>
      <c r="T262" s="96"/>
      <c r="U262" s="97"/>
      <c r="V262" s="97"/>
      <c r="W262" s="98"/>
      <c r="AB262" s="148">
        <f t="shared" si="667"/>
        <v>249.39251252325164</v>
      </c>
      <c r="AD262" s="149"/>
      <c r="AE262" s="143"/>
      <c r="AF262" s="143"/>
      <c r="AG262" s="150"/>
      <c r="AL262" s="148">
        <f t="shared" si="668"/>
        <v>58.607240442964134</v>
      </c>
      <c r="AN262" s="149"/>
      <c r="AO262" s="143"/>
      <c r="AP262" s="143"/>
      <c r="AQ262" s="150"/>
      <c r="AV262" s="148">
        <f t="shared" si="669"/>
        <v>1.3130282805081368</v>
      </c>
      <c r="AX262" s="149"/>
      <c r="AY262" s="143"/>
      <c r="AZ262" s="143"/>
      <c r="BA262" s="150"/>
      <c r="BF262" s="148" t="str">
        <f t="shared" si="670"/>
        <v/>
      </c>
      <c r="BK262" s="148">
        <f t="shared" si="671"/>
        <v>0</v>
      </c>
      <c r="BM262" s="149"/>
      <c r="BN262" s="143"/>
      <c r="BO262" s="143"/>
      <c r="BP262" s="150"/>
      <c r="BU262" s="148">
        <f t="shared" si="672"/>
        <v>8.6605778619559128</v>
      </c>
      <c r="BW262" s="149"/>
      <c r="BX262" s="143"/>
      <c r="BY262" s="143"/>
      <c r="BZ262" s="150"/>
    </row>
    <row r="263" spans="1:78" x14ac:dyDescent="0.2">
      <c r="A263" s="74" t="s">
        <v>286</v>
      </c>
      <c r="B263" s="75">
        <v>198.49709382815448</v>
      </c>
      <c r="C263" s="75">
        <v>46.646817049616303</v>
      </c>
      <c r="D263" s="75">
        <v>3.063732654518986</v>
      </c>
      <c r="E263" s="75"/>
      <c r="F263" s="75">
        <v>0</v>
      </c>
      <c r="G263" s="75">
        <v>4.2311802141330421</v>
      </c>
      <c r="H263" s="75">
        <v>252.43882374642283</v>
      </c>
      <c r="I263" s="75"/>
      <c r="J263" s="96"/>
      <c r="K263" s="97"/>
      <c r="L263" s="97"/>
      <c r="M263" s="98"/>
      <c r="R263" s="75">
        <f t="shared" si="666"/>
        <v>252.43882374642283</v>
      </c>
      <c r="T263" s="96"/>
      <c r="U263" s="97"/>
      <c r="V263" s="97"/>
      <c r="W263" s="98"/>
      <c r="AB263" s="148">
        <f t="shared" si="667"/>
        <v>198.49709382815448</v>
      </c>
      <c r="AD263" s="149"/>
      <c r="AE263" s="143"/>
      <c r="AF263" s="143"/>
      <c r="AG263" s="150"/>
      <c r="AL263" s="148">
        <f t="shared" si="668"/>
        <v>46.646817049616303</v>
      </c>
      <c r="AN263" s="149"/>
      <c r="AO263" s="143"/>
      <c r="AP263" s="143"/>
      <c r="AQ263" s="150"/>
      <c r="AV263" s="148">
        <f t="shared" si="669"/>
        <v>3.063732654518986</v>
      </c>
      <c r="AX263" s="149"/>
      <c r="AY263" s="143"/>
      <c r="AZ263" s="143"/>
      <c r="BA263" s="150"/>
      <c r="BF263" s="148" t="str">
        <f t="shared" si="670"/>
        <v/>
      </c>
      <c r="BK263" s="148">
        <f t="shared" si="671"/>
        <v>0</v>
      </c>
      <c r="BM263" s="149"/>
      <c r="BN263" s="143"/>
      <c r="BO263" s="143"/>
      <c r="BP263" s="150"/>
      <c r="BU263" s="148">
        <f t="shared" si="672"/>
        <v>4.2311802141330421</v>
      </c>
      <c r="BW263" s="149"/>
      <c r="BX263" s="143"/>
      <c r="BY263" s="143"/>
      <c r="BZ263" s="150"/>
    </row>
    <row r="264" spans="1:78" x14ac:dyDescent="0.2">
      <c r="A264" s="74" t="s">
        <v>287</v>
      </c>
      <c r="B264" s="75">
        <v>214.39488081466573</v>
      </c>
      <c r="C264" s="75">
        <v>50.38279699144644</v>
      </c>
      <c r="D264" s="75">
        <v>1.3130282805081368</v>
      </c>
      <c r="E264" s="75"/>
      <c r="F264" s="75">
        <v>9.559687499999999</v>
      </c>
      <c r="G264" s="75">
        <v>2.9373639035898367</v>
      </c>
      <c r="H264" s="75">
        <v>278.58775749021009</v>
      </c>
      <c r="I264" s="75"/>
      <c r="J264" s="102">
        <f t="shared" ref="J264" si="1085">SUM(H261:H264)</f>
        <v>1251.267943479276</v>
      </c>
      <c r="K264" s="103">
        <f t="shared" ref="K264" si="1086">AVERAGE(H261:H264)</f>
        <v>312.81698586981901</v>
      </c>
      <c r="L264" s="104">
        <f t="shared" ref="L264" si="1087">(K264-P$12)^2</f>
        <v>1919.1059703330518</v>
      </c>
      <c r="M264" s="105">
        <f t="shared" ref="M264" si="1088">(H262-K264)^2+(H263-K264)^2+(H264-K264)^2+(H261-K264)^2</f>
        <v>12845.235211431209</v>
      </c>
      <c r="R264" s="75">
        <f t="shared" si="666"/>
        <v>278.58775749021009</v>
      </c>
      <c r="T264" s="102">
        <f t="shared" ref="T264" si="1089">SUM(R261:R264)</f>
        <v>1255.0884627100452</v>
      </c>
      <c r="U264" s="103">
        <f t="shared" ref="U264" si="1090">AVERAGE(R261:R264)</f>
        <v>313.77211567751129</v>
      </c>
      <c r="V264" s="104">
        <f t="shared" ref="V264" si="1091">(U264-Z$12)^2</f>
        <v>1956.4433543161433</v>
      </c>
      <c r="W264" s="105">
        <f t="shared" ref="W264" si="1092">(R262-U264)^2+(R263-U264)^2+(R264-U264)^2+(R261-U264)^2</f>
        <v>13539.681150164779</v>
      </c>
      <c r="AB264" s="148">
        <f t="shared" si="667"/>
        <v>214.39488081466573</v>
      </c>
      <c r="AD264" s="155">
        <f t="shared" ref="AD264" si="1093">SUM(AB261:AB264)</f>
        <v>972.95611416311147</v>
      </c>
      <c r="AE264" s="156">
        <f t="shared" ref="AE264" si="1094">AVERAGE(AB261:AB264)</f>
        <v>243.23902854077787</v>
      </c>
      <c r="AF264" s="157">
        <f t="shared" ref="AF264" si="1095">(AE264-AJ$12)^2</f>
        <v>1398.8894414872452</v>
      </c>
      <c r="AG264" s="158">
        <f t="shared" ref="AG264" si="1096">(AB262-AE264)^2+(AB263-AE264)^2+(AB264-AE264)^2+(AB261-AE264)^2</f>
        <v>7418.8462795604273</v>
      </c>
      <c r="AL264" s="148">
        <f t="shared" si="668"/>
        <v>50.38279699144644</v>
      </c>
      <c r="AN264" s="155">
        <f t="shared" ref="AN264" si="1097">SUM(AL261:AL264)</f>
        <v>228.64468682833117</v>
      </c>
      <c r="AO264" s="156">
        <f t="shared" ref="AO264" si="1098">AVERAGE(AL261:AL264)</f>
        <v>57.161171707082794</v>
      </c>
      <c r="AP264" s="157">
        <f t="shared" ref="AP264" si="1099">(AO264-AT$12)^2</f>
        <v>78.022437025340153</v>
      </c>
      <c r="AQ264" s="158">
        <f t="shared" ref="AQ264" si="1100">(AL262-AO264)^2+(AL263-AO264)^2+(AL264-AO264)^2+(AL261-AO264)^2</f>
        <v>409.7057857887246</v>
      </c>
      <c r="AV264" s="148">
        <f t="shared" si="669"/>
        <v>1.3130282805081368</v>
      </c>
      <c r="AX264" s="155">
        <f t="shared" ref="AX264" si="1101">SUM(AV261:AV264)</f>
        <v>10.066550150562382</v>
      </c>
      <c r="AY264" s="156">
        <f t="shared" ref="AY264" si="1102">AVERAGE(AV261:AV264)</f>
        <v>2.5166375376405954</v>
      </c>
      <c r="AZ264" s="157">
        <f t="shared" ref="AZ264" si="1103">(AY264-BD$12)^2</f>
        <v>1.3242354708508381</v>
      </c>
      <c r="BA264" s="158">
        <f t="shared" ref="BA264" si="1104">(AV262-AY264)^2+(AV263-AY264)^2+(AV264-AY264)^2+(AV261-AY264)^2</f>
        <v>6.6567226081268736</v>
      </c>
      <c r="BF264" s="148" t="str">
        <f t="shared" si="670"/>
        <v/>
      </c>
      <c r="BK264" s="148">
        <f t="shared" si="671"/>
        <v>9.559687499999999</v>
      </c>
      <c r="BM264" s="155">
        <f t="shared" ref="BM264" si="1105">SUM(BK261:BK264)</f>
        <v>10.780911989795918</v>
      </c>
      <c r="BN264" s="156">
        <f t="shared" ref="BN264" si="1106">AVERAGE(BK261:BK264)</f>
        <v>2.6952279974489795</v>
      </c>
      <c r="BO264" s="157">
        <f t="shared" ref="BO264" si="1107">(BN264-BS$12)^2</f>
        <v>1.9672807724816218E-2</v>
      </c>
      <c r="BP264" s="158">
        <f t="shared" ref="BP264" si="1108">(BK262-BN264)^2+(BK263-BN264)^2+(BK264-BN264)^2+(BK261-BN264)^2</f>
        <v>63.821998519202189</v>
      </c>
      <c r="BU264" s="148">
        <f t="shared" si="672"/>
        <v>2.9373639035898367</v>
      </c>
      <c r="BW264" s="155">
        <f t="shared" ref="BW264" si="1109">SUM(BU261:BU264)</f>
        <v>28.819680347475124</v>
      </c>
      <c r="BX264" s="156">
        <f t="shared" ref="BX264" si="1110">AVERAGE(BU261:BU264)</f>
        <v>7.204920086868781</v>
      </c>
      <c r="BY264" s="157">
        <f t="shared" ref="BY264" si="1111">(BX264-CC$12)^2</f>
        <v>2.006940352770247</v>
      </c>
      <c r="BZ264" s="158">
        <f t="shared" ref="BZ264" si="1112">(BU262-BX264)^2+(BU263-BX264)^2+(BU264-BX264)^2+(BU261-BX264)^2</f>
        <v>62.647714484046674</v>
      </c>
    </row>
    <row r="265" spans="1:78" x14ac:dyDescent="0.2">
      <c r="A265" s="74" t="s">
        <v>305</v>
      </c>
      <c r="B265" s="75">
        <v>268.3097692871782</v>
      </c>
      <c r="C265" s="75">
        <v>63.052795782486875</v>
      </c>
      <c r="D265" s="75">
        <v>3.93908484152441</v>
      </c>
      <c r="E265" s="75">
        <v>2.6937187499999999</v>
      </c>
      <c r="F265" s="75">
        <v>4.2109375</v>
      </c>
      <c r="G265" s="75">
        <v>0.44091223961316572</v>
      </c>
      <c r="H265" s="75">
        <v>339.95349965080266</v>
      </c>
      <c r="I265" s="75"/>
      <c r="J265" s="96"/>
      <c r="K265" s="97"/>
      <c r="L265" s="97"/>
      <c r="M265" s="98"/>
      <c r="R265" s="75">
        <f t="shared" si="666"/>
        <v>342.64721840080267</v>
      </c>
      <c r="T265" s="96"/>
      <c r="U265" s="97"/>
      <c r="V265" s="97"/>
      <c r="W265" s="98"/>
      <c r="AB265" s="148">
        <f t="shared" si="667"/>
        <v>268.3097692871782</v>
      </c>
      <c r="AD265" s="149"/>
      <c r="AE265" s="143"/>
      <c r="AF265" s="143"/>
      <c r="AG265" s="150"/>
      <c r="AL265" s="148">
        <f t="shared" si="668"/>
        <v>63.052795782486875</v>
      </c>
      <c r="AN265" s="149"/>
      <c r="AO265" s="143"/>
      <c r="AP265" s="143"/>
      <c r="AQ265" s="150"/>
      <c r="AV265" s="148">
        <f t="shared" si="669"/>
        <v>3.93908484152441</v>
      </c>
      <c r="AX265" s="149"/>
      <c r="AY265" s="143"/>
      <c r="AZ265" s="143"/>
      <c r="BA265" s="150"/>
      <c r="BF265" s="148">
        <f t="shared" si="670"/>
        <v>2.6937187499999999</v>
      </c>
      <c r="BK265" s="148">
        <f t="shared" si="671"/>
        <v>4.2109375</v>
      </c>
      <c r="BM265" s="149"/>
      <c r="BN265" s="143"/>
      <c r="BO265" s="143"/>
      <c r="BP265" s="150"/>
      <c r="BU265" s="148">
        <f t="shared" si="672"/>
        <v>0.44091223961316572</v>
      </c>
      <c r="BW265" s="149"/>
      <c r="BX265" s="143"/>
      <c r="BY265" s="143"/>
      <c r="BZ265" s="150"/>
    </row>
    <row r="266" spans="1:78" x14ac:dyDescent="0.2">
      <c r="A266" s="74" t="s">
        <v>306</v>
      </c>
      <c r="B266" s="75">
        <v>224.6460303932449</v>
      </c>
      <c r="C266" s="75">
        <v>52.791817142412548</v>
      </c>
      <c r="D266" s="75">
        <v>3.063732654518986</v>
      </c>
      <c r="E266" s="75"/>
      <c r="F266" s="75">
        <v>7.8166840277777774E-2</v>
      </c>
      <c r="G266" s="75">
        <v>1.1794639897008086</v>
      </c>
      <c r="H266" s="75">
        <v>281.75921102015502</v>
      </c>
      <c r="I266" s="75"/>
      <c r="J266" s="96"/>
      <c r="K266" s="97"/>
      <c r="L266" s="97"/>
      <c r="M266" s="98"/>
      <c r="R266" s="75">
        <f t="shared" ref="R266:R329" si="1113">SUM(B266:G266)</f>
        <v>281.75921102015502</v>
      </c>
      <c r="T266" s="96"/>
      <c r="U266" s="97"/>
      <c r="V266" s="97"/>
      <c r="W266" s="98"/>
      <c r="AB266" s="148">
        <f t="shared" ref="AB266:AB329" si="1114">B266</f>
        <v>224.6460303932449</v>
      </c>
      <c r="AD266" s="149"/>
      <c r="AE266" s="143"/>
      <c r="AF266" s="143"/>
      <c r="AG266" s="150"/>
      <c r="AL266" s="148">
        <f t="shared" ref="AL266:AL329" si="1115">C266</f>
        <v>52.791817142412548</v>
      </c>
      <c r="AN266" s="149"/>
      <c r="AO266" s="143"/>
      <c r="AP266" s="143"/>
      <c r="AQ266" s="150"/>
      <c r="AV266" s="148">
        <f t="shared" ref="AV266:AV329" si="1116">D266</f>
        <v>3.063732654518986</v>
      </c>
      <c r="AX266" s="149"/>
      <c r="AY266" s="143"/>
      <c r="AZ266" s="143"/>
      <c r="BA266" s="150"/>
      <c r="BF266" s="148" t="str">
        <f t="shared" ref="BF266:BF329" si="1117">IF(E266="","",E266)</f>
        <v/>
      </c>
      <c r="BK266" s="148">
        <f t="shared" ref="BK266:BK329" si="1118">F266</f>
        <v>7.8166840277777774E-2</v>
      </c>
      <c r="BM266" s="149"/>
      <c r="BN266" s="143"/>
      <c r="BO266" s="143"/>
      <c r="BP266" s="150"/>
      <c r="BU266" s="148">
        <f t="shared" ref="BU266:BU329" si="1119">G266</f>
        <v>1.1794639897008086</v>
      </c>
      <c r="BW266" s="149"/>
      <c r="BX266" s="143"/>
      <c r="BY266" s="143"/>
      <c r="BZ266" s="150"/>
    </row>
    <row r="267" spans="1:78" x14ac:dyDescent="0.2">
      <c r="A267" s="74" t="s">
        <v>307</v>
      </c>
      <c r="B267" s="75">
        <v>247.12041703655592</v>
      </c>
      <c r="C267" s="75">
        <v>58.073298003590637</v>
      </c>
      <c r="D267" s="75">
        <v>0.8753521870054245</v>
      </c>
      <c r="E267" s="75"/>
      <c r="F267" s="75">
        <v>1.2836665920008339</v>
      </c>
      <c r="G267" s="75">
        <v>2.8800270536719834</v>
      </c>
      <c r="H267" s="75">
        <v>310.23276087282483</v>
      </c>
      <c r="I267" s="75"/>
      <c r="J267" s="96"/>
      <c r="K267" s="97"/>
      <c r="L267" s="97"/>
      <c r="M267" s="98"/>
      <c r="R267" s="75">
        <f t="shared" si="1113"/>
        <v>310.23276087282483</v>
      </c>
      <c r="T267" s="96"/>
      <c r="U267" s="97"/>
      <c r="V267" s="97"/>
      <c r="W267" s="98"/>
      <c r="AB267" s="148">
        <f t="shared" si="1114"/>
        <v>247.12041703655592</v>
      </c>
      <c r="AD267" s="149"/>
      <c r="AE267" s="143"/>
      <c r="AF267" s="143"/>
      <c r="AG267" s="150"/>
      <c r="AL267" s="148">
        <f t="shared" si="1115"/>
        <v>58.073298003590637</v>
      </c>
      <c r="AN267" s="149"/>
      <c r="AO267" s="143"/>
      <c r="AP267" s="143"/>
      <c r="AQ267" s="150"/>
      <c r="AV267" s="148">
        <f t="shared" si="1116"/>
        <v>0.8753521870054245</v>
      </c>
      <c r="AX267" s="149"/>
      <c r="AY267" s="143"/>
      <c r="AZ267" s="143"/>
      <c r="BA267" s="150"/>
      <c r="BF267" s="148" t="str">
        <f t="shared" si="1117"/>
        <v/>
      </c>
      <c r="BK267" s="148">
        <f t="shared" si="1118"/>
        <v>1.2836665920008339</v>
      </c>
      <c r="BM267" s="149"/>
      <c r="BN267" s="143"/>
      <c r="BO267" s="143"/>
      <c r="BP267" s="150"/>
      <c r="BU267" s="148">
        <f t="shared" si="1119"/>
        <v>2.8800270536719834</v>
      </c>
      <c r="BW267" s="149"/>
      <c r="BX267" s="143"/>
      <c r="BY267" s="143"/>
      <c r="BZ267" s="150"/>
    </row>
    <row r="268" spans="1:78" x14ac:dyDescent="0.2">
      <c r="A268" s="74" t="s">
        <v>308</v>
      </c>
      <c r="B268" s="75">
        <v>198.53883759544885</v>
      </c>
      <c r="C268" s="75">
        <v>46.656626834930478</v>
      </c>
      <c r="D268" s="75">
        <v>5.2521131220325472</v>
      </c>
      <c r="E268" s="75"/>
      <c r="F268" s="75">
        <v>0.5092592592592593</v>
      </c>
      <c r="G268" s="75">
        <v>0.58770348272084272</v>
      </c>
      <c r="H268" s="75">
        <v>251.54454029439199</v>
      </c>
      <c r="I268" s="75">
        <v>52.949158485273493</v>
      </c>
      <c r="J268" s="102">
        <f t="shared" ref="J268" si="1120">SUM(H265:H268)</f>
        <v>1183.4900118381745</v>
      </c>
      <c r="K268" s="103">
        <f t="shared" ref="K268" si="1121">AVERAGE(H265:H268)</f>
        <v>295.87250295954362</v>
      </c>
      <c r="L268" s="104">
        <f t="shared" ref="L268" si="1122">(K268-P$12)^2</f>
        <v>721.62715333508493</v>
      </c>
      <c r="M268" s="105">
        <f t="shared" ref="M268" si="1123">(H266-K268)^2+(H267-K268)^2+(H268-K268)^2+(H265-K268)^2</f>
        <v>4313.5045600402336</v>
      </c>
      <c r="R268" s="75">
        <f t="shared" si="1113"/>
        <v>251.54454029439199</v>
      </c>
      <c r="T268" s="102">
        <f t="shared" ref="T268" si="1124">SUM(R265:R268)</f>
        <v>1186.1837305881745</v>
      </c>
      <c r="U268" s="103">
        <f t="shared" ref="U268" si="1125">AVERAGE(R265:R268)</f>
        <v>296.54593264704363</v>
      </c>
      <c r="V268" s="104">
        <f t="shared" ref="V268" si="1126">(U268-Z$12)^2</f>
        <v>729.29798917959943</v>
      </c>
      <c r="W268" s="105">
        <f t="shared" ref="W268" si="1127">(R266-U268)^2+(R267-U268)^2+(R268-U268)^2+(R265-U268)^2</f>
        <v>4556.4302651801754</v>
      </c>
      <c r="AB268" s="148">
        <f t="shared" si="1114"/>
        <v>198.53883759544885</v>
      </c>
      <c r="AD268" s="155">
        <f t="shared" ref="AD268" si="1128">SUM(AB265:AB268)</f>
        <v>938.61505431242779</v>
      </c>
      <c r="AE268" s="156">
        <f t="shared" ref="AE268" si="1129">AVERAGE(AB265:AB268)</f>
        <v>234.65376357810695</v>
      </c>
      <c r="AF268" s="157">
        <f t="shared" ref="AF268" si="1130">(AE268-AJ$12)^2</f>
        <v>830.38868382405622</v>
      </c>
      <c r="AG268" s="158">
        <f t="shared" ref="AG268" si="1131">(AB266-AE268)^2+(AB267-AE268)^2+(AB268-AE268)^2+(AB265-AE268)^2</f>
        <v>2692.5867709743561</v>
      </c>
      <c r="AL268" s="148">
        <f t="shared" si="1115"/>
        <v>46.656626834930478</v>
      </c>
      <c r="AN268" s="155">
        <f t="shared" ref="AN268" si="1132">SUM(AL265:AL268)</f>
        <v>220.57453776342055</v>
      </c>
      <c r="AO268" s="156">
        <f t="shared" ref="AO268" si="1133">AVERAGE(AL265:AL268)</f>
        <v>55.143634440855138</v>
      </c>
      <c r="AP268" s="157">
        <f t="shared" ref="AP268" si="1134">(AO268-AT$12)^2</f>
        <v>46.450955127044317</v>
      </c>
      <c r="AQ268" s="158">
        <f t="shared" ref="AQ268" si="1135">(AL266-AO268)^2+(AL267-AO268)^2+(AL268-AO268)^2+(AL265-AO268)^2</f>
        <v>148.69810442705881</v>
      </c>
      <c r="AV268" s="148">
        <f t="shared" si="1116"/>
        <v>5.2521131220325472</v>
      </c>
      <c r="AX268" s="155">
        <f t="shared" ref="AX268" si="1136">SUM(AV265:AV268)</f>
        <v>13.130282805081368</v>
      </c>
      <c r="AY268" s="156">
        <f t="shared" ref="AY268" si="1137">AVERAGE(AV265:AV268)</f>
        <v>3.282570701270342</v>
      </c>
      <c r="AZ268" s="157">
        <f t="shared" ref="AZ268" si="1138">(AY268-BD$12)^2</f>
        <v>0.14808731097084227</v>
      </c>
      <c r="BA268" s="158">
        <f t="shared" ref="BA268" si="1139">(AV266-AY268)^2+(AV267-AY268)^2+(AV268-AY268)^2+(AV265-AY268)^2</f>
        <v>10.152699229661131</v>
      </c>
      <c r="BF268" s="148" t="str">
        <f t="shared" si="1117"/>
        <v/>
      </c>
      <c r="BK268" s="148">
        <f t="shared" si="1118"/>
        <v>0.5092592592592593</v>
      </c>
      <c r="BM268" s="155">
        <f t="shared" ref="BM268" si="1140">SUM(BK265:BK268)</f>
        <v>6.0820301915378714</v>
      </c>
      <c r="BN268" s="156">
        <f t="shared" ref="BN268" si="1141">AVERAGE(BK265:BK268)</f>
        <v>1.5205075478844678</v>
      </c>
      <c r="BO268" s="157">
        <f t="shared" ref="BO268" si="1142">(BN268-BS$12)^2</f>
        <v>1.070108863311408</v>
      </c>
      <c r="BP268" s="158">
        <f t="shared" ref="BP268" si="1143">(BK266-BN268)^2+(BK267-BN268)^2+(BK268-BN268)^2+(BK265-BN268)^2</f>
        <v>10.397476783691038</v>
      </c>
      <c r="BU268" s="148">
        <f t="shared" si="1119"/>
        <v>0.58770348272084272</v>
      </c>
      <c r="BW268" s="155">
        <f t="shared" ref="BW268" si="1144">SUM(BU265:BU268)</f>
        <v>5.0881067657068009</v>
      </c>
      <c r="BX268" s="156">
        <f t="shared" ref="BX268" si="1145">AVERAGE(BU265:BU268)</f>
        <v>1.2720266914267002</v>
      </c>
      <c r="BY268" s="157">
        <f t="shared" ref="BY268" si="1146">(BX268-CC$12)^2</f>
        <v>54.016011879237368</v>
      </c>
      <c r="BZ268" s="158">
        <f t="shared" ref="BZ268" si="1147">(BU266-BX268)^2+(BU267-BX268)^2+(BU268-BX268)^2+(BU265-BX268)^2</f>
        <v>3.753282504718551</v>
      </c>
    </row>
    <row r="269" spans="1:78" x14ac:dyDescent="0.2">
      <c r="A269" s="74" t="s">
        <v>309</v>
      </c>
      <c r="B269" s="75">
        <v>122.11282830868971</v>
      </c>
      <c r="C269" s="75">
        <v>28.696514652542081</v>
      </c>
      <c r="D269" s="75">
        <v>1.750704374010849</v>
      </c>
      <c r="E269" s="75">
        <v>2.4745279255319153</v>
      </c>
      <c r="F269" s="75">
        <v>0</v>
      </c>
      <c r="G269" s="75">
        <v>0</v>
      </c>
      <c r="H269" s="75">
        <v>152.56004733524264</v>
      </c>
      <c r="I269" s="75"/>
      <c r="J269" s="96"/>
      <c r="K269" s="97"/>
      <c r="L269" s="97"/>
      <c r="M269" s="98"/>
      <c r="R269" s="75">
        <f t="shared" si="1113"/>
        <v>155.03457526077455</v>
      </c>
      <c r="T269" s="96"/>
      <c r="U269" s="97"/>
      <c r="V269" s="97"/>
      <c r="W269" s="98"/>
      <c r="AB269" s="148">
        <f t="shared" si="1114"/>
        <v>122.11282830868971</v>
      </c>
      <c r="AD269" s="149"/>
      <c r="AE269" s="143"/>
      <c r="AF269" s="143"/>
      <c r="AG269" s="150"/>
      <c r="AL269" s="148">
        <f t="shared" si="1115"/>
        <v>28.696514652542081</v>
      </c>
      <c r="AN269" s="149"/>
      <c r="AO269" s="143"/>
      <c r="AP269" s="143"/>
      <c r="AQ269" s="150"/>
      <c r="AV269" s="148">
        <f t="shared" si="1116"/>
        <v>1.750704374010849</v>
      </c>
      <c r="AX269" s="149"/>
      <c r="AY269" s="143"/>
      <c r="AZ269" s="143"/>
      <c r="BA269" s="150"/>
      <c r="BF269" s="148">
        <f t="shared" si="1117"/>
        <v>2.4745279255319153</v>
      </c>
      <c r="BK269" s="148">
        <f t="shared" si="1118"/>
        <v>0</v>
      </c>
      <c r="BM269" s="149"/>
      <c r="BN269" s="143"/>
      <c r="BO269" s="143"/>
      <c r="BP269" s="150"/>
      <c r="BU269" s="148">
        <f t="shared" si="1119"/>
        <v>0</v>
      </c>
      <c r="BW269" s="149"/>
      <c r="BX269" s="143"/>
      <c r="BY269" s="143"/>
      <c r="BZ269" s="150"/>
    </row>
    <row r="270" spans="1:78" x14ac:dyDescent="0.2">
      <c r="A270" s="74" t="s">
        <v>310</v>
      </c>
      <c r="B270" s="75">
        <v>93.352263669007371</v>
      </c>
      <c r="C270" s="75">
        <v>21.937781962216732</v>
      </c>
      <c r="D270" s="75">
        <v>2.6260565610162736</v>
      </c>
      <c r="E270" s="75"/>
      <c r="F270" s="75">
        <v>0</v>
      </c>
      <c r="G270" s="75">
        <v>0</v>
      </c>
      <c r="H270" s="75">
        <v>117.91610219224037</v>
      </c>
      <c r="I270" s="75"/>
      <c r="J270" s="96"/>
      <c r="K270" s="97"/>
      <c r="L270" s="97"/>
      <c r="M270" s="98"/>
      <c r="R270" s="75">
        <f t="shared" si="1113"/>
        <v>117.91610219224037</v>
      </c>
      <c r="T270" s="96"/>
      <c r="U270" s="97"/>
      <c r="V270" s="97"/>
      <c r="W270" s="98"/>
      <c r="AB270" s="148">
        <f t="shared" si="1114"/>
        <v>93.352263669007371</v>
      </c>
      <c r="AD270" s="149"/>
      <c r="AE270" s="143"/>
      <c r="AF270" s="143"/>
      <c r="AG270" s="150"/>
      <c r="AL270" s="148">
        <f t="shared" si="1115"/>
        <v>21.937781962216732</v>
      </c>
      <c r="AN270" s="149"/>
      <c r="AO270" s="143"/>
      <c r="AP270" s="143"/>
      <c r="AQ270" s="150"/>
      <c r="AV270" s="148">
        <f t="shared" si="1116"/>
        <v>2.6260565610162736</v>
      </c>
      <c r="AX270" s="149"/>
      <c r="AY270" s="143"/>
      <c r="AZ270" s="143"/>
      <c r="BA270" s="150"/>
      <c r="BF270" s="148" t="str">
        <f t="shared" si="1117"/>
        <v/>
      </c>
      <c r="BK270" s="148">
        <f t="shared" si="1118"/>
        <v>0</v>
      </c>
      <c r="BM270" s="149"/>
      <c r="BN270" s="143"/>
      <c r="BO270" s="143"/>
      <c r="BP270" s="150"/>
      <c r="BU270" s="148">
        <f t="shared" si="1119"/>
        <v>0</v>
      </c>
      <c r="BW270" s="149"/>
      <c r="BX270" s="143"/>
      <c r="BY270" s="143"/>
      <c r="BZ270" s="150"/>
    </row>
    <row r="271" spans="1:78" x14ac:dyDescent="0.2">
      <c r="A271" s="74" t="s">
        <v>311</v>
      </c>
      <c r="B271" s="75">
        <v>176.31490811124064</v>
      </c>
      <c r="C271" s="75">
        <v>41.434003406141549</v>
      </c>
      <c r="D271" s="75">
        <v>3.93908484152441</v>
      </c>
      <c r="E271" s="75"/>
      <c r="F271" s="75">
        <v>0</v>
      </c>
      <c r="G271" s="75">
        <v>1.9881084365444377</v>
      </c>
      <c r="H271" s="75">
        <v>223.67610479545107</v>
      </c>
      <c r="I271" s="75"/>
      <c r="J271" s="96"/>
      <c r="K271" s="97"/>
      <c r="L271" s="97"/>
      <c r="M271" s="98"/>
      <c r="R271" s="75">
        <f t="shared" si="1113"/>
        <v>223.67610479545107</v>
      </c>
      <c r="T271" s="96"/>
      <c r="U271" s="97"/>
      <c r="V271" s="97"/>
      <c r="W271" s="98"/>
      <c r="AB271" s="148">
        <f t="shared" si="1114"/>
        <v>176.31490811124064</v>
      </c>
      <c r="AD271" s="149"/>
      <c r="AE271" s="143"/>
      <c r="AF271" s="143"/>
      <c r="AG271" s="150"/>
      <c r="AL271" s="148">
        <f t="shared" si="1115"/>
        <v>41.434003406141549</v>
      </c>
      <c r="AN271" s="149"/>
      <c r="AO271" s="143"/>
      <c r="AP271" s="143"/>
      <c r="AQ271" s="150"/>
      <c r="AV271" s="148">
        <f t="shared" si="1116"/>
        <v>3.93908484152441</v>
      </c>
      <c r="AX271" s="149"/>
      <c r="AY271" s="143"/>
      <c r="AZ271" s="143"/>
      <c r="BA271" s="150"/>
      <c r="BF271" s="148" t="str">
        <f t="shared" si="1117"/>
        <v/>
      </c>
      <c r="BK271" s="148">
        <f t="shared" si="1118"/>
        <v>0</v>
      </c>
      <c r="BM271" s="149"/>
      <c r="BN271" s="143"/>
      <c r="BO271" s="143"/>
      <c r="BP271" s="150"/>
      <c r="BU271" s="148">
        <f t="shared" si="1119"/>
        <v>1.9881084365444377</v>
      </c>
      <c r="BW271" s="149"/>
      <c r="BX271" s="143"/>
      <c r="BY271" s="143"/>
      <c r="BZ271" s="150"/>
    </row>
    <row r="272" spans="1:78" x14ac:dyDescent="0.2">
      <c r="A272" s="74" t="s">
        <v>312</v>
      </c>
      <c r="B272" s="75">
        <v>193.21111002295038</v>
      </c>
      <c r="C272" s="75">
        <v>45.404610855393337</v>
      </c>
      <c r="D272" s="75">
        <v>2.6260565610162736</v>
      </c>
      <c r="E272" s="75"/>
      <c r="F272" s="75">
        <v>0</v>
      </c>
      <c r="G272" s="75">
        <v>0</v>
      </c>
      <c r="H272" s="75">
        <v>241.24177743935999</v>
      </c>
      <c r="I272" s="75">
        <v>152.2258064516129</v>
      </c>
      <c r="J272" s="102">
        <f t="shared" ref="J272" si="1148">SUM(H269:H272)</f>
        <v>735.39403176229405</v>
      </c>
      <c r="K272" s="103">
        <f t="shared" ref="K272" si="1149">AVERAGE(H269:H272)</f>
        <v>183.84850794057351</v>
      </c>
      <c r="L272" s="104">
        <f t="shared" ref="L272" si="1150">(K272-P$12)^2</f>
        <v>7252.374833081667</v>
      </c>
      <c r="M272" s="105">
        <f t="shared" ref="M272" si="1151">(H270-K272)^2+(H271-K272)^2+(H272-K272)^2+(H269-K272)^2</f>
        <v>10206.274749809161</v>
      </c>
      <c r="R272" s="75">
        <f t="shared" si="1113"/>
        <v>241.24177743935999</v>
      </c>
      <c r="T272" s="102">
        <f t="shared" ref="T272" si="1152">SUM(R269:R272)</f>
        <v>737.86855968782595</v>
      </c>
      <c r="U272" s="103">
        <f t="shared" ref="U272" si="1153">AVERAGE(R269:R272)</f>
        <v>184.46713992195649</v>
      </c>
      <c r="V272" s="104">
        <f t="shared" ref="V272" si="1154">(U272-Z$12)^2</f>
        <v>7237.4621142495289</v>
      </c>
      <c r="W272" s="105">
        <f t="shared" ref="W272" si="1155">(R270-U272)^2+(R271-U272)^2+(R272-U272)^2+(R269-U272)^2</f>
        <v>10056.018877120247</v>
      </c>
      <c r="AB272" s="148">
        <f t="shared" si="1114"/>
        <v>193.21111002295038</v>
      </c>
      <c r="AD272" s="155">
        <f t="shared" ref="AD272" si="1156">SUM(AB269:AB272)</f>
        <v>584.99111011188813</v>
      </c>
      <c r="AE272" s="156">
        <f t="shared" ref="AE272" si="1157">AVERAGE(AB269:AB272)</f>
        <v>146.24777752797203</v>
      </c>
      <c r="AF272" s="157">
        <f t="shared" ref="AF272" si="1158">(AE272-AJ$12)^2</f>
        <v>3550.9109595782375</v>
      </c>
      <c r="AG272" s="158">
        <f t="shared" ref="AG272" si="1159">(AB270-AE272)^2+(AB271-AE272)^2+(AB272-AE272)^2+(AB269-AE272)^2</f>
        <v>6490.0181007664742</v>
      </c>
      <c r="AL272" s="148">
        <f t="shared" si="1115"/>
        <v>45.404610855393337</v>
      </c>
      <c r="AN272" s="155">
        <f t="shared" ref="AN272" si="1160">SUM(AL269:AL272)</f>
        <v>137.4729108762937</v>
      </c>
      <c r="AO272" s="156">
        <f t="shared" ref="AO272" si="1161">AVERAGE(AL269:AL272)</f>
        <v>34.368227719073424</v>
      </c>
      <c r="AP272" s="157">
        <f t="shared" ref="AP272" si="1162">(AO272-AT$12)^2</f>
        <v>194.8791700347941</v>
      </c>
      <c r="AQ272" s="158">
        <f t="shared" ref="AQ272" si="1163">(AL270-AO272)^2+(AL271-AO272)^2+(AL272-AO272)^2+(AL269-AO272)^2</f>
        <v>358.41124961482848</v>
      </c>
      <c r="AV272" s="148">
        <f t="shared" si="1116"/>
        <v>2.6260565610162736</v>
      </c>
      <c r="AX272" s="155">
        <f t="shared" ref="AX272" si="1164">SUM(AV269:AV272)</f>
        <v>10.941902337567806</v>
      </c>
      <c r="AY272" s="156">
        <f t="shared" ref="AY272" si="1165">AVERAGE(AV269:AV272)</f>
        <v>2.7354755843919514</v>
      </c>
      <c r="AZ272" s="157">
        <f t="shared" ref="AZ272" si="1166">(AY272-BD$12)^2</f>
        <v>0.86846791269168211</v>
      </c>
      <c r="BA272" s="158">
        <f t="shared" ref="BA272" si="1167">(AV270-AY272)^2+(AV271-AY272)^2+(AV272-AY272)^2+(AV269-AY272)^2</f>
        <v>2.4423946260033844</v>
      </c>
      <c r="BF272" s="148" t="str">
        <f t="shared" si="1117"/>
        <v/>
      </c>
      <c r="BK272" s="148">
        <f t="shared" si="1118"/>
        <v>0</v>
      </c>
      <c r="BM272" s="155">
        <f t="shared" ref="BM272" si="1168">SUM(BK269:BK272)</f>
        <v>0</v>
      </c>
      <c r="BN272" s="156">
        <f t="shared" ref="BN272" si="1169">AVERAGE(BK269:BK272)</f>
        <v>0</v>
      </c>
      <c r="BO272" s="157">
        <f t="shared" ref="BO272" si="1170">(BN272-BS$12)^2</f>
        <v>6.5278625586721866</v>
      </c>
      <c r="BP272" s="158">
        <f t="shared" ref="BP272" si="1171">(BK270-BN272)^2+(BK271-BN272)^2+(BK272-BN272)^2+(BK269-BN272)^2</f>
        <v>0</v>
      </c>
      <c r="BU272" s="148">
        <f t="shared" si="1119"/>
        <v>0</v>
      </c>
      <c r="BW272" s="155">
        <f t="shared" ref="BW272" si="1172">SUM(BU269:BU272)</f>
        <v>1.9881084365444377</v>
      </c>
      <c r="BX272" s="156">
        <f t="shared" ref="BX272" si="1173">AVERAGE(BU269:BU272)</f>
        <v>0.49702710913610942</v>
      </c>
      <c r="BY272" s="157">
        <f t="shared" ref="BY272" si="1174">(BX272-CC$12)^2</f>
        <v>66.008445949709326</v>
      </c>
      <c r="BZ272" s="158">
        <f t="shared" ref="BZ272" si="1175">(BU270-BX272)^2+(BU271-BX272)^2+(BU272-BX272)^2+(BU269-BX272)^2</f>
        <v>2.9644313665943773</v>
      </c>
    </row>
    <row r="273" spans="1:78" x14ac:dyDescent="0.2">
      <c r="A273" s="74" t="s">
        <v>288</v>
      </c>
      <c r="B273" s="75">
        <v>211.13852947093548</v>
      </c>
      <c r="C273" s="75">
        <v>49.617554425669837</v>
      </c>
      <c r="D273" s="75">
        <v>2.6260565610162736</v>
      </c>
      <c r="E273" s="75">
        <v>2.1935234042553189</v>
      </c>
      <c r="F273" s="75">
        <v>1.3445535714285715</v>
      </c>
      <c r="G273" s="75">
        <v>1.2247562211476826</v>
      </c>
      <c r="H273" s="75">
        <v>265.95145025019787</v>
      </c>
      <c r="I273" s="75"/>
      <c r="J273" s="96"/>
      <c r="K273" s="97"/>
      <c r="L273" s="97"/>
      <c r="M273" s="98"/>
      <c r="R273" s="75">
        <f t="shared" si="1113"/>
        <v>268.14497365445317</v>
      </c>
      <c r="T273" s="96"/>
      <c r="U273" s="97"/>
      <c r="V273" s="97"/>
      <c r="W273" s="98"/>
      <c r="AB273" s="148">
        <f t="shared" si="1114"/>
        <v>211.13852947093548</v>
      </c>
      <c r="AD273" s="149"/>
      <c r="AE273" s="143"/>
      <c r="AF273" s="143"/>
      <c r="AG273" s="150"/>
      <c r="AL273" s="148">
        <f t="shared" si="1115"/>
        <v>49.617554425669837</v>
      </c>
      <c r="AN273" s="149"/>
      <c r="AO273" s="143"/>
      <c r="AP273" s="143"/>
      <c r="AQ273" s="150"/>
      <c r="AV273" s="148">
        <f t="shared" si="1116"/>
        <v>2.6260565610162736</v>
      </c>
      <c r="AX273" s="149"/>
      <c r="AY273" s="143"/>
      <c r="AZ273" s="143"/>
      <c r="BA273" s="150"/>
      <c r="BF273" s="148">
        <f t="shared" si="1117"/>
        <v>2.1935234042553189</v>
      </c>
      <c r="BK273" s="148">
        <f t="shared" si="1118"/>
        <v>1.3445535714285715</v>
      </c>
      <c r="BM273" s="149"/>
      <c r="BN273" s="143"/>
      <c r="BO273" s="143"/>
      <c r="BP273" s="150"/>
      <c r="BU273" s="148">
        <f t="shared" si="1119"/>
        <v>1.2247562211476826</v>
      </c>
      <c r="BW273" s="149"/>
      <c r="BX273" s="143"/>
      <c r="BY273" s="143"/>
      <c r="BZ273" s="150"/>
    </row>
    <row r="274" spans="1:78" x14ac:dyDescent="0.2">
      <c r="A274" s="74" t="s">
        <v>289</v>
      </c>
      <c r="B274" s="75">
        <v>219.14347447310473</v>
      </c>
      <c r="C274" s="75">
        <v>51.498716501179608</v>
      </c>
      <c r="D274" s="75">
        <v>2.6260565610162736</v>
      </c>
      <c r="E274" s="75"/>
      <c r="F274" s="75">
        <v>0</v>
      </c>
      <c r="G274" s="75">
        <v>4.1618888058843684</v>
      </c>
      <c r="H274" s="75">
        <v>277.430136341185</v>
      </c>
      <c r="I274" s="75"/>
      <c r="J274" s="96"/>
      <c r="K274" s="97"/>
      <c r="L274" s="97"/>
      <c r="M274" s="98"/>
      <c r="R274" s="75">
        <f t="shared" si="1113"/>
        <v>277.430136341185</v>
      </c>
      <c r="T274" s="96"/>
      <c r="U274" s="97"/>
      <c r="V274" s="97"/>
      <c r="W274" s="98"/>
      <c r="AB274" s="148">
        <f t="shared" si="1114"/>
        <v>219.14347447310473</v>
      </c>
      <c r="AD274" s="149"/>
      <c r="AE274" s="143"/>
      <c r="AF274" s="143"/>
      <c r="AG274" s="150"/>
      <c r="AL274" s="148">
        <f t="shared" si="1115"/>
        <v>51.498716501179608</v>
      </c>
      <c r="AN274" s="149"/>
      <c r="AO274" s="143"/>
      <c r="AP274" s="143"/>
      <c r="AQ274" s="150"/>
      <c r="AV274" s="148">
        <f t="shared" si="1116"/>
        <v>2.6260565610162736</v>
      </c>
      <c r="AX274" s="149"/>
      <c r="AY274" s="143"/>
      <c r="AZ274" s="143"/>
      <c r="BA274" s="150"/>
      <c r="BF274" s="148" t="str">
        <f t="shared" si="1117"/>
        <v/>
      </c>
      <c r="BK274" s="148">
        <f t="shared" si="1118"/>
        <v>0</v>
      </c>
      <c r="BM274" s="149"/>
      <c r="BN274" s="143"/>
      <c r="BO274" s="143"/>
      <c r="BP274" s="150"/>
      <c r="BU274" s="148">
        <f t="shared" si="1119"/>
        <v>4.1618888058843684</v>
      </c>
      <c r="BW274" s="149"/>
      <c r="BX274" s="143"/>
      <c r="BY274" s="143"/>
      <c r="BZ274" s="150"/>
    </row>
    <row r="275" spans="1:78" x14ac:dyDescent="0.2">
      <c r="A275" s="74" t="s">
        <v>290</v>
      </c>
      <c r="B275" s="75">
        <v>371.65255148685151</v>
      </c>
      <c r="C275" s="75">
        <v>87.338349599410094</v>
      </c>
      <c r="D275" s="75">
        <v>1.750704374010849</v>
      </c>
      <c r="E275" s="75"/>
      <c r="F275" s="75">
        <v>6.4161166666666665</v>
      </c>
      <c r="G275" s="75">
        <v>22.062967063147326</v>
      </c>
      <c r="H275" s="75">
        <v>489.22068919008643</v>
      </c>
      <c r="I275" s="75"/>
      <c r="J275" s="96"/>
      <c r="K275" s="97"/>
      <c r="L275" s="97"/>
      <c r="M275" s="98"/>
      <c r="R275" s="75">
        <f t="shared" si="1113"/>
        <v>489.22068919008643</v>
      </c>
      <c r="T275" s="96"/>
      <c r="U275" s="97"/>
      <c r="V275" s="97"/>
      <c r="W275" s="98"/>
      <c r="AB275" s="148">
        <f t="shared" si="1114"/>
        <v>371.65255148685151</v>
      </c>
      <c r="AD275" s="149"/>
      <c r="AE275" s="143"/>
      <c r="AF275" s="143"/>
      <c r="AG275" s="150"/>
      <c r="AL275" s="148">
        <f t="shared" si="1115"/>
        <v>87.338349599410094</v>
      </c>
      <c r="AN275" s="149"/>
      <c r="AO275" s="143"/>
      <c r="AP275" s="143"/>
      <c r="AQ275" s="150"/>
      <c r="AV275" s="148">
        <f t="shared" si="1116"/>
        <v>1.750704374010849</v>
      </c>
      <c r="AX275" s="149"/>
      <c r="AY275" s="143"/>
      <c r="AZ275" s="143"/>
      <c r="BA275" s="150"/>
      <c r="BF275" s="148" t="str">
        <f t="shared" si="1117"/>
        <v/>
      </c>
      <c r="BK275" s="148">
        <f t="shared" si="1118"/>
        <v>6.4161166666666665</v>
      </c>
      <c r="BM275" s="149"/>
      <c r="BN275" s="143"/>
      <c r="BO275" s="143"/>
      <c r="BP275" s="150"/>
      <c r="BU275" s="148">
        <f t="shared" si="1119"/>
        <v>22.062967063147326</v>
      </c>
      <c r="BW275" s="149"/>
      <c r="BX275" s="143"/>
      <c r="BY275" s="143"/>
      <c r="BZ275" s="150"/>
    </row>
    <row r="276" spans="1:78" x14ac:dyDescent="0.2">
      <c r="A276" s="74" t="s">
        <v>291</v>
      </c>
      <c r="B276" s="75">
        <v>195.66805527456617</v>
      </c>
      <c r="C276" s="75">
        <v>45.98199298952305</v>
      </c>
      <c r="D276" s="75">
        <v>6.127465309037972</v>
      </c>
      <c r="E276" s="75"/>
      <c r="F276" s="75">
        <v>7.7227734374999999</v>
      </c>
      <c r="G276" s="75">
        <v>18.602893489218921</v>
      </c>
      <c r="H276" s="75">
        <v>274.10318049984608</v>
      </c>
      <c r="I276" s="75">
        <v>151.32959326788219</v>
      </c>
      <c r="J276" s="102">
        <f t="shared" ref="J276" si="1176">SUM(H273:H276)</f>
        <v>1306.7054562813155</v>
      </c>
      <c r="K276" s="103">
        <f t="shared" ref="K276" si="1177">AVERAGE(H273:H276)</f>
        <v>326.67636407032887</v>
      </c>
      <c r="L276" s="104">
        <f t="shared" ref="L276" si="1178">(K276-P$12)^2</f>
        <v>3325.4805756205551</v>
      </c>
      <c r="M276" s="105">
        <f t="shared" ref="M276" si="1179">(H274-K276)^2+(H275-K276)^2+(H276-K276)^2+(H273-K276)^2</f>
        <v>35297.303363386163</v>
      </c>
      <c r="R276" s="75">
        <f t="shared" si="1113"/>
        <v>274.10318049984608</v>
      </c>
      <c r="T276" s="102">
        <f t="shared" ref="T276" si="1180">SUM(R273:R276)</f>
        <v>1308.8989796855708</v>
      </c>
      <c r="U276" s="103">
        <f t="shared" ref="U276" si="1181">AVERAGE(R273:R276)</f>
        <v>327.2247449213927</v>
      </c>
      <c r="V276" s="104">
        <f t="shared" ref="V276" si="1182">(U276-Z$12)^2</f>
        <v>3327.4819308579217</v>
      </c>
      <c r="W276" s="105">
        <f t="shared" ref="W276" si="1183">(R274-U276)^2+(R275-U276)^2+(R276-U276)^2+(R273-U276)^2</f>
        <v>35034.508982708241</v>
      </c>
      <c r="AB276" s="148">
        <f t="shared" si="1114"/>
        <v>195.66805527456617</v>
      </c>
      <c r="AD276" s="155">
        <f t="shared" ref="AD276" si="1184">SUM(AB273:AB276)</f>
        <v>997.60261070545789</v>
      </c>
      <c r="AE276" s="156">
        <f t="shared" ref="AE276" si="1185">AVERAGE(AB273:AB276)</f>
        <v>249.40065267636447</v>
      </c>
      <c r="AF276" s="157">
        <f t="shared" ref="AF276" si="1186">(AE276-AJ$12)^2</f>
        <v>1897.7658637195325</v>
      </c>
      <c r="AG276" s="158">
        <f t="shared" ref="AG276" si="1187">(AB274-AE276)^2+(AB275-AE276)^2+(AB276-AE276)^2+(AB273-AE276)^2</f>
        <v>20212.205691324547</v>
      </c>
      <c r="AL276" s="148">
        <f t="shared" si="1115"/>
        <v>45.98199298952305</v>
      </c>
      <c r="AN276" s="155">
        <f t="shared" ref="AN276" si="1188">SUM(AL273:AL276)</f>
        <v>234.4366135157826</v>
      </c>
      <c r="AO276" s="156">
        <f t="shared" ref="AO276" si="1189">AVERAGE(AL273:AL276)</f>
        <v>58.609153378945649</v>
      </c>
      <c r="AP276" s="157">
        <f t="shared" ref="AP276" si="1190">(AO276-AT$12)^2</f>
        <v>105.69922199941072</v>
      </c>
      <c r="AQ276" s="158">
        <f t="shared" ref="AQ276" si="1191">(AL274-AO276)^2+(AL275-AO276)^2+(AL276-AO276)^2+(AL273-AO276)^2</f>
        <v>1116.2190593033974</v>
      </c>
      <c r="AV276" s="148">
        <f t="shared" si="1116"/>
        <v>6.127465309037972</v>
      </c>
      <c r="AX276" s="155">
        <f t="shared" ref="AX276" si="1192">SUM(AV273:AV276)</f>
        <v>13.130282805081368</v>
      </c>
      <c r="AY276" s="156">
        <f t="shared" ref="AY276" si="1193">AVERAGE(AV273:AV276)</f>
        <v>3.282570701270342</v>
      </c>
      <c r="AZ276" s="157">
        <f t="shared" ref="AZ276" si="1194">(AY276-BD$12)^2</f>
        <v>0.14808731097084227</v>
      </c>
      <c r="BA276" s="158">
        <f t="shared" ref="BA276" si="1195">(AV274-AY276)^2+(AV275-AY276)^2+(AV276-AY276)^2+(AV273-AY276)^2</f>
        <v>11.302061406603904</v>
      </c>
      <c r="BF276" s="148" t="str">
        <f t="shared" si="1117"/>
        <v/>
      </c>
      <c r="BK276" s="148">
        <f t="shared" si="1118"/>
        <v>7.7227734374999999</v>
      </c>
      <c r="BM276" s="155">
        <f t="shared" ref="BM276" si="1196">SUM(BK273:BK276)</f>
        <v>15.483443675595238</v>
      </c>
      <c r="BN276" s="156">
        <f t="shared" ref="BN276" si="1197">AVERAGE(BK273:BK276)</f>
        <v>3.8708609188988095</v>
      </c>
      <c r="BO276" s="157">
        <f t="shared" ref="BO276" si="1198">(BN276-BS$12)^2</f>
        <v>1.7315736189836817</v>
      </c>
      <c r="BP276" s="158">
        <f t="shared" ref="BP276" si="1199">(BK274-BN276)^2+(BK275-BN276)^2+(BK276-BN276)^2+(BK273-BN276)^2</f>
        <v>42.681349939842121</v>
      </c>
      <c r="BU276" s="148">
        <f t="shared" si="1119"/>
        <v>18.602893489218921</v>
      </c>
      <c r="BW276" s="155">
        <f t="shared" ref="BW276" si="1200">SUM(BU273:BU276)</f>
        <v>46.0525055793983</v>
      </c>
      <c r="BX276" s="156">
        <f t="shared" ref="BX276" si="1201">AVERAGE(BU273:BU276)</f>
        <v>11.513126394849575</v>
      </c>
      <c r="BY276" s="157">
        <f t="shared" ref="BY276" si="1202">(BX276-CC$12)^2</f>
        <v>8.3610098487595916</v>
      </c>
      <c r="BZ276" s="158">
        <f t="shared" ref="BZ276" si="1203">(BU274-BX276)^2+(BU275-BX276)^2+(BU276-BX276)^2+(BU273-BX276)^2</f>
        <v>321.45519049940515</v>
      </c>
    </row>
    <row r="277" spans="1:78" x14ac:dyDescent="0.2">
      <c r="A277" s="74" t="s">
        <v>292</v>
      </c>
      <c r="B277" s="75">
        <v>121.32037739415513</v>
      </c>
      <c r="C277" s="75">
        <v>28.510288687626453</v>
      </c>
      <c r="D277" s="75">
        <v>2.6260565610162736</v>
      </c>
      <c r="E277" s="75">
        <v>2.6755324519230772</v>
      </c>
      <c r="F277" s="75">
        <v>0</v>
      </c>
      <c r="G277" s="75">
        <v>4.2755588903225403</v>
      </c>
      <c r="H277" s="75">
        <v>156.73228153312039</v>
      </c>
      <c r="I277" s="75"/>
      <c r="J277" s="96"/>
      <c r="K277" s="97"/>
      <c r="L277" s="97"/>
      <c r="M277" s="98"/>
      <c r="R277" s="75">
        <f t="shared" si="1113"/>
        <v>159.40781398504348</v>
      </c>
      <c r="T277" s="96"/>
      <c r="U277" s="97"/>
      <c r="V277" s="97"/>
      <c r="W277" s="98"/>
      <c r="AB277" s="148">
        <f t="shared" si="1114"/>
        <v>121.32037739415513</v>
      </c>
      <c r="AD277" s="149"/>
      <c r="AE277" s="143"/>
      <c r="AF277" s="143"/>
      <c r="AG277" s="150"/>
      <c r="AL277" s="148">
        <f t="shared" si="1115"/>
        <v>28.510288687626453</v>
      </c>
      <c r="AN277" s="149"/>
      <c r="AO277" s="143"/>
      <c r="AP277" s="143"/>
      <c r="AQ277" s="150"/>
      <c r="AV277" s="148">
        <f t="shared" si="1116"/>
        <v>2.6260565610162736</v>
      </c>
      <c r="AX277" s="149"/>
      <c r="AY277" s="143"/>
      <c r="AZ277" s="143"/>
      <c r="BA277" s="150"/>
      <c r="BF277" s="148">
        <f t="shared" si="1117"/>
        <v>2.6755324519230772</v>
      </c>
      <c r="BK277" s="148">
        <f t="shared" si="1118"/>
        <v>0</v>
      </c>
      <c r="BM277" s="149"/>
      <c r="BN277" s="143"/>
      <c r="BO277" s="143"/>
      <c r="BP277" s="150"/>
      <c r="BU277" s="148">
        <f t="shared" si="1119"/>
        <v>4.2755588903225403</v>
      </c>
      <c r="BW277" s="149"/>
      <c r="BX277" s="143"/>
      <c r="BY277" s="143"/>
      <c r="BZ277" s="150"/>
    </row>
    <row r="278" spans="1:78" x14ac:dyDescent="0.2">
      <c r="A278" s="74" t="s">
        <v>293</v>
      </c>
      <c r="B278" s="75">
        <v>189.10885554632719</v>
      </c>
      <c r="C278" s="75">
        <v>44.440581053386886</v>
      </c>
      <c r="D278" s="75">
        <v>3.501408748021698</v>
      </c>
      <c r="E278" s="75"/>
      <c r="F278" s="75">
        <v>6.0751251889644751</v>
      </c>
      <c r="G278" s="75">
        <v>0</v>
      </c>
      <c r="H278" s="75">
        <v>243.12597053670027</v>
      </c>
      <c r="I278" s="75"/>
      <c r="J278" s="96"/>
      <c r="K278" s="97"/>
      <c r="L278" s="97"/>
      <c r="M278" s="98"/>
      <c r="R278" s="75">
        <f t="shared" si="1113"/>
        <v>243.12597053670027</v>
      </c>
      <c r="T278" s="96"/>
      <c r="U278" s="97"/>
      <c r="V278" s="97"/>
      <c r="W278" s="98"/>
      <c r="AB278" s="148">
        <f t="shared" si="1114"/>
        <v>189.10885554632719</v>
      </c>
      <c r="AD278" s="149"/>
      <c r="AE278" s="143"/>
      <c r="AF278" s="143"/>
      <c r="AG278" s="150"/>
      <c r="AL278" s="148">
        <f t="shared" si="1115"/>
        <v>44.440581053386886</v>
      </c>
      <c r="AN278" s="149"/>
      <c r="AO278" s="143"/>
      <c r="AP278" s="143"/>
      <c r="AQ278" s="150"/>
      <c r="AV278" s="148">
        <f t="shared" si="1116"/>
        <v>3.501408748021698</v>
      </c>
      <c r="AX278" s="149"/>
      <c r="AY278" s="143"/>
      <c r="AZ278" s="143"/>
      <c r="BA278" s="150"/>
      <c r="BF278" s="148" t="str">
        <f t="shared" si="1117"/>
        <v/>
      </c>
      <c r="BK278" s="148">
        <f t="shared" si="1118"/>
        <v>6.0751251889644751</v>
      </c>
      <c r="BM278" s="149"/>
      <c r="BN278" s="143"/>
      <c r="BO278" s="143"/>
      <c r="BP278" s="150"/>
      <c r="BU278" s="148">
        <f t="shared" si="1119"/>
        <v>0</v>
      </c>
      <c r="BW278" s="149"/>
      <c r="BX278" s="143"/>
      <c r="BY278" s="143"/>
      <c r="BZ278" s="150"/>
    </row>
    <row r="279" spans="1:78" x14ac:dyDescent="0.2">
      <c r="A279" s="74" t="s">
        <v>294</v>
      </c>
      <c r="B279" s="75">
        <v>194.57066533607073</v>
      </c>
      <c r="C279" s="75">
        <v>45.724106353976616</v>
      </c>
      <c r="D279" s="75">
        <v>3.063732654518986</v>
      </c>
      <c r="E279" s="75"/>
      <c r="F279" s="75">
        <v>2.6190476190476195</v>
      </c>
      <c r="G279" s="75">
        <v>0</v>
      </c>
      <c r="H279" s="75">
        <v>245.97755196361396</v>
      </c>
      <c r="I279" s="75"/>
      <c r="J279" s="96"/>
      <c r="K279" s="97"/>
      <c r="L279" s="97"/>
      <c r="M279" s="98"/>
      <c r="R279" s="75">
        <f t="shared" si="1113"/>
        <v>245.97755196361396</v>
      </c>
      <c r="T279" s="96"/>
      <c r="U279" s="97"/>
      <c r="V279" s="97"/>
      <c r="W279" s="98"/>
      <c r="AB279" s="148">
        <f t="shared" si="1114"/>
        <v>194.57066533607073</v>
      </c>
      <c r="AD279" s="149"/>
      <c r="AE279" s="143"/>
      <c r="AF279" s="143"/>
      <c r="AG279" s="150"/>
      <c r="AL279" s="148">
        <f t="shared" si="1115"/>
        <v>45.724106353976616</v>
      </c>
      <c r="AN279" s="149"/>
      <c r="AO279" s="143"/>
      <c r="AP279" s="143"/>
      <c r="AQ279" s="150"/>
      <c r="AV279" s="148">
        <f t="shared" si="1116"/>
        <v>3.063732654518986</v>
      </c>
      <c r="AX279" s="149"/>
      <c r="AY279" s="143"/>
      <c r="AZ279" s="143"/>
      <c r="BA279" s="150"/>
      <c r="BF279" s="148" t="str">
        <f t="shared" si="1117"/>
        <v/>
      </c>
      <c r="BK279" s="148">
        <f t="shared" si="1118"/>
        <v>2.6190476190476195</v>
      </c>
      <c r="BM279" s="149"/>
      <c r="BN279" s="143"/>
      <c r="BO279" s="143"/>
      <c r="BP279" s="150"/>
      <c r="BU279" s="148">
        <f t="shared" si="1119"/>
        <v>0</v>
      </c>
      <c r="BW279" s="149"/>
      <c r="BX279" s="143"/>
      <c r="BY279" s="143"/>
      <c r="BZ279" s="150"/>
    </row>
    <row r="280" spans="1:78" x14ac:dyDescent="0.2">
      <c r="A280" s="74" t="s">
        <v>296</v>
      </c>
      <c r="B280" s="75">
        <v>210.34962838268615</v>
      </c>
      <c r="C280" s="75">
        <v>49.432162669931245</v>
      </c>
      <c r="D280" s="75">
        <v>4.8144370285298344</v>
      </c>
      <c r="E280" s="75"/>
      <c r="F280" s="75">
        <v>0</v>
      </c>
      <c r="G280" s="75">
        <v>4.106372281128241</v>
      </c>
      <c r="H280" s="75">
        <v>268.70260036227546</v>
      </c>
      <c r="I280" s="75">
        <v>88.18022440392707</v>
      </c>
      <c r="J280" s="102">
        <f t="shared" ref="J280" si="1204">SUM(H277:H280)</f>
        <v>914.53840439571013</v>
      </c>
      <c r="K280" s="103">
        <f t="shared" ref="K280" si="1205">AVERAGE(H277:H280)</f>
        <v>228.63460109892753</v>
      </c>
      <c r="L280" s="104">
        <f t="shared" ref="L280" si="1206">(K280-P$12)^2</f>
        <v>1630.1231046785686</v>
      </c>
      <c r="M280" s="105">
        <f t="shared" ref="M280" si="1207">(H278-K280)^2+(H279-K280)^2+(H280-K280)^2+(H277-K280)^2</f>
        <v>7286.1658567880449</v>
      </c>
      <c r="R280" s="75">
        <f t="shared" si="1113"/>
        <v>268.70260036227546</v>
      </c>
      <c r="T280" s="102">
        <f t="shared" ref="T280" si="1208">SUM(R277:R280)</f>
        <v>917.21393684763325</v>
      </c>
      <c r="U280" s="103">
        <f t="shared" ref="U280" si="1209">AVERAGE(R277:R280)</f>
        <v>229.30348421190831</v>
      </c>
      <c r="V280" s="104">
        <f t="shared" ref="V280" si="1210">(U280-Z$12)^2</f>
        <v>1619.0105906116839</v>
      </c>
      <c r="W280" s="105">
        <f t="shared" ref="W280" si="1211">(R278-U280)^2+(R279-U280)^2+(R280-U280)^2+(R277-U280)^2</f>
        <v>6906.7807334802928</v>
      </c>
      <c r="AB280" s="148">
        <f t="shared" si="1114"/>
        <v>210.34962838268615</v>
      </c>
      <c r="AD280" s="155">
        <f t="shared" ref="AD280" si="1212">SUM(AB277:AB280)</f>
        <v>715.34952665923925</v>
      </c>
      <c r="AE280" s="156">
        <f t="shared" ref="AE280" si="1213">AVERAGE(AB277:AB280)</f>
        <v>178.83738166480981</v>
      </c>
      <c r="AF280" s="157">
        <f t="shared" ref="AF280" si="1214">(AE280-AJ$12)^2</f>
        <v>728.9954864080787</v>
      </c>
      <c r="AG280" s="158">
        <f t="shared" ref="AG280" si="1215">(AB278-AE280)^2+(AB279-AE280)^2+(AB280-AE280)^2+(AB277-AE280)^2</f>
        <v>4654.2668642578756</v>
      </c>
      <c r="AL280" s="148">
        <f t="shared" si="1115"/>
        <v>49.432162669931245</v>
      </c>
      <c r="AN280" s="155">
        <f t="shared" ref="AN280" si="1216">SUM(AL277:AL280)</f>
        <v>168.10713876492119</v>
      </c>
      <c r="AO280" s="156">
        <f t="shared" ref="AO280" si="1217">AVERAGE(AL277:AL280)</f>
        <v>42.026784691230297</v>
      </c>
      <c r="AP280" s="157">
        <f t="shared" ref="AP280" si="1218">(AO280-AT$12)^2</f>
        <v>39.707087368590258</v>
      </c>
      <c r="AQ280" s="158">
        <f t="shared" ref="AQ280" si="1219">(AL278-AO280)^2+(AL279-AO280)^2+(AL280-AO280)^2+(AL277-AO280)^2</f>
        <v>257.0318875786412</v>
      </c>
      <c r="AV280" s="148">
        <f t="shared" si="1116"/>
        <v>4.8144370285298344</v>
      </c>
      <c r="AX280" s="155">
        <f t="shared" ref="AX280" si="1220">SUM(AV277:AV280)</f>
        <v>14.005634992086792</v>
      </c>
      <c r="AY280" s="156">
        <f t="shared" ref="AY280" si="1221">AVERAGE(AV277:AV280)</f>
        <v>3.501408748021698</v>
      </c>
      <c r="AZ280" s="157">
        <f t="shared" ref="AZ280" si="1222">(AY280-BD$12)^2</f>
        <v>2.7550387753327181E-2</v>
      </c>
      <c r="BA280" s="158">
        <f t="shared" ref="BA280" si="1223">(AV278-AY280)^2+(AV279-AY280)^2+(AV280-AY280)^2+(AV277-AY280)^2</f>
        <v>2.6818450795331277</v>
      </c>
      <c r="BF280" s="148" t="str">
        <f t="shared" si="1117"/>
        <v/>
      </c>
      <c r="BK280" s="148">
        <f t="shared" si="1118"/>
        <v>0</v>
      </c>
      <c r="BM280" s="155">
        <f t="shared" ref="BM280" si="1224">SUM(BK277:BK280)</f>
        <v>8.6941728080120946</v>
      </c>
      <c r="BN280" s="156">
        <f t="shared" ref="BN280" si="1225">AVERAGE(BK277:BK280)</f>
        <v>2.1735432020030236</v>
      </c>
      <c r="BO280" s="157">
        <f t="shared" ref="BO280" si="1226">(BN280-BS$12)^2</f>
        <v>0.14548503740648111</v>
      </c>
      <c r="BP280" s="158">
        <f t="shared" ref="BP280" si="1227">(BK278-BN280)^2+(BK279-BN280)^2+(BK280-BN280)^2+(BK277-BN280)^2</f>
        <v>24.869396288535427</v>
      </c>
      <c r="BU280" s="148">
        <f t="shared" si="1119"/>
        <v>4.106372281128241</v>
      </c>
      <c r="BW280" s="155">
        <f t="shared" ref="BW280" si="1228">SUM(BU277:BU280)</f>
        <v>8.3819311714507805</v>
      </c>
      <c r="BX280" s="156">
        <f t="shared" ref="BX280" si="1229">AVERAGE(BU277:BU280)</f>
        <v>2.0954827928626951</v>
      </c>
      <c r="BY280" s="157">
        <f t="shared" ref="BY280" si="1230">(BX280-CC$12)^2</f>
        <v>42.590014056542579</v>
      </c>
      <c r="BZ280" s="158">
        <f t="shared" ref="BZ280" si="1231">(BU278-BX280)^2+(BU279-BX280)^2+(BU280-BX280)^2+(BU277-BX280)^2</f>
        <v>17.578504595099901</v>
      </c>
    </row>
    <row r="281" spans="1:78" x14ac:dyDescent="0.2">
      <c r="A281" s="74" t="s">
        <v>297</v>
      </c>
      <c r="B281" s="75">
        <v>56.039951927397908</v>
      </c>
      <c r="C281" s="75">
        <v>11.488190145116571</v>
      </c>
      <c r="D281" s="75">
        <v>0</v>
      </c>
      <c r="E281" s="75">
        <v>1.8934411764705881</v>
      </c>
      <c r="F281" s="75">
        <v>0</v>
      </c>
      <c r="G281" s="75">
        <v>5.5701431794582055</v>
      </c>
      <c r="H281" s="75">
        <v>73.098285251972683</v>
      </c>
      <c r="I281" s="75"/>
      <c r="J281" s="96"/>
      <c r="K281" s="97"/>
      <c r="L281" s="97"/>
      <c r="M281" s="98"/>
      <c r="R281" s="75">
        <f t="shared" si="1113"/>
        <v>74.991726428443272</v>
      </c>
      <c r="T281" s="96"/>
      <c r="U281" s="97"/>
      <c r="V281" s="97"/>
      <c r="W281" s="98"/>
      <c r="AB281" s="148">
        <f t="shared" si="1114"/>
        <v>56.039951927397908</v>
      </c>
      <c r="AD281" s="149"/>
      <c r="AE281" s="143"/>
      <c r="AF281" s="143"/>
      <c r="AG281" s="150"/>
      <c r="AL281" s="148">
        <f t="shared" si="1115"/>
        <v>11.488190145116571</v>
      </c>
      <c r="AN281" s="149"/>
      <c r="AO281" s="143"/>
      <c r="AP281" s="143"/>
      <c r="AQ281" s="150"/>
      <c r="AV281" s="148">
        <f t="shared" si="1116"/>
        <v>0</v>
      </c>
      <c r="AX281" s="149"/>
      <c r="AY281" s="143"/>
      <c r="AZ281" s="143"/>
      <c r="BA281" s="150"/>
      <c r="BF281" s="148">
        <f t="shared" si="1117"/>
        <v>1.8934411764705881</v>
      </c>
      <c r="BK281" s="148">
        <f t="shared" si="1118"/>
        <v>0</v>
      </c>
      <c r="BM281" s="149"/>
      <c r="BN281" s="143"/>
      <c r="BO281" s="143"/>
      <c r="BP281" s="150"/>
      <c r="BU281" s="148">
        <f t="shared" si="1119"/>
        <v>5.5701431794582055</v>
      </c>
      <c r="BW281" s="149"/>
      <c r="BX281" s="143"/>
      <c r="BY281" s="143"/>
      <c r="BZ281" s="150"/>
    </row>
    <row r="282" spans="1:78" x14ac:dyDescent="0.2">
      <c r="A282" s="74" t="s">
        <v>298</v>
      </c>
      <c r="B282" s="75">
        <v>177.00952489576551</v>
      </c>
      <c r="C282" s="75">
        <v>41.597238350504895</v>
      </c>
      <c r="D282" s="75">
        <v>6.127465309037972</v>
      </c>
      <c r="E282" s="75"/>
      <c r="F282" s="75">
        <v>0</v>
      </c>
      <c r="G282" s="75">
        <v>15.045113915971106</v>
      </c>
      <c r="H282" s="75">
        <v>239.77934247127951</v>
      </c>
      <c r="I282" s="75"/>
      <c r="J282" s="96"/>
      <c r="K282" s="97"/>
      <c r="L282" s="97"/>
      <c r="M282" s="98"/>
      <c r="R282" s="75">
        <f t="shared" si="1113"/>
        <v>239.77934247127951</v>
      </c>
      <c r="T282" s="96"/>
      <c r="U282" s="97"/>
      <c r="V282" s="97"/>
      <c r="W282" s="98"/>
      <c r="AB282" s="148">
        <f t="shared" si="1114"/>
        <v>177.00952489576551</v>
      </c>
      <c r="AD282" s="149"/>
      <c r="AE282" s="143"/>
      <c r="AF282" s="143"/>
      <c r="AG282" s="150"/>
      <c r="AL282" s="148">
        <f t="shared" si="1115"/>
        <v>41.597238350504895</v>
      </c>
      <c r="AN282" s="149"/>
      <c r="AO282" s="143"/>
      <c r="AP282" s="143"/>
      <c r="AQ282" s="150"/>
      <c r="AV282" s="148">
        <f t="shared" si="1116"/>
        <v>6.127465309037972</v>
      </c>
      <c r="AX282" s="149"/>
      <c r="AY282" s="143"/>
      <c r="AZ282" s="143"/>
      <c r="BA282" s="150"/>
      <c r="BF282" s="148" t="str">
        <f t="shared" si="1117"/>
        <v/>
      </c>
      <c r="BK282" s="148">
        <f t="shared" si="1118"/>
        <v>0</v>
      </c>
      <c r="BM282" s="149"/>
      <c r="BN282" s="143"/>
      <c r="BO282" s="143"/>
      <c r="BP282" s="150"/>
      <c r="BU282" s="148">
        <f t="shared" si="1119"/>
        <v>15.045113915971106</v>
      </c>
      <c r="BW282" s="149"/>
      <c r="BX282" s="143"/>
      <c r="BY282" s="143"/>
      <c r="BZ282" s="150"/>
    </row>
    <row r="283" spans="1:78" x14ac:dyDescent="0.2">
      <c r="A283" s="74" t="s">
        <v>299</v>
      </c>
      <c r="B283" s="75">
        <v>262.69896892255508</v>
      </c>
      <c r="C283" s="75">
        <v>61.734257696800441</v>
      </c>
      <c r="D283" s="75">
        <v>7.4404935895461088</v>
      </c>
      <c r="E283" s="75"/>
      <c r="F283" s="75">
        <v>2.1676594387755102</v>
      </c>
      <c r="G283" s="75">
        <v>1.9492413175626726</v>
      </c>
      <c r="H283" s="75">
        <v>335.99062096523983</v>
      </c>
      <c r="I283" s="75"/>
      <c r="J283" s="96"/>
      <c r="K283" s="97"/>
      <c r="L283" s="97"/>
      <c r="M283" s="98"/>
      <c r="R283" s="75">
        <f t="shared" si="1113"/>
        <v>335.99062096523983</v>
      </c>
      <c r="T283" s="96"/>
      <c r="U283" s="97"/>
      <c r="V283" s="97"/>
      <c r="W283" s="98"/>
      <c r="AB283" s="148">
        <f t="shared" si="1114"/>
        <v>262.69896892255508</v>
      </c>
      <c r="AD283" s="149"/>
      <c r="AE283" s="143"/>
      <c r="AF283" s="143"/>
      <c r="AG283" s="150"/>
      <c r="AL283" s="148">
        <f t="shared" si="1115"/>
        <v>61.734257696800441</v>
      </c>
      <c r="AN283" s="149"/>
      <c r="AO283" s="143"/>
      <c r="AP283" s="143"/>
      <c r="AQ283" s="150"/>
      <c r="AV283" s="148">
        <f t="shared" si="1116"/>
        <v>7.4404935895461088</v>
      </c>
      <c r="AX283" s="149"/>
      <c r="AY283" s="143"/>
      <c r="AZ283" s="143"/>
      <c r="BA283" s="150"/>
      <c r="BF283" s="148" t="str">
        <f t="shared" si="1117"/>
        <v/>
      </c>
      <c r="BK283" s="148">
        <f t="shared" si="1118"/>
        <v>2.1676594387755102</v>
      </c>
      <c r="BM283" s="149"/>
      <c r="BN283" s="143"/>
      <c r="BO283" s="143"/>
      <c r="BP283" s="150"/>
      <c r="BU283" s="148">
        <f t="shared" si="1119"/>
        <v>1.9492413175626726</v>
      </c>
      <c r="BW283" s="149"/>
      <c r="BX283" s="143"/>
      <c r="BY283" s="143"/>
      <c r="BZ283" s="150"/>
    </row>
    <row r="284" spans="1:78" x14ac:dyDescent="0.2">
      <c r="A284" s="74" t="s">
        <v>300</v>
      </c>
      <c r="B284" s="75">
        <v>271.13375674516101</v>
      </c>
      <c r="C284" s="75">
        <v>63.716432835112833</v>
      </c>
      <c r="D284" s="75">
        <v>3.063732654518986</v>
      </c>
      <c r="E284" s="75"/>
      <c r="F284" s="75">
        <v>5.503273809523809</v>
      </c>
      <c r="G284" s="75">
        <v>0</v>
      </c>
      <c r="H284" s="75">
        <v>343.4171960443166</v>
      </c>
      <c r="I284" s="75">
        <v>193.75876577840111</v>
      </c>
      <c r="J284" s="102">
        <f t="shared" ref="J284" si="1232">SUM(H281:H284)</f>
        <v>992.28544473280863</v>
      </c>
      <c r="K284" s="103">
        <f t="shared" ref="K284" si="1233">AVERAGE(H281:H284)</f>
        <v>248.07136118320216</v>
      </c>
      <c r="L284" s="104">
        <f t="shared" ref="L284" si="1234">(K284-P$12)^2</f>
        <v>438.40080485445617</v>
      </c>
      <c r="M284" s="105">
        <f t="shared" ref="M284" si="1235">(H282-K284)^2+(H283-K284)^2+(H284-K284)^2+(H281-K284)^2</f>
        <v>47504.959341138994</v>
      </c>
      <c r="R284" s="75">
        <f t="shared" si="1113"/>
        <v>343.4171960443166</v>
      </c>
      <c r="T284" s="102">
        <f t="shared" ref="T284" si="1236">SUM(R281:R284)</f>
        <v>994.17888590927919</v>
      </c>
      <c r="U284" s="103">
        <f t="shared" ref="U284" si="1237">AVERAGE(R281:R284)</f>
        <v>248.5447214773198</v>
      </c>
      <c r="V284" s="104">
        <f t="shared" ref="V284" si="1238">(U284-Z$12)^2</f>
        <v>440.81914199308238</v>
      </c>
      <c r="W284" s="105">
        <f t="shared" ref="W284" si="1239">(R282-U284)^2+(R283-U284)^2+(R284-U284)^2+(R281-U284)^2</f>
        <v>46845.045727271761</v>
      </c>
      <c r="AB284" s="148">
        <f t="shared" si="1114"/>
        <v>271.13375674516101</v>
      </c>
      <c r="AD284" s="155">
        <f t="shared" ref="AD284" si="1240">SUM(AB281:AB284)</f>
        <v>766.88220249087954</v>
      </c>
      <c r="AE284" s="156">
        <f t="shared" ref="AE284" si="1241">AVERAGE(AB281:AB284)</f>
        <v>191.72055062271988</v>
      </c>
      <c r="AF284" s="157">
        <f t="shared" ref="AF284" si="1242">(AE284-AJ$12)^2</f>
        <v>199.28255876259757</v>
      </c>
      <c r="AG284" s="158">
        <f t="shared" ref="AG284" si="1243">(AB282-AE284)^2+(AB283-AE284)^2+(AB284-AE284)^2+(AB281-AE284)^2</f>
        <v>29970.03231125182</v>
      </c>
      <c r="AL284" s="148">
        <f t="shared" si="1115"/>
        <v>63.716432835112833</v>
      </c>
      <c r="AN284" s="155">
        <f t="shared" ref="AN284" si="1244">SUM(AL281:AL284)</f>
        <v>178.53611902753474</v>
      </c>
      <c r="AO284" s="156">
        <f t="shared" ref="AO284" si="1245">AVERAGE(AL281:AL284)</f>
        <v>44.634029756883685</v>
      </c>
      <c r="AP284" s="157">
        <f t="shared" ref="AP284" si="1246">(AO284-AT$12)^2</f>
        <v>13.646455554136919</v>
      </c>
      <c r="AQ284" s="158">
        <f t="shared" ref="AQ284" si="1247">(AL282-AO284)^2+(AL283-AO284)^2+(AL284-AO284)^2+(AL281-AO284)^2</f>
        <v>1764.424688451965</v>
      </c>
      <c r="AV284" s="148">
        <f t="shared" si="1116"/>
        <v>3.063732654518986</v>
      </c>
      <c r="AX284" s="155">
        <f t="shared" ref="AX284" si="1248">SUM(AV281:AV284)</f>
        <v>16.631691553103067</v>
      </c>
      <c r="AY284" s="156">
        <f t="shared" ref="AY284" si="1249">AVERAGE(AV281:AV284)</f>
        <v>4.1579228882757668</v>
      </c>
      <c r="AZ284" s="157">
        <f t="shared" ref="AZ284" si="1250">(AY284-BD$12)^2</f>
        <v>0.2406207065721668</v>
      </c>
      <c r="BA284" s="158">
        <f t="shared" ref="BA284" si="1251">(AV282-AY284)^2+(AV283-AY284)^2+(AV284-AY284)^2+(AV281-AY284)^2</f>
        <v>33.139942768516526</v>
      </c>
      <c r="BF284" s="148" t="str">
        <f t="shared" si="1117"/>
        <v/>
      </c>
      <c r="BK284" s="148">
        <f t="shared" si="1118"/>
        <v>5.503273809523809</v>
      </c>
      <c r="BM284" s="155">
        <f t="shared" ref="BM284" si="1252">SUM(BK281:BK284)</f>
        <v>7.6709332482993187</v>
      </c>
      <c r="BN284" s="156">
        <f t="shared" ref="BN284" si="1253">AVERAGE(BK281:BK284)</f>
        <v>1.9177333120748297</v>
      </c>
      <c r="BO284" s="157">
        <f t="shared" ref="BO284" si="1254">(BN284-BS$12)^2</f>
        <v>0.40606831627140716</v>
      </c>
      <c r="BP284" s="158">
        <f t="shared" ref="BP284" si="1255">(BK282-BN284)^2+(BK283-BN284)^2+(BK284-BN284)^2+(BK281-BN284)^2</f>
        <v>20.273965840137272</v>
      </c>
      <c r="BU284" s="148">
        <f t="shared" si="1119"/>
        <v>0</v>
      </c>
      <c r="BW284" s="155">
        <f t="shared" ref="BW284" si="1256">SUM(BU281:BU284)</f>
        <v>22.564498412991984</v>
      </c>
      <c r="BX284" s="156">
        <f t="shared" ref="BX284" si="1257">AVERAGE(BU281:BU284)</f>
        <v>5.641124603247996</v>
      </c>
      <c r="BY284" s="157">
        <f t="shared" ref="BY284" si="1258">(BX284-CC$12)^2</f>
        <v>8.8831460210019788</v>
      </c>
      <c r="BZ284" s="158">
        <f t="shared" ref="BZ284" si="1259">(BU282-BX284)^2+(BU283-BX284)^2+(BU284-BX284)^2+(BU281-BX284)^2</f>
        <v>133.89234234082622</v>
      </c>
    </row>
    <row r="285" spans="1:78" x14ac:dyDescent="0.2">
      <c r="A285" s="74" t="s">
        <v>301</v>
      </c>
      <c r="B285" s="75">
        <v>161.67553019479124</v>
      </c>
      <c r="C285" s="75">
        <v>37.993749595775938</v>
      </c>
      <c r="D285" s="75">
        <v>1.750704374010849</v>
      </c>
      <c r="E285" s="75">
        <v>4.242078124999999</v>
      </c>
      <c r="F285" s="75">
        <v>2.5718229166666666</v>
      </c>
      <c r="G285" s="75">
        <v>6.2854760683420103</v>
      </c>
      <c r="H285" s="75">
        <v>210.27728314958668</v>
      </c>
      <c r="I285" s="75"/>
      <c r="J285" s="96"/>
      <c r="K285" s="97"/>
      <c r="L285" s="97"/>
      <c r="M285" s="98"/>
      <c r="R285" s="75">
        <f t="shared" si="1113"/>
        <v>214.51936127458669</v>
      </c>
      <c r="T285" s="96"/>
      <c r="U285" s="97"/>
      <c r="V285" s="97"/>
      <c r="W285" s="98"/>
      <c r="AB285" s="148">
        <f t="shared" si="1114"/>
        <v>161.67553019479124</v>
      </c>
      <c r="AD285" s="149"/>
      <c r="AE285" s="143"/>
      <c r="AF285" s="143"/>
      <c r="AG285" s="150"/>
      <c r="AL285" s="148">
        <f t="shared" si="1115"/>
        <v>37.993749595775938</v>
      </c>
      <c r="AN285" s="149"/>
      <c r="AO285" s="143"/>
      <c r="AP285" s="143"/>
      <c r="AQ285" s="150"/>
      <c r="AV285" s="148">
        <f t="shared" si="1116"/>
        <v>1.750704374010849</v>
      </c>
      <c r="AX285" s="149"/>
      <c r="AY285" s="143"/>
      <c r="AZ285" s="143"/>
      <c r="BA285" s="150"/>
      <c r="BF285" s="148">
        <f t="shared" si="1117"/>
        <v>4.242078124999999</v>
      </c>
      <c r="BK285" s="148">
        <f t="shared" si="1118"/>
        <v>2.5718229166666666</v>
      </c>
      <c r="BM285" s="149"/>
      <c r="BN285" s="143"/>
      <c r="BO285" s="143"/>
      <c r="BP285" s="150"/>
      <c r="BU285" s="148">
        <f t="shared" si="1119"/>
        <v>6.2854760683420103</v>
      </c>
      <c r="BW285" s="149"/>
      <c r="BX285" s="143"/>
      <c r="BY285" s="143"/>
      <c r="BZ285" s="150"/>
    </row>
    <row r="286" spans="1:78" x14ac:dyDescent="0.2">
      <c r="A286" s="74" t="s">
        <v>302</v>
      </c>
      <c r="B286" s="75">
        <v>298.34824596706613</v>
      </c>
      <c r="C286" s="75">
        <v>70.111837802260538</v>
      </c>
      <c r="D286" s="75">
        <v>3.501408748021698</v>
      </c>
      <c r="E286" s="75"/>
      <c r="F286" s="75">
        <v>10.293726147594626</v>
      </c>
      <c r="G286" s="75">
        <v>2.3525966281783179</v>
      </c>
      <c r="H286" s="75">
        <v>384.60781529312129</v>
      </c>
      <c r="I286" s="75"/>
      <c r="J286" s="96"/>
      <c r="K286" s="97"/>
      <c r="L286" s="97"/>
      <c r="M286" s="98"/>
      <c r="R286" s="75">
        <f t="shared" si="1113"/>
        <v>384.60781529312129</v>
      </c>
      <c r="T286" s="96"/>
      <c r="U286" s="97"/>
      <c r="V286" s="97"/>
      <c r="W286" s="98"/>
      <c r="AB286" s="148">
        <f t="shared" si="1114"/>
        <v>298.34824596706613</v>
      </c>
      <c r="AD286" s="149"/>
      <c r="AE286" s="143"/>
      <c r="AF286" s="143"/>
      <c r="AG286" s="150"/>
      <c r="AL286" s="148">
        <f t="shared" si="1115"/>
        <v>70.111837802260538</v>
      </c>
      <c r="AN286" s="149"/>
      <c r="AO286" s="143"/>
      <c r="AP286" s="143"/>
      <c r="AQ286" s="150"/>
      <c r="AV286" s="148">
        <f t="shared" si="1116"/>
        <v>3.501408748021698</v>
      </c>
      <c r="AX286" s="149"/>
      <c r="AY286" s="143"/>
      <c r="AZ286" s="143"/>
      <c r="BA286" s="150"/>
      <c r="BF286" s="148" t="str">
        <f t="shared" si="1117"/>
        <v/>
      </c>
      <c r="BK286" s="148">
        <f t="shared" si="1118"/>
        <v>10.293726147594626</v>
      </c>
      <c r="BM286" s="149"/>
      <c r="BN286" s="143"/>
      <c r="BO286" s="143"/>
      <c r="BP286" s="150"/>
      <c r="BU286" s="148">
        <f t="shared" si="1119"/>
        <v>2.3525966281783179</v>
      </c>
      <c r="BW286" s="149"/>
      <c r="BX286" s="143"/>
      <c r="BY286" s="143"/>
      <c r="BZ286" s="150"/>
    </row>
    <row r="287" spans="1:78" x14ac:dyDescent="0.2">
      <c r="A287" s="74" t="s">
        <v>303</v>
      </c>
      <c r="B287" s="75">
        <v>225.72569061874577</v>
      </c>
      <c r="C287" s="75">
        <v>53.045537295405254</v>
      </c>
      <c r="D287" s="75">
        <v>4.3767609350271224</v>
      </c>
      <c r="E287" s="75"/>
      <c r="F287" s="75">
        <v>0</v>
      </c>
      <c r="G287" s="75">
        <v>3.2366133932822416</v>
      </c>
      <c r="H287" s="75">
        <v>286.3846022424604</v>
      </c>
      <c r="I287" s="75"/>
      <c r="J287" s="96"/>
      <c r="K287" s="97"/>
      <c r="L287" s="97"/>
      <c r="M287" s="98"/>
      <c r="R287" s="75">
        <f t="shared" si="1113"/>
        <v>286.3846022424604</v>
      </c>
      <c r="T287" s="96"/>
      <c r="U287" s="97"/>
      <c r="V287" s="97"/>
      <c r="W287" s="98"/>
      <c r="AB287" s="148">
        <f t="shared" si="1114"/>
        <v>225.72569061874577</v>
      </c>
      <c r="AD287" s="149"/>
      <c r="AE287" s="143"/>
      <c r="AF287" s="143"/>
      <c r="AG287" s="150"/>
      <c r="AL287" s="148">
        <f t="shared" si="1115"/>
        <v>53.045537295405254</v>
      </c>
      <c r="AN287" s="149"/>
      <c r="AO287" s="143"/>
      <c r="AP287" s="143"/>
      <c r="AQ287" s="150"/>
      <c r="AV287" s="148">
        <f t="shared" si="1116"/>
        <v>4.3767609350271224</v>
      </c>
      <c r="AX287" s="149"/>
      <c r="AY287" s="143"/>
      <c r="AZ287" s="143"/>
      <c r="BA287" s="150"/>
      <c r="BF287" s="148" t="str">
        <f t="shared" si="1117"/>
        <v/>
      </c>
      <c r="BK287" s="148">
        <f t="shared" si="1118"/>
        <v>0</v>
      </c>
      <c r="BM287" s="149"/>
      <c r="BN287" s="143"/>
      <c r="BO287" s="143"/>
      <c r="BP287" s="150"/>
      <c r="BU287" s="148">
        <f t="shared" si="1119"/>
        <v>3.2366133932822416</v>
      </c>
      <c r="BW287" s="149"/>
      <c r="BX287" s="143"/>
      <c r="BY287" s="143"/>
      <c r="BZ287" s="150"/>
    </row>
    <row r="288" spans="1:78" x14ac:dyDescent="0.2">
      <c r="A288" s="74" t="s">
        <v>304</v>
      </c>
      <c r="B288" s="75">
        <v>263.95139230133776</v>
      </c>
      <c r="C288" s="75">
        <v>62.028577190814367</v>
      </c>
      <c r="D288" s="75">
        <v>5.6897892155352592</v>
      </c>
      <c r="E288" s="75"/>
      <c r="F288" s="75">
        <v>0</v>
      </c>
      <c r="G288" s="75">
        <v>0</v>
      </c>
      <c r="H288" s="75">
        <v>331.66975870768738</v>
      </c>
      <c r="I288" s="75"/>
      <c r="J288" s="102">
        <f t="shared" ref="J288" si="1260">SUM(H285:H288)</f>
        <v>1212.9394593928557</v>
      </c>
      <c r="K288" s="103">
        <f t="shared" ref="K288" si="1261">AVERAGE(H285:H288)</f>
        <v>303.23486484821393</v>
      </c>
      <c r="L288" s="104">
        <f t="shared" ref="L288" si="1262">(K288-P$12)^2</f>
        <v>1171.3835305010068</v>
      </c>
      <c r="M288" s="105">
        <f t="shared" ref="M288" si="1263">(H286-K288)^2+(H287-K288)^2+(H288-K288)^2+(H285-K288)^2</f>
        <v>16355.143598048686</v>
      </c>
      <c r="R288" s="75">
        <f t="shared" si="1113"/>
        <v>331.66975870768738</v>
      </c>
      <c r="T288" s="102">
        <f t="shared" ref="T288" si="1264">SUM(R285:R288)</f>
        <v>1217.1815375178558</v>
      </c>
      <c r="U288" s="103">
        <f t="shared" ref="U288" si="1265">AVERAGE(R285:R288)</f>
        <v>304.29538437946394</v>
      </c>
      <c r="V288" s="104">
        <f t="shared" ref="V288" si="1266">(U288-Z$12)^2</f>
        <v>1207.9079040251595</v>
      </c>
      <c r="W288" s="105">
        <f t="shared" ref="W288" si="1267">(R286-U288)^2+(R287-U288)^2+(R288-U288)^2+(R285-U288)^2</f>
        <v>15579.973370409341</v>
      </c>
      <c r="AB288" s="148">
        <f t="shared" si="1114"/>
        <v>263.95139230133776</v>
      </c>
      <c r="AD288" s="155">
        <f t="shared" ref="AD288" si="1268">SUM(AB285:AB288)</f>
        <v>949.70085908194096</v>
      </c>
      <c r="AE288" s="156">
        <f t="shared" ref="AE288" si="1269">AVERAGE(AB285:AB288)</f>
        <v>237.42521477048524</v>
      </c>
      <c r="AF288" s="157">
        <f t="shared" ref="AF288" si="1270">(AE288-AJ$12)^2</f>
        <v>997.79648086747272</v>
      </c>
      <c r="AG288" s="158">
        <f t="shared" ref="AG288" si="1271">(AB286-AE288)^2+(AB287-AE288)^2+(AB288-AE288)^2+(AB285-AE288)^2</f>
        <v>10290.147403272143</v>
      </c>
      <c r="AL288" s="148">
        <f t="shared" si="1115"/>
        <v>62.028577190814367</v>
      </c>
      <c r="AN288" s="155">
        <f t="shared" ref="AN288" si="1272">SUM(AL285:AL288)</f>
        <v>223.17970188425608</v>
      </c>
      <c r="AO288" s="156">
        <f t="shared" ref="AO288" si="1273">AVERAGE(AL285:AL288)</f>
        <v>55.794925471064019</v>
      </c>
      <c r="AP288" s="157">
        <f t="shared" ref="AP288" si="1274">(AO288-AT$12)^2</f>
        <v>55.752875031475639</v>
      </c>
      <c r="AQ288" s="158">
        <f t="shared" ref="AQ288" si="1275">(AL286-AO288)^2+(AL287-AO288)^2+(AL288-AO288)^2+(AL285-AO288)^2</f>
        <v>568.273390345704</v>
      </c>
      <c r="AV288" s="148">
        <f t="shared" si="1116"/>
        <v>5.6897892155352592</v>
      </c>
      <c r="AX288" s="155">
        <f t="shared" ref="AX288" si="1276">SUM(AV285:AV288)</f>
        <v>15.318663272594929</v>
      </c>
      <c r="AY288" s="156">
        <f t="shared" ref="AY288" si="1277">AVERAGE(AV285:AV288)</f>
        <v>3.8296658181487322</v>
      </c>
      <c r="AZ288" s="157">
        <f t="shared" ref="AZ288" si="1278">(AY288-BD$12)^2</f>
        <v>2.6332843074362122E-2</v>
      </c>
      <c r="BA288" s="158">
        <f t="shared" ref="BA288" si="1279">(AV286-AY288)^2+(AV287-AY288)^2+(AV288-AY288)^2+(AV285-AY288)^2</f>
        <v>8.1892055107172332</v>
      </c>
      <c r="BF288" s="148" t="str">
        <f t="shared" si="1117"/>
        <v/>
      </c>
      <c r="BK288" s="148">
        <f t="shared" si="1118"/>
        <v>0</v>
      </c>
      <c r="BM288" s="155">
        <f t="shared" ref="BM288" si="1280">SUM(BK285:BK288)</f>
        <v>12.865549064261293</v>
      </c>
      <c r="BN288" s="156">
        <f t="shared" ref="BN288" si="1281">AVERAGE(BK285:BK288)</f>
        <v>3.2163872660653232</v>
      </c>
      <c r="BO288" s="157">
        <f t="shared" ref="BO288" si="1282">(BN288-BS$12)^2</f>
        <v>0.43747516654546043</v>
      </c>
      <c r="BP288" s="158">
        <f t="shared" ref="BP288" si="1283">(BK286-BN288)^2+(BK287-BN288)^2+(BK288-BN288)^2+(BK285-BN288)^2</f>
        <v>71.194482935136477</v>
      </c>
      <c r="BU288" s="148">
        <f t="shared" si="1119"/>
        <v>0</v>
      </c>
      <c r="BW288" s="155">
        <f t="shared" ref="BW288" si="1284">SUM(BU285:BU288)</f>
        <v>11.874686089802569</v>
      </c>
      <c r="BX288" s="156">
        <f t="shared" ref="BX288" si="1285">AVERAGE(BU285:BU288)</f>
        <v>2.9686715224506424</v>
      </c>
      <c r="BY288" s="157">
        <f t="shared" ref="BY288" si="1286">(BX288-CC$12)^2</f>
        <v>31.955434282845005</v>
      </c>
      <c r="BZ288" s="158">
        <f t="shared" ref="BZ288" si="1287">(BU286-BX288)^2+(BU287-BX288)^2+(BU288-BX288)^2+(BU285-BX288)^2</f>
        <v>20.265544125352452</v>
      </c>
    </row>
    <row r="289" spans="1:78" x14ac:dyDescent="0.2">
      <c r="A289" s="74" t="s">
        <v>313</v>
      </c>
      <c r="B289" s="75">
        <v>106.01502698149807</v>
      </c>
      <c r="C289" s="75">
        <v>24.913531340652046</v>
      </c>
      <c r="D289" s="75">
        <v>2.6260565610162736</v>
      </c>
      <c r="E289" s="75">
        <v>7.3468914473684208</v>
      </c>
      <c r="F289" s="75">
        <v>20.096135703645832</v>
      </c>
      <c r="G289" s="75">
        <v>13.477191549797546</v>
      </c>
      <c r="H289" s="75">
        <v>167.12794213660976</v>
      </c>
      <c r="I289" s="75"/>
      <c r="J289" s="96"/>
      <c r="K289" s="97"/>
      <c r="L289" s="97"/>
      <c r="M289" s="98"/>
      <c r="R289" s="75">
        <f t="shared" si="1113"/>
        <v>174.47483358397818</v>
      </c>
      <c r="T289" s="96"/>
      <c r="U289" s="97"/>
      <c r="V289" s="97"/>
      <c r="W289" s="98"/>
      <c r="AB289" s="148">
        <f t="shared" si="1114"/>
        <v>106.01502698149807</v>
      </c>
      <c r="AD289" s="149"/>
      <c r="AE289" s="143"/>
      <c r="AF289" s="143"/>
      <c r="AG289" s="150"/>
      <c r="AL289" s="148">
        <f t="shared" si="1115"/>
        <v>24.913531340652046</v>
      </c>
      <c r="AN289" s="149"/>
      <c r="AO289" s="143"/>
      <c r="AP289" s="143"/>
      <c r="AQ289" s="150"/>
      <c r="AV289" s="148">
        <f t="shared" si="1116"/>
        <v>2.6260565610162736</v>
      </c>
      <c r="AX289" s="149"/>
      <c r="AY289" s="143"/>
      <c r="AZ289" s="143"/>
      <c r="BA289" s="150"/>
      <c r="BF289" s="148">
        <f t="shared" si="1117"/>
        <v>7.3468914473684208</v>
      </c>
      <c r="BK289" s="148">
        <f t="shared" si="1118"/>
        <v>20.096135703645832</v>
      </c>
      <c r="BM289" s="149"/>
      <c r="BN289" s="143"/>
      <c r="BO289" s="143"/>
      <c r="BP289" s="150"/>
      <c r="BU289" s="148">
        <f t="shared" si="1119"/>
        <v>13.477191549797546</v>
      </c>
      <c r="BW289" s="149"/>
      <c r="BX289" s="143"/>
      <c r="BY289" s="143"/>
      <c r="BZ289" s="150"/>
    </row>
    <row r="290" spans="1:78" x14ac:dyDescent="0.2">
      <c r="A290" s="74" t="s">
        <v>314</v>
      </c>
      <c r="B290" s="75">
        <v>138.44611512728216</v>
      </c>
      <c r="C290" s="75">
        <v>32.534837054911307</v>
      </c>
      <c r="D290" s="75">
        <v>5.6897892155352592</v>
      </c>
      <c r="E290" s="75"/>
      <c r="F290" s="75">
        <v>0</v>
      </c>
      <c r="G290" s="75">
        <v>37.708057314912026</v>
      </c>
      <c r="H290" s="75">
        <v>214.37879871264073</v>
      </c>
      <c r="I290" s="75"/>
      <c r="J290" s="96"/>
      <c r="K290" s="97"/>
      <c r="L290" s="97"/>
      <c r="M290" s="98"/>
      <c r="R290" s="75">
        <f t="shared" si="1113"/>
        <v>214.37879871264073</v>
      </c>
      <c r="T290" s="96"/>
      <c r="U290" s="97"/>
      <c r="V290" s="97"/>
      <c r="W290" s="98"/>
      <c r="AB290" s="148">
        <f t="shared" si="1114"/>
        <v>138.44611512728216</v>
      </c>
      <c r="AD290" s="149"/>
      <c r="AE290" s="143"/>
      <c r="AF290" s="143"/>
      <c r="AG290" s="150"/>
      <c r="AL290" s="148">
        <f t="shared" si="1115"/>
        <v>32.534837054911307</v>
      </c>
      <c r="AN290" s="149"/>
      <c r="AO290" s="143"/>
      <c r="AP290" s="143"/>
      <c r="AQ290" s="150"/>
      <c r="AV290" s="148">
        <f t="shared" si="1116"/>
        <v>5.6897892155352592</v>
      </c>
      <c r="AX290" s="149"/>
      <c r="AY290" s="143"/>
      <c r="AZ290" s="143"/>
      <c r="BA290" s="150"/>
      <c r="BF290" s="148" t="str">
        <f t="shared" si="1117"/>
        <v/>
      </c>
      <c r="BK290" s="148">
        <f t="shared" si="1118"/>
        <v>0</v>
      </c>
      <c r="BM290" s="149"/>
      <c r="BN290" s="143"/>
      <c r="BO290" s="143"/>
      <c r="BP290" s="150"/>
      <c r="BU290" s="148">
        <f t="shared" si="1119"/>
        <v>37.708057314912026</v>
      </c>
      <c r="BW290" s="149"/>
      <c r="BX290" s="143"/>
      <c r="BY290" s="143"/>
      <c r="BZ290" s="150"/>
    </row>
    <row r="291" spans="1:78" x14ac:dyDescent="0.2">
      <c r="A291" s="74" t="s">
        <v>315</v>
      </c>
      <c r="B291" s="75">
        <v>154.27522262320602</v>
      </c>
      <c r="C291" s="75">
        <v>36.25467731645341</v>
      </c>
      <c r="D291" s="75">
        <v>4.8144370285298344</v>
      </c>
      <c r="E291" s="75"/>
      <c r="F291" s="75">
        <v>10.654416666666666</v>
      </c>
      <c r="G291" s="75">
        <v>21.713129682396588</v>
      </c>
      <c r="H291" s="75">
        <v>227.7118833172525</v>
      </c>
      <c r="I291" s="75"/>
      <c r="J291" s="96"/>
      <c r="K291" s="97"/>
      <c r="L291" s="97"/>
      <c r="M291" s="98"/>
      <c r="R291" s="75">
        <f t="shared" si="1113"/>
        <v>227.7118833172525</v>
      </c>
      <c r="T291" s="96"/>
      <c r="U291" s="97"/>
      <c r="V291" s="97"/>
      <c r="W291" s="98"/>
      <c r="AB291" s="148">
        <f t="shared" si="1114"/>
        <v>154.27522262320602</v>
      </c>
      <c r="AD291" s="149"/>
      <c r="AE291" s="143"/>
      <c r="AF291" s="143"/>
      <c r="AG291" s="150"/>
      <c r="AL291" s="148">
        <f t="shared" si="1115"/>
        <v>36.25467731645341</v>
      </c>
      <c r="AN291" s="149"/>
      <c r="AO291" s="143"/>
      <c r="AP291" s="143"/>
      <c r="AQ291" s="150"/>
      <c r="AV291" s="148">
        <f t="shared" si="1116"/>
        <v>4.8144370285298344</v>
      </c>
      <c r="AX291" s="149"/>
      <c r="AY291" s="143"/>
      <c r="AZ291" s="143"/>
      <c r="BA291" s="150"/>
      <c r="BF291" s="148" t="str">
        <f t="shared" si="1117"/>
        <v/>
      </c>
      <c r="BK291" s="148">
        <f t="shared" si="1118"/>
        <v>10.654416666666666</v>
      </c>
      <c r="BM291" s="149"/>
      <c r="BN291" s="143"/>
      <c r="BO291" s="143"/>
      <c r="BP291" s="150"/>
      <c r="BU291" s="148">
        <f t="shared" si="1119"/>
        <v>21.713129682396588</v>
      </c>
      <c r="BW291" s="149"/>
      <c r="BX291" s="143"/>
      <c r="BY291" s="143"/>
      <c r="BZ291" s="150"/>
    </row>
    <row r="292" spans="1:78" x14ac:dyDescent="0.2">
      <c r="A292" s="74" t="s">
        <v>316</v>
      </c>
      <c r="B292" s="75">
        <v>220.76046537839579</v>
      </c>
      <c r="C292" s="75">
        <v>51.878709363923008</v>
      </c>
      <c r="D292" s="75">
        <v>3.501408748021698</v>
      </c>
      <c r="E292" s="75"/>
      <c r="F292" s="75">
        <v>23.941770416666671</v>
      </c>
      <c r="G292" s="75">
        <v>11.96566163577071</v>
      </c>
      <c r="H292" s="75">
        <v>312.04801554277782</v>
      </c>
      <c r="I292" s="75"/>
      <c r="J292" s="102">
        <f t="shared" ref="J292" si="1288">SUM(H289:H292)</f>
        <v>921.26663970928075</v>
      </c>
      <c r="K292" s="103">
        <f t="shared" ref="K292" si="1289">AVERAGE(H289:H292)</f>
        <v>230.31665992732019</v>
      </c>
      <c r="L292" s="104">
        <f t="shared" ref="L292" si="1290">(K292-P$12)^2</f>
        <v>1497.1269061023515</v>
      </c>
      <c r="M292" s="105">
        <f t="shared" ref="M292" si="1291">(H290-K292)^2+(H291-K292)^2+(H292-K292)^2+(H289-K292)^2</f>
        <v>10933.628828061181</v>
      </c>
      <c r="R292" s="75">
        <f t="shared" si="1113"/>
        <v>312.04801554277782</v>
      </c>
      <c r="T292" s="102">
        <f t="shared" ref="T292" si="1292">SUM(R289:R292)</f>
        <v>928.61353115664929</v>
      </c>
      <c r="U292" s="103">
        <f t="shared" ref="U292" si="1293">AVERAGE(R289:R292)</f>
        <v>232.15338278916232</v>
      </c>
      <c r="V292" s="104">
        <f t="shared" ref="V292" si="1294">(U292-Z$12)^2</f>
        <v>1397.7901695117455</v>
      </c>
      <c r="W292" s="105">
        <f t="shared" ref="W292" si="1295">(R290-U292)^2+(R291-U292)^2+(R292-U292)^2+(R289-U292)^2</f>
        <v>10045.630137902248</v>
      </c>
      <c r="AB292" s="148">
        <f t="shared" si="1114"/>
        <v>220.76046537839579</v>
      </c>
      <c r="AD292" s="155">
        <f t="shared" ref="AD292" si="1296">SUM(AB289:AB292)</f>
        <v>619.49683011038201</v>
      </c>
      <c r="AE292" s="156">
        <f t="shared" ref="AE292" si="1297">AVERAGE(AB289:AB292)</f>
        <v>154.8742075275955</v>
      </c>
      <c r="AF292" s="157">
        <f t="shared" ref="AF292" si="1298">(AE292-AJ$12)^2</f>
        <v>2597.2365986163818</v>
      </c>
      <c r="AG292" s="158">
        <f t="shared" ref="AG292" si="1299">(AB290-AE292)^2+(AB291-AE292)^2+(AB292-AE292)^2+(AB289-AE292)^2</f>
        <v>6998.4595000472082</v>
      </c>
      <c r="AL292" s="148">
        <f t="shared" si="1115"/>
        <v>51.878709363923008</v>
      </c>
      <c r="AN292" s="155">
        <f t="shared" ref="AN292" si="1300">SUM(AL289:AL292)</f>
        <v>145.58175507593978</v>
      </c>
      <c r="AO292" s="156">
        <f t="shared" ref="AO292" si="1301">AVERAGE(AL289:AL292)</f>
        <v>36.395438768984945</v>
      </c>
      <c r="AP292" s="157">
        <f t="shared" ref="AP292" si="1302">(AO292-AT$12)^2</f>
        <v>142.38937503232486</v>
      </c>
      <c r="AQ292" s="158">
        <f t="shared" ref="AQ292" si="1303">(AL290-AO292)^2+(AL291-AO292)^2+(AL292-AO292)^2+(AL289-AO292)^2</f>
        <v>386.48992589010697</v>
      </c>
      <c r="AV292" s="148">
        <f t="shared" si="1116"/>
        <v>3.501408748021698</v>
      </c>
      <c r="AX292" s="155">
        <f t="shared" ref="AX292" si="1304">SUM(AV289:AV292)</f>
        <v>16.631691553103067</v>
      </c>
      <c r="AY292" s="156">
        <f t="shared" ref="AY292" si="1305">AVERAGE(AV289:AV292)</f>
        <v>4.1579228882757668</v>
      </c>
      <c r="AZ292" s="157">
        <f t="shared" ref="AZ292" si="1306">(AY292-BD$12)^2</f>
        <v>0.2406207065721668</v>
      </c>
      <c r="BA292" s="158">
        <f t="shared" ref="BA292" si="1307">(AV290-AY292)^2+(AV291-AY292)^2+(AV292-AY292)^2+(AV289-AY292)^2</f>
        <v>5.5552505218900512</v>
      </c>
      <c r="BF292" s="148" t="str">
        <f t="shared" si="1117"/>
        <v/>
      </c>
      <c r="BK292" s="148">
        <f t="shared" si="1118"/>
        <v>23.941770416666671</v>
      </c>
      <c r="BM292" s="155">
        <f t="shared" ref="BM292" si="1308">SUM(BK289:BK292)</f>
        <v>54.692322786979169</v>
      </c>
      <c r="BN292" s="156">
        <f t="shared" ref="BN292" si="1309">AVERAGE(BK289:BK292)</f>
        <v>13.673080696744792</v>
      </c>
      <c r="BO292" s="157">
        <f t="shared" ref="BO292" si="1310">(BN292-BS$12)^2</f>
        <v>123.61242524806043</v>
      </c>
      <c r="BP292" s="158">
        <f t="shared" ref="BP292" si="1311">(BK290-BN292)^2+(BK291-BN292)^2+(BK292-BN292)^2+(BK289-BN292)^2</f>
        <v>342.76709245188835</v>
      </c>
      <c r="BU292" s="148">
        <f t="shared" si="1119"/>
        <v>11.96566163577071</v>
      </c>
      <c r="BW292" s="155">
        <f t="shared" ref="BW292" si="1312">SUM(BU289:BU292)</f>
        <v>84.864040182876877</v>
      </c>
      <c r="BX292" s="156">
        <f t="shared" ref="BX292" si="1313">AVERAGE(BU289:BU292)</f>
        <v>21.216010045719219</v>
      </c>
      <c r="BY292" s="157">
        <f t="shared" ref="BY292" si="1314">(BX292-CC$12)^2</f>
        <v>158.61953443844655</v>
      </c>
      <c r="BZ292" s="158">
        <f t="shared" ref="BZ292" si="1315">(BU290-BX292)^2+(BU291-BX292)^2+(BU292-BX292)^2+(BU289-BX292)^2</f>
        <v>417.69300848071646</v>
      </c>
    </row>
    <row r="293" spans="1:78" x14ac:dyDescent="0.2">
      <c r="A293" s="74" t="s">
        <v>317</v>
      </c>
      <c r="B293" s="75">
        <v>236.07810405830026</v>
      </c>
      <c r="C293" s="75">
        <v>55.478354453700554</v>
      </c>
      <c r="D293" s="75">
        <v>1.3130282805081368</v>
      </c>
      <c r="E293" s="75">
        <v>2.4898557692307697</v>
      </c>
      <c r="F293" s="75">
        <v>0</v>
      </c>
      <c r="G293" s="75">
        <v>1.2559688450661277</v>
      </c>
      <c r="H293" s="75">
        <v>294.1254556375751</v>
      </c>
      <c r="I293" s="75"/>
      <c r="J293" s="96"/>
      <c r="K293" s="97"/>
      <c r="L293" s="97"/>
      <c r="M293" s="98"/>
      <c r="R293" s="75">
        <f t="shared" si="1113"/>
        <v>296.61531140680586</v>
      </c>
      <c r="T293" s="96"/>
      <c r="U293" s="97"/>
      <c r="V293" s="97"/>
      <c r="W293" s="98"/>
      <c r="AB293" s="148">
        <f t="shared" si="1114"/>
        <v>236.07810405830026</v>
      </c>
      <c r="AD293" s="149"/>
      <c r="AE293" s="143"/>
      <c r="AF293" s="143"/>
      <c r="AG293" s="150"/>
      <c r="AL293" s="148">
        <f t="shared" si="1115"/>
        <v>55.478354453700554</v>
      </c>
      <c r="AN293" s="149"/>
      <c r="AO293" s="143"/>
      <c r="AP293" s="143"/>
      <c r="AQ293" s="150"/>
      <c r="AV293" s="148">
        <f t="shared" si="1116"/>
        <v>1.3130282805081368</v>
      </c>
      <c r="AX293" s="149"/>
      <c r="AY293" s="143"/>
      <c r="AZ293" s="143"/>
      <c r="BA293" s="150"/>
      <c r="BF293" s="148">
        <f t="shared" si="1117"/>
        <v>2.4898557692307697</v>
      </c>
      <c r="BK293" s="148">
        <f t="shared" si="1118"/>
        <v>0</v>
      </c>
      <c r="BM293" s="149"/>
      <c r="BN293" s="143"/>
      <c r="BO293" s="143"/>
      <c r="BP293" s="150"/>
      <c r="BU293" s="148">
        <f t="shared" si="1119"/>
        <v>1.2559688450661277</v>
      </c>
      <c r="BW293" s="149"/>
      <c r="BX293" s="143"/>
      <c r="BY293" s="143"/>
      <c r="BZ293" s="150"/>
    </row>
    <row r="294" spans="1:78" x14ac:dyDescent="0.2">
      <c r="A294" s="74" t="s">
        <v>318</v>
      </c>
      <c r="B294" s="75">
        <v>176.92200394594013</v>
      </c>
      <c r="C294" s="75">
        <v>41.576670927295929</v>
      </c>
      <c r="D294" s="75">
        <v>0.8753521870054245</v>
      </c>
      <c r="E294" s="75"/>
      <c r="F294" s="75">
        <v>0.63663903061224503</v>
      </c>
      <c r="G294" s="75">
        <v>0</v>
      </c>
      <c r="H294" s="75">
        <v>220.01066609085376</v>
      </c>
      <c r="I294" s="75"/>
      <c r="J294" s="96"/>
      <c r="K294" s="97"/>
      <c r="L294" s="97"/>
      <c r="M294" s="98"/>
      <c r="R294" s="75">
        <f t="shared" si="1113"/>
        <v>220.01066609085376</v>
      </c>
      <c r="T294" s="96"/>
      <c r="U294" s="97"/>
      <c r="V294" s="97"/>
      <c r="W294" s="98"/>
      <c r="AB294" s="148">
        <f t="shared" si="1114"/>
        <v>176.92200394594013</v>
      </c>
      <c r="AD294" s="149"/>
      <c r="AE294" s="143"/>
      <c r="AF294" s="143"/>
      <c r="AG294" s="150"/>
      <c r="AL294" s="148">
        <f t="shared" si="1115"/>
        <v>41.576670927295929</v>
      </c>
      <c r="AN294" s="149"/>
      <c r="AO294" s="143"/>
      <c r="AP294" s="143"/>
      <c r="AQ294" s="150"/>
      <c r="AV294" s="148">
        <f t="shared" si="1116"/>
        <v>0.8753521870054245</v>
      </c>
      <c r="AX294" s="149"/>
      <c r="AY294" s="143"/>
      <c r="AZ294" s="143"/>
      <c r="BA294" s="150"/>
      <c r="BF294" s="148" t="str">
        <f t="shared" si="1117"/>
        <v/>
      </c>
      <c r="BK294" s="148">
        <f t="shared" si="1118"/>
        <v>0.63663903061224503</v>
      </c>
      <c r="BM294" s="149"/>
      <c r="BN294" s="143"/>
      <c r="BO294" s="143"/>
      <c r="BP294" s="150"/>
      <c r="BU294" s="148">
        <f t="shared" si="1119"/>
        <v>0</v>
      </c>
      <c r="BW294" s="149"/>
      <c r="BX294" s="143"/>
      <c r="BY294" s="143"/>
      <c r="BZ294" s="150"/>
    </row>
    <row r="295" spans="1:78" x14ac:dyDescent="0.2">
      <c r="A295" s="74" t="s">
        <v>319</v>
      </c>
      <c r="B295" s="75">
        <v>156.4872923183045</v>
      </c>
      <c r="C295" s="75">
        <v>36.774513694801556</v>
      </c>
      <c r="D295" s="75">
        <v>2.1883804675135612</v>
      </c>
      <c r="E295" s="75"/>
      <c r="F295" s="75">
        <v>0</v>
      </c>
      <c r="G295" s="75">
        <v>0</v>
      </c>
      <c r="H295" s="75">
        <v>195.45018648061961</v>
      </c>
      <c r="I295" s="75"/>
      <c r="J295" s="96"/>
      <c r="K295" s="97"/>
      <c r="L295" s="97"/>
      <c r="M295" s="98"/>
      <c r="R295" s="75">
        <f t="shared" si="1113"/>
        <v>195.45018648061961</v>
      </c>
      <c r="T295" s="96"/>
      <c r="U295" s="97"/>
      <c r="V295" s="97"/>
      <c r="W295" s="98"/>
      <c r="AB295" s="148">
        <f t="shared" si="1114"/>
        <v>156.4872923183045</v>
      </c>
      <c r="AD295" s="149"/>
      <c r="AE295" s="143"/>
      <c r="AF295" s="143"/>
      <c r="AG295" s="150"/>
      <c r="AL295" s="148">
        <f t="shared" si="1115"/>
        <v>36.774513694801556</v>
      </c>
      <c r="AN295" s="149"/>
      <c r="AO295" s="143"/>
      <c r="AP295" s="143"/>
      <c r="AQ295" s="150"/>
      <c r="AV295" s="148">
        <f t="shared" si="1116"/>
        <v>2.1883804675135612</v>
      </c>
      <c r="AX295" s="149"/>
      <c r="AY295" s="143"/>
      <c r="AZ295" s="143"/>
      <c r="BA295" s="150"/>
      <c r="BF295" s="148" t="str">
        <f t="shared" si="1117"/>
        <v/>
      </c>
      <c r="BK295" s="148">
        <f t="shared" si="1118"/>
        <v>0</v>
      </c>
      <c r="BM295" s="149"/>
      <c r="BN295" s="143"/>
      <c r="BO295" s="143"/>
      <c r="BP295" s="150"/>
      <c r="BU295" s="148">
        <f t="shared" si="1119"/>
        <v>0</v>
      </c>
      <c r="BW295" s="149"/>
      <c r="BX295" s="143"/>
      <c r="BY295" s="143"/>
      <c r="BZ295" s="150"/>
    </row>
    <row r="296" spans="1:78" x14ac:dyDescent="0.2">
      <c r="A296" s="74" t="s">
        <v>320</v>
      </c>
      <c r="B296" s="75">
        <v>172.05398304795963</v>
      </c>
      <c r="C296" s="75">
        <v>40.432686016270509</v>
      </c>
      <c r="D296" s="75">
        <v>9.6288740570596687</v>
      </c>
      <c r="E296" s="75"/>
      <c r="F296" s="75">
        <v>0</v>
      </c>
      <c r="G296" s="75">
        <v>0</v>
      </c>
      <c r="H296" s="75">
        <v>222.11554312128982</v>
      </c>
      <c r="I296" s="75">
        <v>114.15988779803648</v>
      </c>
      <c r="J296" s="102">
        <f t="shared" ref="J296" si="1316">SUM(H293:H296)</f>
        <v>931.70185133033829</v>
      </c>
      <c r="K296" s="103">
        <f t="shared" ref="K296" si="1317">AVERAGE(H293:H296)</f>
        <v>232.92546283258457</v>
      </c>
      <c r="L296" s="104">
        <f t="shared" ref="L296" si="1318">(K296-P$12)^2</f>
        <v>1302.0493760840236</v>
      </c>
      <c r="M296" s="105">
        <f t="shared" ref="M296" si="1319">(H294-K296)^2+(H295-K296)^2+(H296-K296)^2+(H293-K296)^2</f>
        <v>5433.4817960318969</v>
      </c>
      <c r="R296" s="75">
        <f t="shared" si="1113"/>
        <v>222.11554312128982</v>
      </c>
      <c r="T296" s="102">
        <f t="shared" ref="T296" si="1320">SUM(R293:R296)</f>
        <v>934.19170709956916</v>
      </c>
      <c r="U296" s="103">
        <f t="shared" ref="U296" si="1321">AVERAGE(R293:R296)</f>
        <v>233.54792677489229</v>
      </c>
      <c r="V296" s="104">
        <f t="shared" ref="V296" si="1322">(U296-Z$12)^2</f>
        <v>1295.4592009112882</v>
      </c>
      <c r="W296" s="105">
        <f t="shared" ref="W296" si="1323">(R294-U296)^2+(R295-U296)^2+(R296-U296)^2+(R293-U296)^2</f>
        <v>5742.8896426703486</v>
      </c>
      <c r="AB296" s="148">
        <f t="shared" si="1114"/>
        <v>172.05398304795963</v>
      </c>
      <c r="AD296" s="155">
        <f t="shared" ref="AD296" si="1324">SUM(AB293:AB296)</f>
        <v>741.54138337050449</v>
      </c>
      <c r="AE296" s="156">
        <f t="shared" ref="AE296" si="1325">AVERAGE(AB293:AB296)</f>
        <v>185.38534584262612</v>
      </c>
      <c r="AF296" s="157">
        <f t="shared" ref="AF296" si="1326">(AE296-AJ$12)^2</f>
        <v>418.28235030529544</v>
      </c>
      <c r="AG296" s="158">
        <f t="shared" ref="AG296" si="1327">(AB294-AE296)^2+(AB295-AE296)^2+(AB296-AE296)^2+(AB293-AE296)^2</f>
        <v>3654.2066230305732</v>
      </c>
      <c r="AL296" s="148">
        <f t="shared" si="1115"/>
        <v>40.432686016270509</v>
      </c>
      <c r="AN296" s="155">
        <f t="shared" ref="AN296" si="1328">SUM(AL293:AL296)</f>
        <v>174.26222509206855</v>
      </c>
      <c r="AO296" s="156">
        <f t="shared" ref="AO296" si="1329">AVERAGE(AL293:AL296)</f>
        <v>43.565556273017137</v>
      </c>
      <c r="AP296" s="157">
        <f t="shared" ref="AP296" si="1330">(AO296-AT$12)^2</f>
        <v>22.682210287590415</v>
      </c>
      <c r="AQ296" s="158">
        <f t="shared" ref="AQ296" si="1331">(AL294-AO296)^2+(AL295-AO296)^2+(AL296-AO296)^2+(AL293-AO296)^2</f>
        <v>201.80356075686331</v>
      </c>
      <c r="AV296" s="148">
        <f t="shared" si="1116"/>
        <v>9.6288740570596687</v>
      </c>
      <c r="AX296" s="155">
        <f t="shared" ref="AX296" si="1332">SUM(AV293:AV296)</f>
        <v>14.00563499208679</v>
      </c>
      <c r="AY296" s="156">
        <f t="shared" ref="AY296" si="1333">AVERAGE(AV293:AV296)</f>
        <v>3.5014087480216975</v>
      </c>
      <c r="AZ296" s="157">
        <f t="shared" ref="AZ296" si="1334">(AY296-BD$12)^2</f>
        <v>2.755038775332733E-2</v>
      </c>
      <c r="BA296" s="158">
        <f t="shared" ref="BA296" si="1335">(AV294-AY296)^2+(AV295-AY296)^2+(AV296-AY296)^2+(AV293-AY296)^2</f>
        <v>50.955056511129442</v>
      </c>
      <c r="BF296" s="148" t="str">
        <f t="shared" si="1117"/>
        <v/>
      </c>
      <c r="BK296" s="148">
        <f t="shared" si="1118"/>
        <v>0</v>
      </c>
      <c r="BM296" s="155">
        <f t="shared" ref="BM296" si="1336">SUM(BK293:BK296)</f>
        <v>0.63663903061224503</v>
      </c>
      <c r="BN296" s="156">
        <f t="shared" ref="BN296" si="1337">AVERAGE(BK293:BK296)</f>
        <v>0.15915975765306126</v>
      </c>
      <c r="BO296" s="157">
        <f t="shared" ref="BO296" si="1338">(BN296-BS$12)^2</f>
        <v>5.7398981446144557</v>
      </c>
      <c r="BP296" s="158">
        <f t="shared" ref="BP296" si="1339">(BK294-BN296)^2+(BK295-BN296)^2+(BK296-BN296)^2+(BK293-BN296)^2</f>
        <v>0.30398194147417434</v>
      </c>
      <c r="BU296" s="148">
        <f t="shared" si="1119"/>
        <v>0</v>
      </c>
      <c r="BW296" s="155">
        <f t="shared" ref="BW296" si="1340">SUM(BU293:BU296)</f>
        <v>1.2559688450661277</v>
      </c>
      <c r="BX296" s="156">
        <f t="shared" ref="BX296" si="1341">AVERAGE(BU293:BU296)</f>
        <v>0.31399221126653193</v>
      </c>
      <c r="BY296" s="157">
        <f t="shared" ref="BY296" si="1342">(BX296-CC$12)^2</f>
        <v>69.016103084394203</v>
      </c>
      <c r="BZ296" s="158">
        <f t="shared" ref="BZ296" si="1343">(BU294-BX296)^2+(BU295-BX296)^2+(BU296-BX296)^2+(BU293-BX296)^2</f>
        <v>1.1830933048325571</v>
      </c>
    </row>
    <row r="297" spans="1:78" x14ac:dyDescent="0.2">
      <c r="A297" s="74" t="s">
        <v>321</v>
      </c>
      <c r="B297" s="75">
        <v>206.54493296231237</v>
      </c>
      <c r="C297" s="75">
        <v>48.538059246143405</v>
      </c>
      <c r="D297" s="75">
        <v>5.6897892155352592</v>
      </c>
      <c r="E297" s="75">
        <v>1.910328488372093</v>
      </c>
      <c r="F297" s="75">
        <v>0</v>
      </c>
      <c r="G297" s="75">
        <v>7.2101500519259458</v>
      </c>
      <c r="H297" s="75">
        <v>267.98293147591698</v>
      </c>
      <c r="I297" s="75"/>
      <c r="J297" s="96"/>
      <c r="K297" s="97"/>
      <c r="L297" s="97"/>
      <c r="M297" s="98"/>
      <c r="R297" s="75">
        <f t="shared" si="1113"/>
        <v>269.89325996428909</v>
      </c>
      <c r="T297" s="96"/>
      <c r="U297" s="97"/>
      <c r="V297" s="97"/>
      <c r="W297" s="98"/>
      <c r="AB297" s="148">
        <f t="shared" si="1114"/>
        <v>206.54493296231237</v>
      </c>
      <c r="AD297" s="149"/>
      <c r="AE297" s="143"/>
      <c r="AF297" s="143"/>
      <c r="AG297" s="150"/>
      <c r="AL297" s="148">
        <f t="shared" si="1115"/>
        <v>48.538059246143405</v>
      </c>
      <c r="AN297" s="149"/>
      <c r="AO297" s="143"/>
      <c r="AP297" s="143"/>
      <c r="AQ297" s="150"/>
      <c r="AV297" s="148">
        <f t="shared" si="1116"/>
        <v>5.6897892155352592</v>
      </c>
      <c r="AX297" s="149"/>
      <c r="AY297" s="143"/>
      <c r="AZ297" s="143"/>
      <c r="BA297" s="150"/>
      <c r="BF297" s="148">
        <f t="shared" si="1117"/>
        <v>1.910328488372093</v>
      </c>
      <c r="BK297" s="148">
        <f t="shared" si="1118"/>
        <v>0</v>
      </c>
      <c r="BM297" s="149"/>
      <c r="BN297" s="143"/>
      <c r="BO297" s="143"/>
      <c r="BP297" s="150"/>
      <c r="BU297" s="148">
        <f t="shared" si="1119"/>
        <v>7.2101500519259458</v>
      </c>
      <c r="BW297" s="149"/>
      <c r="BX297" s="143"/>
      <c r="BY297" s="143"/>
      <c r="BZ297" s="150"/>
    </row>
    <row r="298" spans="1:78" x14ac:dyDescent="0.2">
      <c r="A298" s="74" t="s">
        <v>322</v>
      </c>
      <c r="B298" s="75">
        <v>33.14580074299667</v>
      </c>
      <c r="C298" s="75">
        <v>6.7948891523143171</v>
      </c>
      <c r="D298" s="75">
        <v>0.43767609350271225</v>
      </c>
      <c r="E298" s="75"/>
      <c r="F298" s="75">
        <v>0</v>
      </c>
      <c r="G298" s="75">
        <v>0</v>
      </c>
      <c r="H298" s="75">
        <v>40.378365988813698</v>
      </c>
      <c r="I298" s="75"/>
      <c r="J298" s="96"/>
      <c r="K298" s="97"/>
      <c r="L298" s="97"/>
      <c r="M298" s="98"/>
      <c r="R298" s="75">
        <f t="shared" si="1113"/>
        <v>40.378365988813698</v>
      </c>
      <c r="T298" s="96"/>
      <c r="U298" s="97"/>
      <c r="V298" s="97"/>
      <c r="W298" s="98"/>
      <c r="AB298" s="148">
        <f t="shared" si="1114"/>
        <v>33.14580074299667</v>
      </c>
      <c r="AD298" s="149"/>
      <c r="AE298" s="143"/>
      <c r="AF298" s="143"/>
      <c r="AG298" s="150"/>
      <c r="AL298" s="148">
        <f t="shared" si="1115"/>
        <v>6.7948891523143171</v>
      </c>
      <c r="AN298" s="149"/>
      <c r="AO298" s="143"/>
      <c r="AP298" s="143"/>
      <c r="AQ298" s="150"/>
      <c r="AV298" s="148">
        <f t="shared" si="1116"/>
        <v>0.43767609350271225</v>
      </c>
      <c r="AX298" s="149"/>
      <c r="AY298" s="143"/>
      <c r="AZ298" s="143"/>
      <c r="BA298" s="150"/>
      <c r="BF298" s="148" t="str">
        <f t="shared" si="1117"/>
        <v/>
      </c>
      <c r="BK298" s="148">
        <f t="shared" si="1118"/>
        <v>0</v>
      </c>
      <c r="BM298" s="149"/>
      <c r="BN298" s="143"/>
      <c r="BO298" s="143"/>
      <c r="BP298" s="150"/>
      <c r="BU298" s="148">
        <f t="shared" si="1119"/>
        <v>0</v>
      </c>
      <c r="BW298" s="149"/>
      <c r="BX298" s="143"/>
      <c r="BY298" s="143"/>
      <c r="BZ298" s="150"/>
    </row>
    <row r="299" spans="1:78" x14ac:dyDescent="0.2">
      <c r="A299" s="74" t="s">
        <v>323</v>
      </c>
      <c r="B299" s="75">
        <v>13.748649944582874</v>
      </c>
      <c r="C299" s="75">
        <v>2.8184732386394891</v>
      </c>
      <c r="D299" s="75">
        <v>1.750704374010849</v>
      </c>
      <c r="E299" s="75"/>
      <c r="F299" s="75">
        <v>10.086638980701835</v>
      </c>
      <c r="G299" s="75">
        <v>3.1344747078861923</v>
      </c>
      <c r="H299" s="75">
        <v>31.538941245821238</v>
      </c>
      <c r="I299" s="75"/>
      <c r="J299" s="96"/>
      <c r="K299" s="97"/>
      <c r="L299" s="97"/>
      <c r="M299" s="98"/>
      <c r="R299" s="75">
        <f t="shared" si="1113"/>
        <v>31.538941245821238</v>
      </c>
      <c r="T299" s="96"/>
      <c r="U299" s="97"/>
      <c r="V299" s="97"/>
      <c r="W299" s="98"/>
      <c r="AB299" s="148">
        <f t="shared" si="1114"/>
        <v>13.748649944582874</v>
      </c>
      <c r="AD299" s="149"/>
      <c r="AE299" s="143"/>
      <c r="AF299" s="143"/>
      <c r="AG299" s="150"/>
      <c r="AL299" s="148">
        <f t="shared" si="1115"/>
        <v>2.8184732386394891</v>
      </c>
      <c r="AN299" s="149"/>
      <c r="AO299" s="143"/>
      <c r="AP299" s="143"/>
      <c r="AQ299" s="150"/>
      <c r="AV299" s="148">
        <f t="shared" si="1116"/>
        <v>1.750704374010849</v>
      </c>
      <c r="AX299" s="149"/>
      <c r="AY299" s="143"/>
      <c r="AZ299" s="143"/>
      <c r="BA299" s="150"/>
      <c r="BF299" s="148" t="str">
        <f t="shared" si="1117"/>
        <v/>
      </c>
      <c r="BK299" s="148">
        <f t="shared" si="1118"/>
        <v>10.086638980701835</v>
      </c>
      <c r="BM299" s="149"/>
      <c r="BN299" s="143"/>
      <c r="BO299" s="143"/>
      <c r="BP299" s="150"/>
      <c r="BU299" s="148">
        <f t="shared" si="1119"/>
        <v>3.1344747078861923</v>
      </c>
      <c r="BW299" s="149"/>
      <c r="BX299" s="143"/>
      <c r="BY299" s="143"/>
      <c r="BZ299" s="150"/>
    </row>
    <row r="300" spans="1:78" x14ac:dyDescent="0.2">
      <c r="A300" s="74" t="s">
        <v>324</v>
      </c>
      <c r="B300" s="75">
        <v>112.86011361973968</v>
      </c>
      <c r="C300" s="75">
        <v>26.522126700638822</v>
      </c>
      <c r="D300" s="75">
        <v>3.501408748021698</v>
      </c>
      <c r="E300" s="75"/>
      <c r="F300" s="75">
        <v>8.4779898254974562</v>
      </c>
      <c r="G300" s="75">
        <v>13.162974188180614</v>
      </c>
      <c r="H300" s="75">
        <v>164.52461308207828</v>
      </c>
      <c r="I300" s="75">
        <v>46.057363253856948</v>
      </c>
      <c r="J300" s="102">
        <f t="shared" ref="J300" si="1344">SUM(H297:H300)</f>
        <v>504.42485179263019</v>
      </c>
      <c r="K300" s="103">
        <f t="shared" ref="K300" si="1345">AVERAGE(H297:H300)</f>
        <v>126.10621294815755</v>
      </c>
      <c r="L300" s="104">
        <f t="shared" ref="L300" si="1346">(K300-P$12)^2</f>
        <v>20421.316333375307</v>
      </c>
      <c r="M300" s="105">
        <f t="shared" ref="M300" si="1347">(H298-K300)^2+(H299-K300)^2+(H300-K300)^2+(H297-K300)^2</f>
        <v>37897.209350563295</v>
      </c>
      <c r="R300" s="75">
        <f t="shared" si="1113"/>
        <v>164.52461308207828</v>
      </c>
      <c r="T300" s="102">
        <f t="shared" ref="T300" si="1348">SUM(R297:R300)</f>
        <v>506.33518028100229</v>
      </c>
      <c r="U300" s="103">
        <f t="shared" ref="U300" si="1349">AVERAGE(R297:R300)</f>
        <v>126.58379507025057</v>
      </c>
      <c r="V300" s="104">
        <f t="shared" ref="V300" si="1350">(U300-Z$12)^2</f>
        <v>20436.595151063353</v>
      </c>
      <c r="W300" s="105">
        <f t="shared" ref="W300" si="1351">(R298-U300)^2+(R299-U300)^2+(R300-U300)^2+(R297-U300)^2</f>
        <v>38442.008641244072</v>
      </c>
      <c r="AB300" s="148">
        <f t="shared" si="1114"/>
        <v>112.86011361973968</v>
      </c>
      <c r="AD300" s="155">
        <f t="shared" ref="AD300" si="1352">SUM(AB297:AB300)</f>
        <v>366.29949726963162</v>
      </c>
      <c r="AE300" s="156">
        <f t="shared" ref="AE300" si="1353">AVERAGE(AB297:AB300)</f>
        <v>91.574874317407904</v>
      </c>
      <c r="AF300" s="157">
        <f t="shared" ref="AF300" si="1354">(AE300-AJ$12)^2</f>
        <v>13055.901484021011</v>
      </c>
      <c r="AG300" s="158">
        <f t="shared" ref="AG300" si="1355">(AB298-AE300)^2+(AB299-AE300)^2+(AB300-AE300)^2+(AB297-AE300)^2</f>
        <v>23142.053635863565</v>
      </c>
      <c r="AL300" s="148">
        <f t="shared" si="1115"/>
        <v>26.522126700638822</v>
      </c>
      <c r="AN300" s="155">
        <f t="shared" ref="AN300" si="1356">SUM(AL297:AL300)</f>
        <v>84.673548337736037</v>
      </c>
      <c r="AO300" s="156">
        <f t="shared" ref="AO300" si="1357">AVERAGE(AL297:AL300)</f>
        <v>21.168387084434009</v>
      </c>
      <c r="AP300" s="157">
        <f t="shared" ref="AP300" si="1358">(AO300-AT$12)^2</f>
        <v>737.65221567954575</v>
      </c>
      <c r="AQ300" s="158">
        <f t="shared" ref="AQ300" si="1359">(AL298-AO300)^2+(AL299-AO300)^2+(AL300-AO300)^2+(AL297-AO300)^2</f>
        <v>1321.0782630703015</v>
      </c>
      <c r="AV300" s="148">
        <f t="shared" si="1116"/>
        <v>3.501408748021698</v>
      </c>
      <c r="AX300" s="155">
        <f t="shared" ref="AX300" si="1360">SUM(AV297:AV300)</f>
        <v>11.379578431070518</v>
      </c>
      <c r="AY300" s="156">
        <f t="shared" ref="AY300" si="1361">AVERAGE(AV297:AV300)</f>
        <v>2.8448946077676296</v>
      </c>
      <c r="AZ300" s="157">
        <f t="shared" ref="AZ300" si="1362">(AY300-BD$12)^2</f>
        <v>0.6765017016415652</v>
      </c>
      <c r="BA300" s="158">
        <f t="shared" ref="BA300" si="1363">(AV298-AY300)^2+(AV299-AY300)^2+(AV300-AY300)^2+(AV297-AY300)^2</f>
        <v>15.516389388727386</v>
      </c>
      <c r="BF300" s="148" t="str">
        <f t="shared" si="1117"/>
        <v/>
      </c>
      <c r="BK300" s="148">
        <f t="shared" si="1118"/>
        <v>8.4779898254974562</v>
      </c>
      <c r="BM300" s="155">
        <f t="shared" ref="BM300" si="1364">SUM(BK297:BK300)</f>
        <v>18.564628806199291</v>
      </c>
      <c r="BN300" s="156">
        <f t="shared" ref="BN300" si="1365">AVERAGE(BK297:BK300)</f>
        <v>4.6411572015498228</v>
      </c>
      <c r="BO300" s="157">
        <f t="shared" ref="BO300" si="1366">(BN300-BS$12)^2</f>
        <v>4.3521845047390313</v>
      </c>
      <c r="BP300" s="158">
        <f t="shared" ref="BP300" si="1367">(BK298-BN300)^2+(BK299-BN300)^2+(BK300-BN300)^2+(BK297-BN300)^2</f>
        <v>87.455236730261007</v>
      </c>
      <c r="BU300" s="148">
        <f t="shared" si="1119"/>
        <v>13.162974188180614</v>
      </c>
      <c r="BW300" s="155">
        <f t="shared" ref="BW300" si="1368">SUM(BU297:BU300)</f>
        <v>23.507598947992754</v>
      </c>
      <c r="BX300" s="156">
        <f t="shared" ref="BX300" si="1369">AVERAGE(BU297:BU300)</f>
        <v>5.8768997369981886</v>
      </c>
      <c r="BY300" s="157">
        <f t="shared" ref="BY300" si="1370">(BX300-CC$12)^2</f>
        <v>7.5332988914297427</v>
      </c>
      <c r="BZ300" s="158">
        <f t="shared" ref="BZ300" si="1371">(BU298-BX300)^2+(BU299-BX300)^2+(BU300-BX300)^2+(BU297-BX300)^2</f>
        <v>96.923282869457552</v>
      </c>
    </row>
    <row r="301" spans="1:78" x14ac:dyDescent="0.2">
      <c r="A301" s="74" t="s">
        <v>325</v>
      </c>
      <c r="B301" s="75">
        <v>78.067585495478397</v>
      </c>
      <c r="C301" s="75">
        <v>18.345882591437423</v>
      </c>
      <c r="D301" s="75">
        <v>1.750704374010849</v>
      </c>
      <c r="E301" s="75">
        <v>3.8759452488687787</v>
      </c>
      <c r="F301" s="75">
        <v>0</v>
      </c>
      <c r="G301" s="75">
        <v>8.4914739106984705</v>
      </c>
      <c r="H301" s="75">
        <v>106.65564637162515</v>
      </c>
      <c r="I301" s="75"/>
      <c r="J301" s="96"/>
      <c r="K301" s="97"/>
      <c r="L301" s="97"/>
      <c r="M301" s="98"/>
      <c r="R301" s="75">
        <f t="shared" si="1113"/>
        <v>110.53159162049393</v>
      </c>
      <c r="T301" s="96"/>
      <c r="U301" s="97"/>
      <c r="V301" s="97"/>
      <c r="W301" s="98"/>
      <c r="AB301" s="148">
        <f t="shared" si="1114"/>
        <v>78.067585495478397</v>
      </c>
      <c r="AD301" s="149"/>
      <c r="AE301" s="143"/>
      <c r="AF301" s="143"/>
      <c r="AG301" s="150"/>
      <c r="AL301" s="148">
        <f t="shared" si="1115"/>
        <v>18.345882591437423</v>
      </c>
      <c r="AN301" s="149"/>
      <c r="AO301" s="143"/>
      <c r="AP301" s="143"/>
      <c r="AQ301" s="150"/>
      <c r="AV301" s="148">
        <f t="shared" si="1116"/>
        <v>1.750704374010849</v>
      </c>
      <c r="AX301" s="149"/>
      <c r="AY301" s="143"/>
      <c r="AZ301" s="143"/>
      <c r="BA301" s="150"/>
      <c r="BF301" s="148">
        <f t="shared" si="1117"/>
        <v>3.8759452488687787</v>
      </c>
      <c r="BK301" s="148">
        <f t="shared" si="1118"/>
        <v>0</v>
      </c>
      <c r="BM301" s="149"/>
      <c r="BN301" s="143"/>
      <c r="BO301" s="143"/>
      <c r="BP301" s="150"/>
      <c r="BU301" s="148">
        <f t="shared" si="1119"/>
        <v>8.4914739106984705</v>
      </c>
      <c r="BW301" s="149"/>
      <c r="BX301" s="143"/>
      <c r="BY301" s="143"/>
      <c r="BZ301" s="150"/>
    </row>
    <row r="302" spans="1:78" x14ac:dyDescent="0.2">
      <c r="A302" s="74" t="s">
        <v>326</v>
      </c>
      <c r="B302" s="75">
        <v>112.32028211439956</v>
      </c>
      <c r="C302" s="75">
        <v>26.395266296883896</v>
      </c>
      <c r="D302" s="75">
        <v>3.501408748021698</v>
      </c>
      <c r="E302" s="75"/>
      <c r="F302" s="75">
        <v>0</v>
      </c>
      <c r="G302" s="75">
        <v>4.2041794438927615</v>
      </c>
      <c r="H302" s="75">
        <v>146.42113660319794</v>
      </c>
      <c r="I302" s="75"/>
      <c r="J302" s="96"/>
      <c r="K302" s="97"/>
      <c r="L302" s="97"/>
      <c r="M302" s="98"/>
      <c r="R302" s="75">
        <f t="shared" si="1113"/>
        <v>146.42113660319794</v>
      </c>
      <c r="T302" s="96"/>
      <c r="U302" s="97"/>
      <c r="V302" s="97"/>
      <c r="W302" s="98"/>
      <c r="AB302" s="148">
        <f t="shared" si="1114"/>
        <v>112.32028211439956</v>
      </c>
      <c r="AD302" s="149"/>
      <c r="AE302" s="143"/>
      <c r="AF302" s="143"/>
      <c r="AG302" s="150"/>
      <c r="AL302" s="148">
        <f t="shared" si="1115"/>
        <v>26.395266296883896</v>
      </c>
      <c r="AN302" s="149"/>
      <c r="AO302" s="143"/>
      <c r="AP302" s="143"/>
      <c r="AQ302" s="150"/>
      <c r="AV302" s="148">
        <f t="shared" si="1116"/>
        <v>3.501408748021698</v>
      </c>
      <c r="AX302" s="149"/>
      <c r="AY302" s="143"/>
      <c r="AZ302" s="143"/>
      <c r="BA302" s="150"/>
      <c r="BF302" s="148" t="str">
        <f t="shared" si="1117"/>
        <v/>
      </c>
      <c r="BK302" s="148">
        <f t="shared" si="1118"/>
        <v>0</v>
      </c>
      <c r="BM302" s="149"/>
      <c r="BN302" s="143"/>
      <c r="BO302" s="143"/>
      <c r="BP302" s="150"/>
      <c r="BU302" s="148">
        <f t="shared" si="1119"/>
        <v>4.2041794438927615</v>
      </c>
      <c r="BW302" s="149"/>
      <c r="BX302" s="143"/>
      <c r="BY302" s="143"/>
      <c r="BZ302" s="150"/>
    </row>
    <row r="303" spans="1:78" x14ac:dyDescent="0.2">
      <c r="A303" s="74" t="s">
        <v>327</v>
      </c>
      <c r="B303" s="75">
        <v>109.51423492948973</v>
      </c>
      <c r="C303" s="75">
        <v>25.735845208430085</v>
      </c>
      <c r="D303" s="75">
        <v>1.3130282805081368</v>
      </c>
      <c r="E303" s="75"/>
      <c r="F303" s="75">
        <v>4.9205406250000007E-2</v>
      </c>
      <c r="G303" s="75">
        <v>7.0045223958817244</v>
      </c>
      <c r="H303" s="75">
        <v>143.61683622055969</v>
      </c>
      <c r="I303" s="75"/>
      <c r="J303" s="96"/>
      <c r="K303" s="97"/>
      <c r="L303" s="97"/>
      <c r="M303" s="98"/>
      <c r="R303" s="75">
        <f t="shared" si="1113"/>
        <v>143.61683622055969</v>
      </c>
      <c r="T303" s="96"/>
      <c r="U303" s="97"/>
      <c r="V303" s="97"/>
      <c r="W303" s="98"/>
      <c r="AB303" s="148">
        <f t="shared" si="1114"/>
        <v>109.51423492948973</v>
      </c>
      <c r="AD303" s="149"/>
      <c r="AE303" s="143"/>
      <c r="AF303" s="143"/>
      <c r="AG303" s="150"/>
      <c r="AL303" s="148">
        <f t="shared" si="1115"/>
        <v>25.735845208430085</v>
      </c>
      <c r="AN303" s="149"/>
      <c r="AO303" s="143"/>
      <c r="AP303" s="143"/>
      <c r="AQ303" s="150"/>
      <c r="AV303" s="148">
        <f t="shared" si="1116"/>
        <v>1.3130282805081368</v>
      </c>
      <c r="AX303" s="149"/>
      <c r="AY303" s="143"/>
      <c r="AZ303" s="143"/>
      <c r="BA303" s="150"/>
      <c r="BF303" s="148" t="str">
        <f t="shared" si="1117"/>
        <v/>
      </c>
      <c r="BK303" s="148">
        <f t="shared" si="1118"/>
        <v>4.9205406250000007E-2</v>
      </c>
      <c r="BM303" s="149"/>
      <c r="BN303" s="143"/>
      <c r="BO303" s="143"/>
      <c r="BP303" s="150"/>
      <c r="BU303" s="148">
        <f t="shared" si="1119"/>
        <v>7.0045223958817244</v>
      </c>
      <c r="BW303" s="149"/>
      <c r="BX303" s="143"/>
      <c r="BY303" s="143"/>
      <c r="BZ303" s="150"/>
    </row>
    <row r="304" spans="1:78" x14ac:dyDescent="0.2">
      <c r="A304" s="74" t="s">
        <v>328</v>
      </c>
      <c r="B304" s="75">
        <v>178.60464946601226</v>
      </c>
      <c r="C304" s="75">
        <v>41.972092624512882</v>
      </c>
      <c r="D304" s="75">
        <v>3.93908484152441</v>
      </c>
      <c r="E304" s="75"/>
      <c r="F304" s="75">
        <v>1.347775E-2</v>
      </c>
      <c r="G304" s="75">
        <v>22.333475647973483</v>
      </c>
      <c r="H304" s="75">
        <v>246.86278033002304</v>
      </c>
      <c r="I304" s="75"/>
      <c r="J304" s="102">
        <f t="shared" ref="J304" si="1372">SUM(H301:H304)</f>
        <v>643.55639952540582</v>
      </c>
      <c r="K304" s="103">
        <f t="shared" ref="K304" si="1373">AVERAGE(H301:H304)</f>
        <v>160.88909988135146</v>
      </c>
      <c r="L304" s="104">
        <f t="shared" ref="L304" si="1374">(K304-P$12)^2</f>
        <v>11689.995865666833</v>
      </c>
      <c r="M304" s="105">
        <f t="shared" ref="M304" si="1375">(H302-K304)^2+(H303-K304)^2+(H304-K304)^2+(H301-K304)^2</f>
        <v>10840.394262867845</v>
      </c>
      <c r="R304" s="75">
        <f t="shared" si="1113"/>
        <v>246.86278033002304</v>
      </c>
      <c r="T304" s="102">
        <f t="shared" ref="T304" si="1376">SUM(R301:R304)</f>
        <v>647.43234477427461</v>
      </c>
      <c r="U304" s="103">
        <f t="shared" ref="U304" si="1377">AVERAGE(R301:R304)</f>
        <v>161.85808619356865</v>
      </c>
      <c r="V304" s="104">
        <f t="shared" ref="V304" si="1378">(U304-Z$12)^2</f>
        <v>11595.483914070037</v>
      </c>
      <c r="W304" s="105">
        <f t="shared" ref="W304" si="1379">(R302-U304)^2+(R303-U304)^2+(R304-U304)^2+(R301-U304)^2</f>
        <v>10431.24968362548</v>
      </c>
      <c r="AB304" s="148">
        <f t="shared" si="1114"/>
        <v>178.60464946601226</v>
      </c>
      <c r="AD304" s="155">
        <f t="shared" ref="AD304" si="1380">SUM(AB301:AB304)</f>
        <v>478.50675200537989</v>
      </c>
      <c r="AE304" s="156">
        <f t="shared" ref="AE304" si="1381">AVERAGE(AB301:AB304)</f>
        <v>119.62668800134497</v>
      </c>
      <c r="AF304" s="157">
        <f t="shared" ref="AF304" si="1382">(AE304-AJ$12)^2</f>
        <v>7432.2692900726606</v>
      </c>
      <c r="AG304" s="158">
        <f t="shared" ref="AG304" si="1383">(AB302-AE304)^2+(AB303-AE304)^2+(AB304-AE304)^2+(AB301-AE304)^2</f>
        <v>5361.2042137361705</v>
      </c>
      <c r="AL304" s="148">
        <f t="shared" si="1115"/>
        <v>41.972092624512882</v>
      </c>
      <c r="AN304" s="155">
        <f t="shared" ref="AN304" si="1384">SUM(AL301:AL304)</f>
        <v>112.44908672126429</v>
      </c>
      <c r="AO304" s="156">
        <f t="shared" ref="AO304" si="1385">AVERAGE(AL301:AL304)</f>
        <v>28.112271680316073</v>
      </c>
      <c r="AP304" s="157">
        <f t="shared" ref="AP304" si="1386">(AO304-AT$12)^2</f>
        <v>408.68135964140203</v>
      </c>
      <c r="AQ304" s="158">
        <f t="shared" ref="AQ304" si="1387">(AL302-AO304)^2+(AL303-AO304)^2+(AL304-AO304)^2+(AL301-AO304)^2</f>
        <v>296.07250270358003</v>
      </c>
      <c r="AV304" s="148">
        <f t="shared" si="1116"/>
        <v>3.93908484152441</v>
      </c>
      <c r="AX304" s="155">
        <f t="shared" ref="AX304" si="1388">SUM(AV301:AV304)</f>
        <v>10.504226244065094</v>
      </c>
      <c r="AY304" s="156">
        <f t="shared" ref="AY304" si="1389">AVERAGE(AV301:AV304)</f>
        <v>2.6260565610162736</v>
      </c>
      <c r="AZ304" s="157">
        <f t="shared" ref="AZ304" si="1390">(AY304-BD$12)^2</f>
        <v>1.0843791690947724</v>
      </c>
      <c r="BA304" s="158">
        <f t="shared" ref="BA304" si="1391">(AV302-AY304)^2+(AV303-AY304)^2+(AV304-AY304)^2+(AV301-AY304)^2</f>
        <v>4.9805694334186672</v>
      </c>
      <c r="BF304" s="148" t="str">
        <f t="shared" si="1117"/>
        <v/>
      </c>
      <c r="BK304" s="148">
        <f t="shared" si="1118"/>
        <v>1.347775E-2</v>
      </c>
      <c r="BM304" s="155">
        <f t="shared" ref="BM304" si="1392">SUM(BK301:BK304)</f>
        <v>6.2683156250000011E-2</v>
      </c>
      <c r="BN304" s="156">
        <f t="shared" ref="BN304" si="1393">AVERAGE(BK301:BK304)</f>
        <v>1.5670789062500003E-2</v>
      </c>
      <c r="BO304" s="157">
        <f t="shared" ref="BO304" si="1394">(BN304-BS$12)^2</f>
        <v>6.4480313965134446</v>
      </c>
      <c r="BP304" s="158">
        <f t="shared" ref="BP304" si="1395">(BK302-BN304)^2+(BK303-BN304)^2+(BK304-BN304)^2+(BK301-BN304)^2</f>
        <v>1.6205272299245608E-3</v>
      </c>
      <c r="BU304" s="148">
        <f t="shared" si="1119"/>
        <v>22.333475647973483</v>
      </c>
      <c r="BW304" s="155">
        <f t="shared" ref="BW304" si="1396">SUM(BU301:BU304)</f>
        <v>42.033651398446437</v>
      </c>
      <c r="BX304" s="156">
        <f t="shared" ref="BX304" si="1397">AVERAGE(BU301:BU304)</f>
        <v>10.508412849611609</v>
      </c>
      <c r="BY304" s="157">
        <f t="shared" ref="BY304" si="1398">(BX304-CC$12)^2</f>
        <v>3.5601181664466268</v>
      </c>
      <c r="BZ304" s="158">
        <f t="shared" ref="BZ304" si="1399">(BU302-BX304)^2+(BU303-BX304)^2+(BU304-BX304)^2+(BU301-BX304)^2</f>
        <v>195.92076001402691</v>
      </c>
    </row>
    <row r="305" spans="1:78" x14ac:dyDescent="0.2">
      <c r="A305" s="74" t="s">
        <v>329</v>
      </c>
      <c r="B305" s="75">
        <v>149.59339589756192</v>
      </c>
      <c r="C305" s="75">
        <v>35.154448035927047</v>
      </c>
      <c r="D305" s="75">
        <v>1.750704374010849</v>
      </c>
      <c r="E305" s="75">
        <v>2.1295406250000002</v>
      </c>
      <c r="F305" s="75">
        <v>0</v>
      </c>
      <c r="G305" s="75">
        <v>3.1511518719229339</v>
      </c>
      <c r="H305" s="75">
        <v>189.64970017942275</v>
      </c>
      <c r="I305" s="75"/>
      <c r="J305" s="96"/>
      <c r="K305" s="97"/>
      <c r="L305" s="97"/>
      <c r="M305" s="98"/>
      <c r="R305" s="75">
        <f t="shared" si="1113"/>
        <v>191.77924080442276</v>
      </c>
      <c r="T305" s="96"/>
      <c r="U305" s="97"/>
      <c r="V305" s="97"/>
      <c r="W305" s="98"/>
      <c r="AB305" s="148">
        <f t="shared" si="1114"/>
        <v>149.59339589756192</v>
      </c>
      <c r="AD305" s="149"/>
      <c r="AE305" s="143"/>
      <c r="AF305" s="143"/>
      <c r="AG305" s="150"/>
      <c r="AL305" s="148">
        <f t="shared" si="1115"/>
        <v>35.154448035927047</v>
      </c>
      <c r="AN305" s="149"/>
      <c r="AO305" s="143"/>
      <c r="AP305" s="143"/>
      <c r="AQ305" s="150"/>
      <c r="AV305" s="148">
        <f t="shared" si="1116"/>
        <v>1.750704374010849</v>
      </c>
      <c r="AX305" s="149"/>
      <c r="AY305" s="143"/>
      <c r="AZ305" s="143"/>
      <c r="BA305" s="150"/>
      <c r="BF305" s="148">
        <f t="shared" si="1117"/>
        <v>2.1295406250000002</v>
      </c>
      <c r="BK305" s="148">
        <f t="shared" si="1118"/>
        <v>0</v>
      </c>
      <c r="BM305" s="149"/>
      <c r="BN305" s="143"/>
      <c r="BO305" s="143"/>
      <c r="BP305" s="150"/>
      <c r="BU305" s="148">
        <f t="shared" si="1119"/>
        <v>3.1511518719229339</v>
      </c>
      <c r="BW305" s="149"/>
      <c r="BX305" s="143"/>
      <c r="BY305" s="143"/>
      <c r="BZ305" s="150"/>
    </row>
    <row r="306" spans="1:78" x14ac:dyDescent="0.2">
      <c r="A306" s="74" t="s">
        <v>330</v>
      </c>
      <c r="B306" s="75">
        <v>98.053698171376396</v>
      </c>
      <c r="C306" s="75">
        <v>23.042619070273453</v>
      </c>
      <c r="D306" s="75">
        <v>2.6260565610162736</v>
      </c>
      <c r="E306" s="75"/>
      <c r="F306" s="75">
        <v>3.2577330090931049</v>
      </c>
      <c r="G306" s="75">
        <v>23.61567481728633</v>
      </c>
      <c r="H306" s="75">
        <v>150.59578162904555</v>
      </c>
      <c r="I306" s="75"/>
      <c r="J306" s="96"/>
      <c r="K306" s="97"/>
      <c r="L306" s="97"/>
      <c r="M306" s="98"/>
      <c r="R306" s="75">
        <f t="shared" si="1113"/>
        <v>150.59578162904555</v>
      </c>
      <c r="T306" s="96"/>
      <c r="U306" s="97"/>
      <c r="V306" s="97"/>
      <c r="W306" s="98"/>
      <c r="AB306" s="148">
        <f t="shared" si="1114"/>
        <v>98.053698171376396</v>
      </c>
      <c r="AD306" s="149"/>
      <c r="AE306" s="143"/>
      <c r="AF306" s="143"/>
      <c r="AG306" s="150"/>
      <c r="AL306" s="148">
        <f t="shared" si="1115"/>
        <v>23.042619070273453</v>
      </c>
      <c r="AN306" s="149"/>
      <c r="AO306" s="143"/>
      <c r="AP306" s="143"/>
      <c r="AQ306" s="150"/>
      <c r="AV306" s="148">
        <f t="shared" si="1116"/>
        <v>2.6260565610162736</v>
      </c>
      <c r="AX306" s="149"/>
      <c r="AY306" s="143"/>
      <c r="AZ306" s="143"/>
      <c r="BA306" s="150"/>
      <c r="BF306" s="148" t="str">
        <f t="shared" si="1117"/>
        <v/>
      </c>
      <c r="BK306" s="148">
        <f t="shared" si="1118"/>
        <v>3.2577330090931049</v>
      </c>
      <c r="BM306" s="149"/>
      <c r="BN306" s="143"/>
      <c r="BO306" s="143"/>
      <c r="BP306" s="150"/>
      <c r="BU306" s="148">
        <f t="shared" si="1119"/>
        <v>23.61567481728633</v>
      </c>
      <c r="BW306" s="149"/>
      <c r="BX306" s="143"/>
      <c r="BY306" s="143"/>
      <c r="BZ306" s="150"/>
    </row>
    <row r="307" spans="1:78" x14ac:dyDescent="0.2">
      <c r="A307" s="74" t="s">
        <v>331</v>
      </c>
      <c r="B307" s="75">
        <v>172.16969859462716</v>
      </c>
      <c r="C307" s="75">
        <v>40.459879169737384</v>
      </c>
      <c r="D307" s="75">
        <v>3.501408748021698</v>
      </c>
      <c r="E307" s="75"/>
      <c r="F307" s="75">
        <v>4.4214843749999995</v>
      </c>
      <c r="G307" s="75">
        <v>29.197882971274595</v>
      </c>
      <c r="H307" s="75">
        <v>249.75035385866084</v>
      </c>
      <c r="I307" s="75"/>
      <c r="J307" s="96"/>
      <c r="K307" s="97"/>
      <c r="L307" s="97"/>
      <c r="M307" s="98"/>
      <c r="R307" s="75">
        <f t="shared" si="1113"/>
        <v>249.75035385866084</v>
      </c>
      <c r="T307" s="96"/>
      <c r="U307" s="97"/>
      <c r="V307" s="97"/>
      <c r="W307" s="98"/>
      <c r="AB307" s="148">
        <f t="shared" si="1114"/>
        <v>172.16969859462716</v>
      </c>
      <c r="AD307" s="149"/>
      <c r="AE307" s="143"/>
      <c r="AF307" s="143"/>
      <c r="AG307" s="150"/>
      <c r="AL307" s="148">
        <f t="shared" si="1115"/>
        <v>40.459879169737384</v>
      </c>
      <c r="AN307" s="149"/>
      <c r="AO307" s="143"/>
      <c r="AP307" s="143"/>
      <c r="AQ307" s="150"/>
      <c r="AV307" s="148">
        <f t="shared" si="1116"/>
        <v>3.501408748021698</v>
      </c>
      <c r="AX307" s="149"/>
      <c r="AY307" s="143"/>
      <c r="AZ307" s="143"/>
      <c r="BA307" s="150"/>
      <c r="BF307" s="148" t="str">
        <f t="shared" si="1117"/>
        <v/>
      </c>
      <c r="BK307" s="148">
        <f t="shared" si="1118"/>
        <v>4.4214843749999995</v>
      </c>
      <c r="BM307" s="149"/>
      <c r="BN307" s="143"/>
      <c r="BO307" s="143"/>
      <c r="BP307" s="150"/>
      <c r="BU307" s="148">
        <f t="shared" si="1119"/>
        <v>29.197882971274595</v>
      </c>
      <c r="BW307" s="149"/>
      <c r="BX307" s="143"/>
      <c r="BY307" s="143"/>
      <c r="BZ307" s="150"/>
    </row>
    <row r="308" spans="1:78" x14ac:dyDescent="0.2">
      <c r="A308" s="74" t="s">
        <v>332</v>
      </c>
      <c r="B308" s="75">
        <v>197.04623269771176</v>
      </c>
      <c r="C308" s="75">
        <v>46.305864683962263</v>
      </c>
      <c r="D308" s="75">
        <v>2.6260565610162736</v>
      </c>
      <c r="E308" s="75"/>
      <c r="F308" s="75">
        <v>0</v>
      </c>
      <c r="G308" s="75">
        <v>17.477030704170154</v>
      </c>
      <c r="H308" s="75">
        <v>263.45518464686046</v>
      </c>
      <c r="I308" s="75">
        <v>70.3842917251052</v>
      </c>
      <c r="J308" s="102">
        <f t="shared" ref="J308" si="1400">SUM(H305:H308)</f>
        <v>853.4510203139896</v>
      </c>
      <c r="K308" s="103">
        <f t="shared" ref="K308" si="1401">AVERAGE(H305:H308)</f>
        <v>213.3627550784974</v>
      </c>
      <c r="L308" s="104">
        <f t="shared" ref="L308" si="1402">(K308-P$12)^2</f>
        <v>3096.5473246196561</v>
      </c>
      <c r="M308" s="105">
        <f t="shared" ref="M308" si="1403">(H306-K308)^2+(H307-K308)^2+(H308-K308)^2+(H305-K308)^2</f>
        <v>8335.3107736982874</v>
      </c>
      <c r="R308" s="75">
        <f t="shared" si="1113"/>
        <v>263.45518464686046</v>
      </c>
      <c r="T308" s="102">
        <f t="shared" ref="T308" si="1404">SUM(R305:R308)</f>
        <v>855.58056093898972</v>
      </c>
      <c r="U308" s="103">
        <f t="shared" ref="U308" si="1405">AVERAGE(R305:R308)</f>
        <v>213.89514023474743</v>
      </c>
      <c r="V308" s="104">
        <f t="shared" ref="V308" si="1406">(U308-Z$12)^2</f>
        <v>3096.3965917601518</v>
      </c>
      <c r="W308" s="105">
        <f t="shared" ref="W308" si="1407">(R306-U308)^2+(R307-U308)^2+(R308-U308)^2+(R305-U308)^2</f>
        <v>8237.7161536525618</v>
      </c>
      <c r="AB308" s="148">
        <f t="shared" si="1114"/>
        <v>197.04623269771176</v>
      </c>
      <c r="AD308" s="155">
        <f t="shared" ref="AD308" si="1408">SUM(AB305:AB308)</f>
        <v>616.86302536127721</v>
      </c>
      <c r="AE308" s="156">
        <f t="shared" ref="AE308" si="1409">AVERAGE(AB305:AB308)</f>
        <v>154.2157563403193</v>
      </c>
      <c r="AF308" s="157">
        <f t="shared" ref="AF308" si="1410">(AE308-AJ$12)^2</f>
        <v>2664.7835715449301</v>
      </c>
      <c r="AG308" s="158">
        <f t="shared" ref="AG308" si="1411">(AB306-AE308)^2+(AB307-AE308)^2+(AB308-AE308)^2+(AB305-AE308)^2</f>
        <v>5332.3367413066699</v>
      </c>
      <c r="AL308" s="148">
        <f t="shared" si="1115"/>
        <v>46.305864683962263</v>
      </c>
      <c r="AN308" s="155">
        <f t="shared" ref="AN308" si="1412">SUM(AL305:AL308)</f>
        <v>144.96281095990014</v>
      </c>
      <c r="AO308" s="156">
        <f t="shared" ref="AO308" si="1413">AVERAGE(AL305:AL308)</f>
        <v>36.240702739975035</v>
      </c>
      <c r="AP308" s="157">
        <f t="shared" ref="AP308" si="1414">(AO308-AT$12)^2</f>
        <v>146.10615609089049</v>
      </c>
      <c r="AQ308" s="158">
        <f t="shared" ref="AQ308" si="1415">(AL306-AO308)^2+(AL307-AO308)^2+(AL308-AO308)^2+(AL305-AO308)^2</f>
        <v>294.47829653866086</v>
      </c>
      <c r="AV308" s="148">
        <f t="shared" si="1116"/>
        <v>2.6260565610162736</v>
      </c>
      <c r="AX308" s="155">
        <f t="shared" ref="AX308" si="1416">SUM(AV305:AV308)</f>
        <v>10.504226244065094</v>
      </c>
      <c r="AY308" s="156">
        <f t="shared" ref="AY308" si="1417">AVERAGE(AV305:AV308)</f>
        <v>2.6260565610162736</v>
      </c>
      <c r="AZ308" s="157">
        <f t="shared" ref="AZ308" si="1418">(AY308-BD$12)^2</f>
        <v>1.0843791690947724</v>
      </c>
      <c r="BA308" s="158">
        <f t="shared" ref="BA308" si="1419">(AV306-AY308)^2+(AV307-AY308)^2+(AV308-AY308)^2+(AV305-AY308)^2</f>
        <v>1.5324829025903592</v>
      </c>
      <c r="BF308" s="148" t="str">
        <f t="shared" si="1117"/>
        <v/>
      </c>
      <c r="BK308" s="148">
        <f t="shared" si="1118"/>
        <v>0</v>
      </c>
      <c r="BM308" s="155">
        <f t="shared" ref="BM308" si="1420">SUM(BK305:BK308)</f>
        <v>7.6792173840931044</v>
      </c>
      <c r="BN308" s="156">
        <f t="shared" ref="BN308" si="1421">AVERAGE(BK305:BK308)</f>
        <v>1.9198043460232761</v>
      </c>
      <c r="BO308" s="157">
        <f t="shared" ref="BO308" si="1422">(BN308-BS$12)^2</f>
        <v>0.4034331352358495</v>
      </c>
      <c r="BP308" s="158">
        <f t="shared" ref="BP308" si="1423">(BK306-BN308)^2+(BK307-BN308)^2+(BK308-BN308)^2+(BK305-BN308)^2</f>
        <v>15.419753528864518</v>
      </c>
      <c r="BU308" s="148">
        <f t="shared" si="1119"/>
        <v>17.477030704170154</v>
      </c>
      <c r="BW308" s="155">
        <f t="shared" ref="BW308" si="1424">SUM(BU305:BU308)</f>
        <v>73.441740364654009</v>
      </c>
      <c r="BX308" s="156">
        <f t="shared" ref="BX308" si="1425">AVERAGE(BU305:BU308)</f>
        <v>18.360435091163502</v>
      </c>
      <c r="BY308" s="157">
        <f t="shared" ref="BY308" si="1426">(BX308-CC$12)^2</f>
        <v>94.845195071474407</v>
      </c>
      <c r="BZ308" s="158">
        <f t="shared" ref="BZ308" si="1427">(BU306-BX308)^2+(BU307-BX308)^2+(BU308-BX308)^2+(BU305-BX308)^2</f>
        <v>377.17052048717574</v>
      </c>
    </row>
    <row r="309" spans="1:78" x14ac:dyDescent="0.2">
      <c r="A309" s="74" t="s">
        <v>333</v>
      </c>
      <c r="B309" s="75">
        <v>109.47779015209495</v>
      </c>
      <c r="C309" s="75">
        <v>25.727280685742311</v>
      </c>
      <c r="D309" s="75">
        <v>0.8753521870054245</v>
      </c>
      <c r="E309" s="75">
        <v>1.1539245810055867</v>
      </c>
      <c r="F309" s="75">
        <v>1.3153698979591839</v>
      </c>
      <c r="G309" s="75">
        <v>0</v>
      </c>
      <c r="H309" s="75">
        <v>137.39579292280189</v>
      </c>
      <c r="I309" s="75"/>
      <c r="J309" s="96"/>
      <c r="K309" s="97"/>
      <c r="L309" s="97"/>
      <c r="M309" s="98"/>
      <c r="R309" s="75">
        <f t="shared" si="1113"/>
        <v>138.54971750380747</v>
      </c>
      <c r="T309" s="96"/>
      <c r="U309" s="97"/>
      <c r="V309" s="97"/>
      <c r="W309" s="98"/>
      <c r="AB309" s="148">
        <f t="shared" si="1114"/>
        <v>109.47779015209495</v>
      </c>
      <c r="AD309" s="149"/>
      <c r="AE309" s="143"/>
      <c r="AF309" s="143"/>
      <c r="AG309" s="150"/>
      <c r="AL309" s="148">
        <f t="shared" si="1115"/>
        <v>25.727280685742311</v>
      </c>
      <c r="AN309" s="149"/>
      <c r="AO309" s="143"/>
      <c r="AP309" s="143"/>
      <c r="AQ309" s="150"/>
      <c r="AV309" s="148">
        <f t="shared" si="1116"/>
        <v>0.8753521870054245</v>
      </c>
      <c r="AX309" s="149"/>
      <c r="AY309" s="143"/>
      <c r="AZ309" s="143"/>
      <c r="BA309" s="150"/>
      <c r="BF309" s="148">
        <f t="shared" si="1117"/>
        <v>1.1539245810055867</v>
      </c>
      <c r="BK309" s="148">
        <f t="shared" si="1118"/>
        <v>1.3153698979591839</v>
      </c>
      <c r="BM309" s="149"/>
      <c r="BN309" s="143"/>
      <c r="BO309" s="143"/>
      <c r="BP309" s="150"/>
      <c r="BU309" s="148">
        <f t="shared" si="1119"/>
        <v>0</v>
      </c>
      <c r="BW309" s="149"/>
      <c r="BX309" s="143"/>
      <c r="BY309" s="143"/>
      <c r="BZ309" s="150"/>
    </row>
    <row r="310" spans="1:78" x14ac:dyDescent="0.2">
      <c r="A310" s="74" t="s">
        <v>334</v>
      </c>
      <c r="B310" s="75">
        <v>49.950682548496189</v>
      </c>
      <c r="C310" s="75">
        <v>10.239889922441717</v>
      </c>
      <c r="D310" s="75">
        <v>0</v>
      </c>
      <c r="E310" s="75"/>
      <c r="F310" s="75">
        <v>0</v>
      </c>
      <c r="G310" s="75">
        <v>7.2449404074397856</v>
      </c>
      <c r="H310" s="75">
        <v>67.435512878377693</v>
      </c>
      <c r="I310" s="75"/>
      <c r="J310" s="96"/>
      <c r="K310" s="97"/>
      <c r="L310" s="97"/>
      <c r="M310" s="98"/>
      <c r="R310" s="75">
        <f t="shared" si="1113"/>
        <v>67.435512878377693</v>
      </c>
      <c r="T310" s="96"/>
      <c r="U310" s="97"/>
      <c r="V310" s="97"/>
      <c r="W310" s="98"/>
      <c r="AB310" s="148">
        <f t="shared" si="1114"/>
        <v>49.950682548496189</v>
      </c>
      <c r="AD310" s="149"/>
      <c r="AE310" s="143"/>
      <c r="AF310" s="143"/>
      <c r="AG310" s="150"/>
      <c r="AL310" s="148">
        <f t="shared" si="1115"/>
        <v>10.239889922441717</v>
      </c>
      <c r="AN310" s="149"/>
      <c r="AO310" s="143"/>
      <c r="AP310" s="143"/>
      <c r="AQ310" s="150"/>
      <c r="AV310" s="148">
        <f t="shared" si="1116"/>
        <v>0</v>
      </c>
      <c r="AX310" s="149"/>
      <c r="AY310" s="143"/>
      <c r="AZ310" s="143"/>
      <c r="BA310" s="150"/>
      <c r="BF310" s="148" t="str">
        <f t="shared" si="1117"/>
        <v/>
      </c>
      <c r="BK310" s="148">
        <f t="shared" si="1118"/>
        <v>0</v>
      </c>
      <c r="BM310" s="149"/>
      <c r="BN310" s="143"/>
      <c r="BO310" s="143"/>
      <c r="BP310" s="150"/>
      <c r="BU310" s="148">
        <f t="shared" si="1119"/>
        <v>7.2449404074397856</v>
      </c>
      <c r="BW310" s="149"/>
      <c r="BX310" s="143"/>
      <c r="BY310" s="143"/>
      <c r="BZ310" s="150"/>
    </row>
    <row r="311" spans="1:78" x14ac:dyDescent="0.2">
      <c r="A311" s="74" t="s">
        <v>335</v>
      </c>
      <c r="B311" s="75">
        <v>207.53564952332897</v>
      </c>
      <c r="C311" s="75">
        <v>48.770877637982302</v>
      </c>
      <c r="D311" s="75">
        <v>1.3130282805081368</v>
      </c>
      <c r="E311" s="75"/>
      <c r="F311" s="75">
        <v>0</v>
      </c>
      <c r="G311" s="75">
        <v>1.827431276894703</v>
      </c>
      <c r="H311" s="75">
        <v>259.44698671871413</v>
      </c>
      <c r="I311" s="75"/>
      <c r="J311" s="96"/>
      <c r="K311" s="97"/>
      <c r="L311" s="97"/>
      <c r="M311" s="98"/>
      <c r="R311" s="75">
        <f t="shared" si="1113"/>
        <v>259.44698671871413</v>
      </c>
      <c r="T311" s="96"/>
      <c r="U311" s="97"/>
      <c r="V311" s="97"/>
      <c r="W311" s="98"/>
      <c r="AB311" s="148">
        <f t="shared" si="1114"/>
        <v>207.53564952332897</v>
      </c>
      <c r="AD311" s="149"/>
      <c r="AE311" s="143"/>
      <c r="AF311" s="143"/>
      <c r="AG311" s="150"/>
      <c r="AL311" s="148">
        <f t="shared" si="1115"/>
        <v>48.770877637982302</v>
      </c>
      <c r="AN311" s="149"/>
      <c r="AO311" s="143"/>
      <c r="AP311" s="143"/>
      <c r="AQ311" s="150"/>
      <c r="AV311" s="148">
        <f t="shared" si="1116"/>
        <v>1.3130282805081368</v>
      </c>
      <c r="AX311" s="149"/>
      <c r="AY311" s="143"/>
      <c r="AZ311" s="143"/>
      <c r="BA311" s="150"/>
      <c r="BF311" s="148" t="str">
        <f t="shared" si="1117"/>
        <v/>
      </c>
      <c r="BK311" s="148">
        <f t="shared" si="1118"/>
        <v>0</v>
      </c>
      <c r="BM311" s="149"/>
      <c r="BN311" s="143"/>
      <c r="BO311" s="143"/>
      <c r="BP311" s="150"/>
      <c r="BU311" s="148">
        <f t="shared" si="1119"/>
        <v>1.827431276894703</v>
      </c>
      <c r="BW311" s="149"/>
      <c r="BX311" s="143"/>
      <c r="BY311" s="143"/>
      <c r="BZ311" s="150"/>
    </row>
    <row r="312" spans="1:78" x14ac:dyDescent="0.2">
      <c r="A312" s="74" t="s">
        <v>336</v>
      </c>
      <c r="B312" s="75">
        <v>73.035763831253021</v>
      </c>
      <c r="C312" s="75">
        <v>17.163404500344459</v>
      </c>
      <c r="D312" s="75">
        <v>0</v>
      </c>
      <c r="E312" s="75"/>
      <c r="F312" s="75">
        <v>0.84183673469387754</v>
      </c>
      <c r="G312" s="75">
        <v>3.3352199940032503</v>
      </c>
      <c r="H312" s="75">
        <v>94.376225060294601</v>
      </c>
      <c r="I312" s="75">
        <v>31.235553997194955</v>
      </c>
      <c r="J312" s="102">
        <f t="shared" ref="J312" si="1428">SUM(H309:H312)</f>
        <v>558.65451758018833</v>
      </c>
      <c r="K312" s="103">
        <f t="shared" ref="K312" si="1429">AVERAGE(H309:H312)</f>
        <v>139.66362939504708</v>
      </c>
      <c r="L312" s="104">
        <f t="shared" ref="L312" si="1430">(K312-P$12)^2</f>
        <v>16730.324267545784</v>
      </c>
      <c r="M312" s="105">
        <f t="shared" ref="M312" si="1431">(H310-K312)^2+(H311-K312)^2+(H312-K312)^2+(H309-K312)^2</f>
        <v>21621.045580919075</v>
      </c>
      <c r="R312" s="75">
        <f t="shared" si="1113"/>
        <v>94.376225060294601</v>
      </c>
      <c r="T312" s="102">
        <f t="shared" ref="T312" si="1432">SUM(R309:R312)</f>
        <v>559.80844216119385</v>
      </c>
      <c r="U312" s="103">
        <f t="shared" ref="U312" si="1433">AVERAGE(R309:R312)</f>
        <v>139.95211054029846</v>
      </c>
      <c r="V312" s="104">
        <f t="shared" ref="V312" si="1434">(U312-Z$12)^2</f>
        <v>16793.128624933383</v>
      </c>
      <c r="W312" s="105">
        <f t="shared" ref="W312" si="1435">(R310-U312)^2+(R311-U312)^2+(R312-U312)^2+(R309-U312)^2</f>
        <v>21616.810412871011</v>
      </c>
      <c r="AB312" s="148">
        <f t="shared" si="1114"/>
        <v>73.035763831253021</v>
      </c>
      <c r="AD312" s="155">
        <f t="shared" ref="AD312" si="1436">SUM(AB309:AB312)</f>
        <v>439.99988605517314</v>
      </c>
      <c r="AE312" s="156">
        <f t="shared" ref="AE312" si="1437">AVERAGE(AB309:AB312)</f>
        <v>109.99997151379328</v>
      </c>
      <c r="AF312" s="157">
        <f t="shared" ref="AF312" si="1438">(AE312-AJ$12)^2</f>
        <v>9184.7931632896798</v>
      </c>
      <c r="AG312" s="158">
        <f t="shared" ref="AG312" si="1439">(AB310-AE312)^2+(AB311-AE312)^2+(AB312-AE312)^2+(AB309-AE312)^2</f>
        <v>14485.750912990048</v>
      </c>
      <c r="AL312" s="148">
        <f t="shared" si="1115"/>
        <v>17.163404500344459</v>
      </c>
      <c r="AN312" s="155">
        <f t="shared" ref="AN312" si="1440">SUM(AL309:AL312)</f>
        <v>101.90145274651078</v>
      </c>
      <c r="AO312" s="156">
        <f t="shared" ref="AO312" si="1441">AVERAGE(AL309:AL312)</f>
        <v>25.475363186627696</v>
      </c>
      <c r="AP312" s="157">
        <f t="shared" ref="AP312" si="1442">(AO312-AT$12)^2</f>
        <v>522.24943942047696</v>
      </c>
      <c r="AQ312" s="158">
        <f t="shared" ref="AQ312" si="1443">(AL310-AO312)^2+(AL311-AO312)^2+(AL312-AO312)^2+(AL309-AO312)^2</f>
        <v>843.95275876583651</v>
      </c>
      <c r="AV312" s="148">
        <f t="shared" si="1116"/>
        <v>0</v>
      </c>
      <c r="AX312" s="155">
        <f t="shared" ref="AX312" si="1444">SUM(AV309:AV312)</f>
        <v>2.1883804675135612</v>
      </c>
      <c r="AY312" s="156">
        <f t="shared" ref="AY312" si="1445">AVERAGE(AV309:AV312)</f>
        <v>0.5470951168783903</v>
      </c>
      <c r="AZ312" s="157">
        <f t="shared" ref="AZ312" si="1446">(AY312-BD$12)^2</f>
        <v>9.7362516578186309</v>
      </c>
      <c r="BA312" s="158">
        <f t="shared" ref="BA312" si="1447">(AV310-AY312)^2+(AV311-AY312)^2+(AV312-AY312)^2+(AV309-AY312)^2</f>
        <v>1.2930324490606155</v>
      </c>
      <c r="BF312" s="148" t="str">
        <f t="shared" si="1117"/>
        <v/>
      </c>
      <c r="BK312" s="148">
        <f t="shared" si="1118"/>
        <v>0.84183673469387754</v>
      </c>
      <c r="BM312" s="155">
        <f t="shared" ref="BM312" si="1448">SUM(BK309:BK312)</f>
        <v>2.1572066326530615</v>
      </c>
      <c r="BN312" s="156">
        <f t="shared" ref="BN312" si="1449">AVERAGE(BK309:BK312)</f>
        <v>0.53930165816326536</v>
      </c>
      <c r="BO312" s="157">
        <f t="shared" ref="BO312" si="1450">(BN312-BS$12)^2</f>
        <v>4.0629116517921178</v>
      </c>
      <c r="BP312" s="158">
        <f t="shared" ref="BP312" si="1451">(BK310-BN312)^2+(BK311-BN312)^2+(BK312-BN312)^2+(BK309-BN312)^2</f>
        <v>1.2755019423466138</v>
      </c>
      <c r="BU312" s="148">
        <f t="shared" si="1119"/>
        <v>3.3352199940032503</v>
      </c>
      <c r="BW312" s="155">
        <f t="shared" ref="BW312" si="1452">SUM(BU309:BU312)</f>
        <v>12.407591678337738</v>
      </c>
      <c r="BX312" s="156">
        <f t="shared" ref="BX312" si="1453">AVERAGE(BU309:BU312)</f>
        <v>3.1018979195844345</v>
      </c>
      <c r="BY312" s="157">
        <f t="shared" ref="BY312" si="1454">(BX312-CC$12)^2</f>
        <v>30.466948881448012</v>
      </c>
      <c r="BZ312" s="158">
        <f t="shared" ref="BZ312" si="1455">(BU310-BX312)^2+(BU311-BX312)^2+(BU312-BX312)^2+(BU309-BX312)^2</f>
        <v>28.465276173436834</v>
      </c>
    </row>
    <row r="313" spans="1:78" x14ac:dyDescent="0.2">
      <c r="A313" s="74" t="s">
        <v>337</v>
      </c>
      <c r="B313" s="75">
        <v>114.04367046585665</v>
      </c>
      <c r="C313" s="75">
        <v>26.800262559476312</v>
      </c>
      <c r="D313" s="75">
        <v>2.1883804675135612</v>
      </c>
      <c r="E313" s="75">
        <v>6.6807127962085309</v>
      </c>
      <c r="F313" s="75">
        <v>3.7187767113095243</v>
      </c>
      <c r="G313" s="75">
        <v>11.992744447097575</v>
      </c>
      <c r="H313" s="75">
        <v>158.74383465125362</v>
      </c>
      <c r="I313" s="75"/>
      <c r="J313" s="96"/>
      <c r="K313" s="97"/>
      <c r="L313" s="97"/>
      <c r="M313" s="98"/>
      <c r="R313" s="75">
        <f t="shared" si="1113"/>
        <v>165.42454744746215</v>
      </c>
      <c r="T313" s="96"/>
      <c r="U313" s="97"/>
      <c r="V313" s="97"/>
      <c r="W313" s="98"/>
      <c r="AB313" s="148">
        <f t="shared" si="1114"/>
        <v>114.04367046585665</v>
      </c>
      <c r="AD313" s="149"/>
      <c r="AE313" s="143"/>
      <c r="AF313" s="143"/>
      <c r="AG313" s="150"/>
      <c r="AL313" s="148">
        <f t="shared" si="1115"/>
        <v>26.800262559476312</v>
      </c>
      <c r="AN313" s="149"/>
      <c r="AO313" s="143"/>
      <c r="AP313" s="143"/>
      <c r="AQ313" s="150"/>
      <c r="AV313" s="148">
        <f t="shared" si="1116"/>
        <v>2.1883804675135612</v>
      </c>
      <c r="AX313" s="149"/>
      <c r="AY313" s="143"/>
      <c r="AZ313" s="143"/>
      <c r="BA313" s="150"/>
      <c r="BF313" s="148">
        <f t="shared" si="1117"/>
        <v>6.6807127962085309</v>
      </c>
      <c r="BK313" s="148">
        <f t="shared" si="1118"/>
        <v>3.7187767113095243</v>
      </c>
      <c r="BM313" s="149"/>
      <c r="BN313" s="143"/>
      <c r="BO313" s="143"/>
      <c r="BP313" s="150"/>
      <c r="BU313" s="148">
        <f t="shared" si="1119"/>
        <v>11.992744447097575</v>
      </c>
      <c r="BW313" s="149"/>
      <c r="BX313" s="143"/>
      <c r="BY313" s="143"/>
      <c r="BZ313" s="150"/>
    </row>
    <row r="314" spans="1:78" x14ac:dyDescent="0.2">
      <c r="A314" s="74" t="s">
        <v>338</v>
      </c>
      <c r="B314" s="75">
        <v>118.26546702625559</v>
      </c>
      <c r="C314" s="75">
        <v>27.792384751170061</v>
      </c>
      <c r="D314" s="75">
        <v>3.063732654518986</v>
      </c>
      <c r="E314" s="75"/>
      <c r="F314" s="75">
        <v>2.5186304687500005</v>
      </c>
      <c r="G314" s="75">
        <v>15.096672729362396</v>
      </c>
      <c r="H314" s="75">
        <v>166.73688763005703</v>
      </c>
      <c r="I314" s="75"/>
      <c r="J314" s="96"/>
      <c r="K314" s="97"/>
      <c r="L314" s="97"/>
      <c r="M314" s="98"/>
      <c r="R314" s="75">
        <f t="shared" si="1113"/>
        <v>166.73688763005703</v>
      </c>
      <c r="T314" s="96"/>
      <c r="U314" s="97"/>
      <c r="V314" s="97"/>
      <c r="W314" s="98"/>
      <c r="AB314" s="148">
        <f t="shared" si="1114"/>
        <v>118.26546702625559</v>
      </c>
      <c r="AD314" s="149"/>
      <c r="AE314" s="143"/>
      <c r="AF314" s="143"/>
      <c r="AG314" s="150"/>
      <c r="AL314" s="148">
        <f t="shared" si="1115"/>
        <v>27.792384751170061</v>
      </c>
      <c r="AN314" s="149"/>
      <c r="AO314" s="143"/>
      <c r="AP314" s="143"/>
      <c r="AQ314" s="150"/>
      <c r="AV314" s="148">
        <f t="shared" si="1116"/>
        <v>3.063732654518986</v>
      </c>
      <c r="AX314" s="149"/>
      <c r="AY314" s="143"/>
      <c r="AZ314" s="143"/>
      <c r="BA314" s="150"/>
      <c r="BF314" s="148" t="str">
        <f t="shared" si="1117"/>
        <v/>
      </c>
      <c r="BK314" s="148">
        <f t="shared" si="1118"/>
        <v>2.5186304687500005</v>
      </c>
      <c r="BM314" s="149"/>
      <c r="BN314" s="143"/>
      <c r="BO314" s="143"/>
      <c r="BP314" s="150"/>
      <c r="BU314" s="148">
        <f t="shared" si="1119"/>
        <v>15.096672729362396</v>
      </c>
      <c r="BW314" s="149"/>
      <c r="BX314" s="143"/>
      <c r="BY314" s="143"/>
      <c r="BZ314" s="150"/>
    </row>
    <row r="315" spans="1:78" x14ac:dyDescent="0.2">
      <c r="A315" s="74" t="s">
        <v>339</v>
      </c>
      <c r="B315" s="75">
        <v>125.04012993158393</v>
      </c>
      <c r="C315" s="75">
        <v>29.384430533922224</v>
      </c>
      <c r="D315" s="75">
        <v>2.1883804675135612</v>
      </c>
      <c r="E315" s="75"/>
      <c r="F315" s="75">
        <v>1.1087958170068029</v>
      </c>
      <c r="G315" s="75">
        <v>6.0270867408701161</v>
      </c>
      <c r="H315" s="75">
        <v>163.74882349089663</v>
      </c>
      <c r="I315" s="75"/>
      <c r="J315" s="96"/>
      <c r="K315" s="97"/>
      <c r="L315" s="97"/>
      <c r="M315" s="98"/>
      <c r="R315" s="75">
        <f t="shared" si="1113"/>
        <v>163.74882349089663</v>
      </c>
      <c r="T315" s="96"/>
      <c r="U315" s="97"/>
      <c r="V315" s="97"/>
      <c r="W315" s="98"/>
      <c r="AB315" s="148">
        <f t="shared" si="1114"/>
        <v>125.04012993158393</v>
      </c>
      <c r="AD315" s="149"/>
      <c r="AE315" s="143"/>
      <c r="AF315" s="143"/>
      <c r="AG315" s="150"/>
      <c r="AL315" s="148">
        <f t="shared" si="1115"/>
        <v>29.384430533922224</v>
      </c>
      <c r="AN315" s="149"/>
      <c r="AO315" s="143"/>
      <c r="AP315" s="143"/>
      <c r="AQ315" s="150"/>
      <c r="AV315" s="148">
        <f t="shared" si="1116"/>
        <v>2.1883804675135612</v>
      </c>
      <c r="AX315" s="149"/>
      <c r="AY315" s="143"/>
      <c r="AZ315" s="143"/>
      <c r="BA315" s="150"/>
      <c r="BF315" s="148" t="str">
        <f t="shared" si="1117"/>
        <v/>
      </c>
      <c r="BK315" s="148">
        <f t="shared" si="1118"/>
        <v>1.1087958170068029</v>
      </c>
      <c r="BM315" s="149"/>
      <c r="BN315" s="143"/>
      <c r="BO315" s="143"/>
      <c r="BP315" s="150"/>
      <c r="BU315" s="148">
        <f t="shared" si="1119"/>
        <v>6.0270867408701161</v>
      </c>
      <c r="BW315" s="149"/>
      <c r="BX315" s="143"/>
      <c r="BY315" s="143"/>
      <c r="BZ315" s="150"/>
    </row>
    <row r="316" spans="1:78" x14ac:dyDescent="0.2">
      <c r="A316" s="74" t="s">
        <v>340</v>
      </c>
      <c r="B316" s="75">
        <v>124.8492373921967</v>
      </c>
      <c r="C316" s="75">
        <v>29.339570787166224</v>
      </c>
      <c r="D316" s="75">
        <v>2.1883804675135612</v>
      </c>
      <c r="E316" s="75"/>
      <c r="F316" s="75">
        <v>10.835046422619049</v>
      </c>
      <c r="G316" s="75">
        <v>1.5868473326126482</v>
      </c>
      <c r="H316" s="75">
        <v>168.79908240210818</v>
      </c>
      <c r="I316" s="75"/>
      <c r="J316" s="102">
        <f t="shared" ref="J316" si="1456">SUM(H313:H316)</f>
        <v>658.02862817431549</v>
      </c>
      <c r="K316" s="103">
        <f t="shared" ref="K316" si="1457">AVERAGE(H313:H316)</f>
        <v>164.50715704357887</v>
      </c>
      <c r="L316" s="104">
        <f t="shared" ref="L316" si="1458">(K316-P$12)^2</f>
        <v>10920.715465691639</v>
      </c>
      <c r="M316" s="105">
        <f t="shared" ref="M316" si="1459">(H314-K316)^2+(H315-K316)^2+(H316-K316)^2+(H313-K316)^2</f>
        <v>57.183276546464498</v>
      </c>
      <c r="R316" s="75">
        <f t="shared" si="1113"/>
        <v>168.79908240210818</v>
      </c>
      <c r="T316" s="102">
        <f t="shared" ref="T316" si="1460">SUM(R313:R316)</f>
        <v>664.70934097052395</v>
      </c>
      <c r="U316" s="103">
        <f t="shared" ref="U316" si="1461">AVERAGE(R313:R316)</f>
        <v>166.17733524263099</v>
      </c>
      <c r="V316" s="104">
        <f t="shared" ref="V316" si="1462">(U316-Z$12)^2</f>
        <v>10683.926234748691</v>
      </c>
      <c r="W316" s="105">
        <f t="shared" ref="W316" si="1463">(R314-U316)^2+(R315-U316)^2+(R316-U316)^2+(R313-U316)^2</f>
        <v>13.651015835367986</v>
      </c>
      <c r="AB316" s="148">
        <f t="shared" si="1114"/>
        <v>124.8492373921967</v>
      </c>
      <c r="AD316" s="155">
        <f t="shared" ref="AD316" si="1464">SUM(AB313:AB316)</f>
        <v>482.19850481589287</v>
      </c>
      <c r="AE316" s="156">
        <f t="shared" ref="AE316" si="1465">AVERAGE(AB313:AB316)</f>
        <v>120.54962620397322</v>
      </c>
      <c r="AF316" s="157">
        <f t="shared" ref="AF316" si="1466">(AE316-AJ$12)^2</f>
        <v>7273.9869739722299</v>
      </c>
      <c r="AG316" s="158">
        <f t="shared" ref="AG316" si="1467">(AB314-AE316)^2+(AB315-AE316)^2+(AB316-AE316)^2+(AB313-AE316)^2</f>
        <v>86.196123313065826</v>
      </c>
      <c r="AL316" s="148">
        <f t="shared" si="1115"/>
        <v>29.339570787166224</v>
      </c>
      <c r="AN316" s="155">
        <f t="shared" ref="AN316" si="1468">SUM(AL313:AL316)</f>
        <v>113.31664863173482</v>
      </c>
      <c r="AO316" s="156">
        <f t="shared" ref="AO316" si="1469">AVERAGE(AL313:AL316)</f>
        <v>28.329162157933705</v>
      </c>
      <c r="AP316" s="157">
        <f t="shared" ref="AP316" si="1470">(AO316-AT$12)^2</f>
        <v>399.9591421526323</v>
      </c>
      <c r="AQ316" s="158">
        <f t="shared" ref="AQ316" si="1471">(AL314-AO316)^2+(AL315-AO316)^2+(AL316-AO316)^2+(AL313-AO316)^2</f>
        <v>4.7601809099640615</v>
      </c>
      <c r="AV316" s="148">
        <f t="shared" si="1116"/>
        <v>2.1883804675135612</v>
      </c>
      <c r="AX316" s="155">
        <f t="shared" ref="AX316" si="1472">SUM(AV313:AV316)</f>
        <v>9.6288740570596687</v>
      </c>
      <c r="AY316" s="156">
        <f t="shared" ref="AY316" si="1473">AVERAGE(AV313:AV316)</f>
        <v>2.4072185142649172</v>
      </c>
      <c r="AZ316" s="157">
        <f t="shared" ref="AZ316" si="1474">(AY316-BD$12)^2</f>
        <v>1.5880368179598783</v>
      </c>
      <c r="BA316" s="158">
        <f t="shared" ref="BA316" si="1475">(AV314-AY316)^2+(AV315-AY316)^2+(AV316-AY316)^2+(AV313-AY316)^2</f>
        <v>0.5746810884713851</v>
      </c>
      <c r="BF316" s="148" t="str">
        <f t="shared" si="1117"/>
        <v/>
      </c>
      <c r="BK316" s="148">
        <f t="shared" si="1118"/>
        <v>10.835046422619049</v>
      </c>
      <c r="BM316" s="155">
        <f t="shared" ref="BM316" si="1476">SUM(BK313:BK316)</f>
        <v>18.181249419685379</v>
      </c>
      <c r="BN316" s="156">
        <f t="shared" ref="BN316" si="1477">AVERAGE(BK313:BK316)</f>
        <v>4.5453123549213448</v>
      </c>
      <c r="BO316" s="157">
        <f t="shared" ref="BO316" si="1478">(BN316-BS$12)^2</f>
        <v>3.9614698116691636</v>
      </c>
      <c r="BP316" s="158">
        <f t="shared" ref="BP316" si="1479">(BK314-BN316)^2+(BK315-BN316)^2+(BK316-BN316)^2+(BK313-BN316)^2</f>
        <v>56.161001195613103</v>
      </c>
      <c r="BU316" s="148">
        <f t="shared" si="1119"/>
        <v>1.5868473326126482</v>
      </c>
      <c r="BW316" s="155">
        <f t="shared" ref="BW316" si="1480">SUM(BU313:BU316)</f>
        <v>34.703351249942735</v>
      </c>
      <c r="BX316" s="156">
        <f t="shared" ref="BX316" si="1481">AVERAGE(BU313:BU316)</f>
        <v>8.6758378124856836</v>
      </c>
      <c r="BY316" s="157">
        <f t="shared" ref="BY316" si="1482">(BX316-CC$12)^2</f>
        <v>2.9433340894989253E-3</v>
      </c>
      <c r="BZ316" s="158">
        <f t="shared" ref="BZ316" si="1483">(BU314-BX316)^2+(BU315-BX316)^2+(BU316-BX316)^2+(BU313-BX316)^2</f>
        <v>109.4986589156307</v>
      </c>
    </row>
    <row r="317" spans="1:78" x14ac:dyDescent="0.2">
      <c r="A317" s="74" t="s">
        <v>341</v>
      </c>
      <c r="B317" s="75">
        <v>195.16028608656734</v>
      </c>
      <c r="C317" s="75">
        <v>45.86266723034332</v>
      </c>
      <c r="D317" s="75">
        <v>3.501408748021698</v>
      </c>
      <c r="E317" s="75">
        <v>3.1238023255813956</v>
      </c>
      <c r="F317" s="75">
        <v>0</v>
      </c>
      <c r="G317" s="75">
        <v>0</v>
      </c>
      <c r="H317" s="75">
        <v>244.52436206493238</v>
      </c>
      <c r="I317" s="75"/>
      <c r="J317" s="96"/>
      <c r="K317" s="97"/>
      <c r="L317" s="97"/>
      <c r="M317" s="98"/>
      <c r="R317" s="75">
        <f t="shared" si="1113"/>
        <v>247.64816439051378</v>
      </c>
      <c r="T317" s="96"/>
      <c r="U317" s="97"/>
      <c r="V317" s="97"/>
      <c r="W317" s="98"/>
      <c r="AB317" s="148">
        <f t="shared" si="1114"/>
        <v>195.16028608656734</v>
      </c>
      <c r="AD317" s="149"/>
      <c r="AE317" s="143"/>
      <c r="AF317" s="143"/>
      <c r="AG317" s="150"/>
      <c r="AL317" s="148">
        <f t="shared" si="1115"/>
        <v>45.86266723034332</v>
      </c>
      <c r="AN317" s="149"/>
      <c r="AO317" s="143"/>
      <c r="AP317" s="143"/>
      <c r="AQ317" s="150"/>
      <c r="AV317" s="148">
        <f t="shared" si="1116"/>
        <v>3.501408748021698</v>
      </c>
      <c r="AX317" s="149"/>
      <c r="AY317" s="143"/>
      <c r="AZ317" s="143"/>
      <c r="BA317" s="150"/>
      <c r="BF317" s="148">
        <f t="shared" si="1117"/>
        <v>3.1238023255813956</v>
      </c>
      <c r="BK317" s="148">
        <f t="shared" si="1118"/>
        <v>0</v>
      </c>
      <c r="BM317" s="149"/>
      <c r="BN317" s="143"/>
      <c r="BO317" s="143"/>
      <c r="BP317" s="150"/>
      <c r="BU317" s="148">
        <f t="shared" si="1119"/>
        <v>0</v>
      </c>
      <c r="BW317" s="149"/>
      <c r="BX317" s="143"/>
      <c r="BY317" s="143"/>
      <c r="BZ317" s="150"/>
    </row>
    <row r="318" spans="1:78" x14ac:dyDescent="0.2">
      <c r="A318" s="74" t="s">
        <v>342</v>
      </c>
      <c r="B318" s="75">
        <v>102.43490141137484</v>
      </c>
      <c r="C318" s="75">
        <v>24.072201831673084</v>
      </c>
      <c r="D318" s="75">
        <v>2.1883804675135612</v>
      </c>
      <c r="E318" s="75"/>
      <c r="F318" s="75">
        <v>5.0257432633996162</v>
      </c>
      <c r="G318" s="75">
        <v>10.311700993230657</v>
      </c>
      <c r="H318" s="75">
        <v>144.03292796719177</v>
      </c>
      <c r="I318" s="75"/>
      <c r="J318" s="96"/>
      <c r="K318" s="97"/>
      <c r="L318" s="97"/>
      <c r="M318" s="98"/>
      <c r="R318" s="75">
        <f t="shared" si="1113"/>
        <v>144.03292796719177</v>
      </c>
      <c r="T318" s="96"/>
      <c r="U318" s="97"/>
      <c r="V318" s="97"/>
      <c r="W318" s="98"/>
      <c r="AB318" s="148">
        <f t="shared" si="1114"/>
        <v>102.43490141137484</v>
      </c>
      <c r="AD318" s="149"/>
      <c r="AE318" s="143"/>
      <c r="AF318" s="143"/>
      <c r="AG318" s="150"/>
      <c r="AL318" s="148">
        <f t="shared" si="1115"/>
        <v>24.072201831673084</v>
      </c>
      <c r="AN318" s="149"/>
      <c r="AO318" s="143"/>
      <c r="AP318" s="143"/>
      <c r="AQ318" s="150"/>
      <c r="AV318" s="148">
        <f t="shared" si="1116"/>
        <v>2.1883804675135612</v>
      </c>
      <c r="AX318" s="149"/>
      <c r="AY318" s="143"/>
      <c r="AZ318" s="143"/>
      <c r="BA318" s="150"/>
      <c r="BF318" s="148" t="str">
        <f t="shared" si="1117"/>
        <v/>
      </c>
      <c r="BK318" s="148">
        <f t="shared" si="1118"/>
        <v>5.0257432633996162</v>
      </c>
      <c r="BM318" s="149"/>
      <c r="BN318" s="143"/>
      <c r="BO318" s="143"/>
      <c r="BP318" s="150"/>
      <c r="BU318" s="148">
        <f t="shared" si="1119"/>
        <v>10.311700993230657</v>
      </c>
      <c r="BW318" s="149"/>
      <c r="BX318" s="143"/>
      <c r="BY318" s="143"/>
      <c r="BZ318" s="150"/>
    </row>
    <row r="319" spans="1:78" x14ac:dyDescent="0.2">
      <c r="A319" s="74" t="s">
        <v>343</v>
      </c>
      <c r="B319" s="75">
        <v>172.56167663665903</v>
      </c>
      <c r="C319" s="75">
        <v>40.551994009614873</v>
      </c>
      <c r="D319" s="75">
        <v>1.750704374010849</v>
      </c>
      <c r="E319" s="75"/>
      <c r="F319" s="75">
        <v>0</v>
      </c>
      <c r="G319" s="75">
        <v>5.766498342167603</v>
      </c>
      <c r="H319" s="75">
        <v>220.63087336245235</v>
      </c>
      <c r="I319" s="75"/>
      <c r="J319" s="96"/>
      <c r="K319" s="97"/>
      <c r="L319" s="97"/>
      <c r="M319" s="98"/>
      <c r="R319" s="75">
        <f t="shared" si="1113"/>
        <v>220.63087336245235</v>
      </c>
      <c r="T319" s="96"/>
      <c r="U319" s="97"/>
      <c r="V319" s="97"/>
      <c r="W319" s="98"/>
      <c r="AB319" s="148">
        <f t="shared" si="1114"/>
        <v>172.56167663665903</v>
      </c>
      <c r="AD319" s="149"/>
      <c r="AE319" s="143"/>
      <c r="AF319" s="143"/>
      <c r="AG319" s="150"/>
      <c r="AL319" s="148">
        <f t="shared" si="1115"/>
        <v>40.551994009614873</v>
      </c>
      <c r="AN319" s="149"/>
      <c r="AO319" s="143"/>
      <c r="AP319" s="143"/>
      <c r="AQ319" s="150"/>
      <c r="AV319" s="148">
        <f t="shared" si="1116"/>
        <v>1.750704374010849</v>
      </c>
      <c r="AX319" s="149"/>
      <c r="AY319" s="143"/>
      <c r="AZ319" s="143"/>
      <c r="BA319" s="150"/>
      <c r="BF319" s="148" t="str">
        <f t="shared" si="1117"/>
        <v/>
      </c>
      <c r="BK319" s="148">
        <f t="shared" si="1118"/>
        <v>0</v>
      </c>
      <c r="BM319" s="149"/>
      <c r="BN319" s="143"/>
      <c r="BO319" s="143"/>
      <c r="BP319" s="150"/>
      <c r="BU319" s="148">
        <f t="shared" si="1119"/>
        <v>5.766498342167603</v>
      </c>
      <c r="BW319" s="149"/>
      <c r="BX319" s="143"/>
      <c r="BY319" s="143"/>
      <c r="BZ319" s="150"/>
    </row>
    <row r="320" spans="1:78" x14ac:dyDescent="0.2">
      <c r="A320" s="74" t="s">
        <v>344</v>
      </c>
      <c r="B320" s="75">
        <v>50.446133113194662</v>
      </c>
      <c r="C320" s="75">
        <v>10.341457288204905</v>
      </c>
      <c r="D320" s="75">
        <v>6.127465309037972</v>
      </c>
      <c r="E320" s="75"/>
      <c r="F320" s="75">
        <v>0</v>
      </c>
      <c r="G320" s="75">
        <v>1.3726867867134103</v>
      </c>
      <c r="H320" s="75">
        <v>68.287742497150958</v>
      </c>
      <c r="I320" s="75">
        <v>31.991023842917254</v>
      </c>
      <c r="J320" s="102">
        <f t="shared" ref="J320" si="1484">SUM(H317:H320)</f>
        <v>677.47590589172739</v>
      </c>
      <c r="K320" s="103">
        <f t="shared" ref="K320" si="1485">AVERAGE(H317:H320)</f>
        <v>169.36897647293185</v>
      </c>
      <c r="L320" s="104">
        <f t="shared" ref="L320" si="1486">(K320-P$12)^2</f>
        <v>9928.2108377518016</v>
      </c>
      <c r="M320" s="105">
        <f t="shared" ref="M320" si="1487">(H318-K320)^2+(H319-K320)^2+(H320-K320)^2+(H317-K320)^2</f>
        <v>19135.445272145887</v>
      </c>
      <c r="R320" s="75">
        <f t="shared" si="1113"/>
        <v>68.287742497150958</v>
      </c>
      <c r="T320" s="102">
        <f t="shared" ref="T320" si="1488">SUM(R317:R320)</f>
        <v>680.59970821730883</v>
      </c>
      <c r="U320" s="103">
        <f t="shared" ref="U320" si="1489">AVERAGE(R317:R320)</f>
        <v>170.14992705432721</v>
      </c>
      <c r="V320" s="104">
        <f t="shared" ref="V320" si="1490">(U320-Z$12)^2</f>
        <v>9878.4690727518264</v>
      </c>
      <c r="W320" s="105">
        <f t="shared" ref="W320" si="1491">(R318-U320)^2+(R319-U320)^2+(R320-U320)^2+(R317-U320)^2</f>
        <v>19612.305014457386</v>
      </c>
      <c r="AB320" s="148">
        <f t="shared" si="1114"/>
        <v>50.446133113194662</v>
      </c>
      <c r="AD320" s="155">
        <f t="shared" ref="AD320" si="1492">SUM(AB317:AB320)</f>
        <v>520.60299724779588</v>
      </c>
      <c r="AE320" s="156">
        <f t="shared" ref="AE320" si="1493">AVERAGE(AB317:AB320)</f>
        <v>130.15074931194897</v>
      </c>
      <c r="AF320" s="157">
        <f t="shared" ref="AF320" si="1494">(AE320-AJ$12)^2</f>
        <v>5728.4536643648071</v>
      </c>
      <c r="AG320" s="158">
        <f t="shared" ref="AG320" si="1495">(AB318-AE320)^2+(AB319-AE320)^2+(AB320-AE320)^2+(AB317-AE320)^2</f>
        <v>13145.920696430783</v>
      </c>
      <c r="AL320" s="148">
        <f t="shared" si="1115"/>
        <v>10.341457288204905</v>
      </c>
      <c r="AN320" s="155">
        <f t="shared" ref="AN320" si="1496">SUM(AL317:AL320)</f>
        <v>120.82832035983618</v>
      </c>
      <c r="AO320" s="156">
        <f t="shared" ref="AO320" si="1497">AVERAGE(AL317:AL320)</f>
        <v>30.207080089959046</v>
      </c>
      <c r="AP320" s="157">
        <f t="shared" ref="AP320" si="1498">(AO320-AT$12)^2</f>
        <v>328.37283711322431</v>
      </c>
      <c r="AQ320" s="158">
        <f t="shared" ref="AQ320" si="1499">(AL318-AO320)^2+(AL319-AO320)^2+(AL320-AO320)^2+(AL317-AO320)^2</f>
        <v>784.39435326081821</v>
      </c>
      <c r="AV320" s="148">
        <f t="shared" si="1116"/>
        <v>6.127465309037972</v>
      </c>
      <c r="AX320" s="155">
        <f t="shared" ref="AX320" si="1500">SUM(AV317:AV320)</f>
        <v>13.567958898584081</v>
      </c>
      <c r="AY320" s="156">
        <f t="shared" ref="AY320" si="1501">AVERAGE(AV317:AV320)</f>
        <v>3.3919897246460202</v>
      </c>
      <c r="AZ320" s="157">
        <f t="shared" ref="AZ320" si="1502">(AY320-BD$12)^2</f>
        <v>7.5846326685597432E-2</v>
      </c>
      <c r="BA320" s="158">
        <f t="shared" ref="BA320" si="1503">(AV318-AY320)^2+(AV319-AY320)^2+(AV320-AY320)^2+(AV317-AY320)^2</f>
        <v>11.637292041545544</v>
      </c>
      <c r="BF320" s="148" t="str">
        <f t="shared" si="1117"/>
        <v/>
      </c>
      <c r="BK320" s="148">
        <f t="shared" si="1118"/>
        <v>0</v>
      </c>
      <c r="BM320" s="155">
        <f t="shared" ref="BM320" si="1504">SUM(BK317:BK320)</f>
        <v>5.0257432633996162</v>
      </c>
      <c r="BN320" s="156">
        <f t="shared" ref="BN320" si="1505">AVERAGE(BK317:BK320)</f>
        <v>1.256435815849904</v>
      </c>
      <c r="BO320" s="157">
        <f t="shared" ref="BO320" si="1506">(BN320-BS$12)^2</f>
        <v>1.6861863809755506</v>
      </c>
      <c r="BP320" s="158">
        <f t="shared" ref="BP320" si="1507">(BK318-BN320)^2+(BK319-BN320)^2+(BK320-BN320)^2+(BK317-BN320)^2</f>
        <v>18.943571512204969</v>
      </c>
      <c r="BU320" s="148">
        <f t="shared" si="1119"/>
        <v>1.3726867867134103</v>
      </c>
      <c r="BW320" s="155">
        <f t="shared" ref="BW320" si="1508">SUM(BU317:BU320)</f>
        <v>17.450886122111669</v>
      </c>
      <c r="BX320" s="156">
        <f t="shared" ref="BX320" si="1509">AVERAGE(BU317:BU320)</f>
        <v>4.3627215305279172</v>
      </c>
      <c r="BY320" s="157">
        <f t="shared" ref="BY320" si="1510">(BX320-CC$12)^2</f>
        <v>18.137920687111308</v>
      </c>
      <c r="BZ320" s="158">
        <f t="shared" ref="BZ320" si="1511">(BU318-BX320)^2+(BU319-BX320)^2+(BU320-BX320)^2+(BU317-BX320)^2</f>
        <v>65.334592906706007</v>
      </c>
    </row>
    <row r="321" spans="1:78" x14ac:dyDescent="0.2">
      <c r="A321" s="74" t="s">
        <v>345</v>
      </c>
      <c r="B321" s="75">
        <v>61.727517826969731</v>
      </c>
      <c r="C321" s="75">
        <v>12.654141154528794</v>
      </c>
      <c r="D321" s="75">
        <v>7.4404935895461088</v>
      </c>
      <c r="E321" s="75">
        <v>1.999665178571429</v>
      </c>
      <c r="F321" s="75">
        <v>0</v>
      </c>
      <c r="G321" s="75">
        <v>0.37404258554441</v>
      </c>
      <c r="H321" s="75">
        <v>82.196195156589056</v>
      </c>
      <c r="I321" s="75"/>
      <c r="J321" s="96"/>
      <c r="K321" s="97"/>
      <c r="L321" s="97"/>
      <c r="M321" s="98"/>
      <c r="R321" s="75">
        <f t="shared" si="1113"/>
        <v>84.195860335160489</v>
      </c>
      <c r="T321" s="96"/>
      <c r="U321" s="97"/>
      <c r="V321" s="97"/>
      <c r="W321" s="98"/>
      <c r="AB321" s="148">
        <f t="shared" si="1114"/>
        <v>61.727517826969731</v>
      </c>
      <c r="AD321" s="149"/>
      <c r="AE321" s="143"/>
      <c r="AF321" s="143"/>
      <c r="AG321" s="150"/>
      <c r="AL321" s="148">
        <f t="shared" si="1115"/>
        <v>12.654141154528794</v>
      </c>
      <c r="AN321" s="149"/>
      <c r="AO321" s="143"/>
      <c r="AP321" s="143"/>
      <c r="AQ321" s="150"/>
      <c r="AV321" s="148">
        <f t="shared" si="1116"/>
        <v>7.4404935895461088</v>
      </c>
      <c r="AX321" s="149"/>
      <c r="AY321" s="143"/>
      <c r="AZ321" s="143"/>
      <c r="BA321" s="150"/>
      <c r="BF321" s="148">
        <f t="shared" si="1117"/>
        <v>1.999665178571429</v>
      </c>
      <c r="BK321" s="148">
        <f t="shared" si="1118"/>
        <v>0</v>
      </c>
      <c r="BM321" s="149"/>
      <c r="BN321" s="143"/>
      <c r="BO321" s="143"/>
      <c r="BP321" s="150"/>
      <c r="BU321" s="148">
        <f t="shared" si="1119"/>
        <v>0.37404258554441</v>
      </c>
      <c r="BW321" s="149"/>
      <c r="BX321" s="143"/>
      <c r="BY321" s="143"/>
      <c r="BZ321" s="150"/>
    </row>
    <row r="322" spans="1:78" x14ac:dyDescent="0.2">
      <c r="A322" s="74" t="s">
        <v>346</v>
      </c>
      <c r="B322" s="75">
        <v>137.19810277994804</v>
      </c>
      <c r="C322" s="75">
        <v>32.241554153287787</v>
      </c>
      <c r="D322" s="75">
        <v>2.1883804675135612</v>
      </c>
      <c r="E322" s="75"/>
      <c r="F322" s="75">
        <v>2.1573540276624463</v>
      </c>
      <c r="G322" s="75">
        <v>0</v>
      </c>
      <c r="H322" s="75">
        <v>173.78539142841183</v>
      </c>
      <c r="I322" s="75"/>
      <c r="J322" s="96"/>
      <c r="K322" s="97"/>
      <c r="L322" s="97"/>
      <c r="M322" s="98"/>
      <c r="R322" s="75">
        <f t="shared" si="1113"/>
        <v>173.78539142841183</v>
      </c>
      <c r="T322" s="96"/>
      <c r="U322" s="97"/>
      <c r="V322" s="97"/>
      <c r="W322" s="98"/>
      <c r="AB322" s="148">
        <f t="shared" si="1114"/>
        <v>137.19810277994804</v>
      </c>
      <c r="AD322" s="149"/>
      <c r="AE322" s="143"/>
      <c r="AF322" s="143"/>
      <c r="AG322" s="150"/>
      <c r="AL322" s="148">
        <f t="shared" si="1115"/>
        <v>32.241554153287787</v>
      </c>
      <c r="AN322" s="149"/>
      <c r="AO322" s="143"/>
      <c r="AP322" s="143"/>
      <c r="AQ322" s="150"/>
      <c r="AV322" s="148">
        <f t="shared" si="1116"/>
        <v>2.1883804675135612</v>
      </c>
      <c r="AX322" s="149"/>
      <c r="AY322" s="143"/>
      <c r="AZ322" s="143"/>
      <c r="BA322" s="150"/>
      <c r="BF322" s="148" t="str">
        <f t="shared" si="1117"/>
        <v/>
      </c>
      <c r="BK322" s="148">
        <f t="shared" si="1118"/>
        <v>2.1573540276624463</v>
      </c>
      <c r="BM322" s="149"/>
      <c r="BN322" s="143"/>
      <c r="BO322" s="143"/>
      <c r="BP322" s="150"/>
      <c r="BU322" s="148">
        <f t="shared" si="1119"/>
        <v>0</v>
      </c>
      <c r="BW322" s="149"/>
      <c r="BX322" s="143"/>
      <c r="BY322" s="143"/>
      <c r="BZ322" s="150"/>
    </row>
    <row r="323" spans="1:78" x14ac:dyDescent="0.2">
      <c r="A323" s="74" t="s">
        <v>347</v>
      </c>
      <c r="B323" s="75">
        <v>167.87574061112187</v>
      </c>
      <c r="C323" s="75">
        <v>39.450799043613635</v>
      </c>
      <c r="D323" s="75">
        <v>7.4404935895461088</v>
      </c>
      <c r="E323" s="75"/>
      <c r="F323" s="75">
        <v>0</v>
      </c>
      <c r="G323" s="75">
        <v>3.3256711517451962</v>
      </c>
      <c r="H323" s="75">
        <v>218.09270439602682</v>
      </c>
      <c r="I323" s="75"/>
      <c r="J323" s="96"/>
      <c r="K323" s="97"/>
      <c r="L323" s="97"/>
      <c r="M323" s="98"/>
      <c r="R323" s="75">
        <f t="shared" si="1113"/>
        <v>218.09270439602682</v>
      </c>
      <c r="T323" s="96"/>
      <c r="U323" s="97"/>
      <c r="V323" s="97"/>
      <c r="W323" s="98"/>
      <c r="AB323" s="148">
        <f t="shared" si="1114"/>
        <v>167.87574061112187</v>
      </c>
      <c r="AD323" s="149"/>
      <c r="AE323" s="143"/>
      <c r="AF323" s="143"/>
      <c r="AG323" s="150"/>
      <c r="AL323" s="148">
        <f t="shared" si="1115"/>
        <v>39.450799043613635</v>
      </c>
      <c r="AN323" s="149"/>
      <c r="AO323" s="143"/>
      <c r="AP323" s="143"/>
      <c r="AQ323" s="150"/>
      <c r="AV323" s="148">
        <f t="shared" si="1116"/>
        <v>7.4404935895461088</v>
      </c>
      <c r="AX323" s="149"/>
      <c r="AY323" s="143"/>
      <c r="AZ323" s="143"/>
      <c r="BA323" s="150"/>
      <c r="BF323" s="148" t="str">
        <f t="shared" si="1117"/>
        <v/>
      </c>
      <c r="BK323" s="148">
        <f t="shared" si="1118"/>
        <v>0</v>
      </c>
      <c r="BM323" s="149"/>
      <c r="BN323" s="143"/>
      <c r="BO323" s="143"/>
      <c r="BP323" s="150"/>
      <c r="BU323" s="148">
        <f t="shared" si="1119"/>
        <v>3.3256711517451962</v>
      </c>
      <c r="BW323" s="149"/>
      <c r="BX323" s="143"/>
      <c r="BY323" s="143"/>
      <c r="BZ323" s="150"/>
    </row>
    <row r="324" spans="1:78" x14ac:dyDescent="0.2">
      <c r="A324" s="74" t="s">
        <v>348</v>
      </c>
      <c r="B324" s="75">
        <v>73.987609688959026</v>
      </c>
      <c r="C324" s="75">
        <v>17.38708827690537</v>
      </c>
      <c r="D324" s="75">
        <v>6.127465309037972</v>
      </c>
      <c r="E324" s="75"/>
      <c r="F324" s="75">
        <v>1.1965937499999999</v>
      </c>
      <c r="G324" s="75">
        <v>0</v>
      </c>
      <c r="H324" s="75">
        <v>98.698757024902378</v>
      </c>
      <c r="I324" s="75"/>
      <c r="J324" s="102">
        <f t="shared" ref="J324" si="1512">SUM(H321:H324)</f>
        <v>572.77304800593015</v>
      </c>
      <c r="K324" s="103">
        <f t="shared" ref="K324" si="1513">AVERAGE(H321:H324)</f>
        <v>143.19326200148254</v>
      </c>
      <c r="L324" s="104">
        <f t="shared" ref="L324" si="1514">(K324-P$12)^2</f>
        <v>15829.696587060367</v>
      </c>
      <c r="M324" s="105">
        <f t="shared" ref="M324" si="1515">(H322-K324)^2+(H323-K324)^2+(H324-K324)^2+(H321-K324)^2</f>
        <v>12246.20799067897</v>
      </c>
      <c r="R324" s="75">
        <f t="shared" si="1113"/>
        <v>98.698757024902378</v>
      </c>
      <c r="T324" s="102">
        <f t="shared" ref="T324" si="1516">SUM(R321:R324)</f>
        <v>574.77271318450153</v>
      </c>
      <c r="U324" s="103">
        <f t="shared" ref="U324" si="1517">AVERAGE(R321:R324)</f>
        <v>143.69317829612538</v>
      </c>
      <c r="V324" s="104">
        <f t="shared" ref="V324" si="1518">(U324-Z$12)^2</f>
        <v>15837.526958996883</v>
      </c>
      <c r="W324" s="105">
        <f t="shared" ref="W324" si="1519">(R322-U324)^2+(R323-U324)^2+(R324-U324)^2+(R321-U324)^2</f>
        <v>12005.259565169308</v>
      </c>
      <c r="AB324" s="148">
        <f t="shared" si="1114"/>
        <v>73.987609688959026</v>
      </c>
      <c r="AD324" s="155">
        <f t="shared" ref="AD324" si="1520">SUM(AB321:AB324)</f>
        <v>440.78897090699871</v>
      </c>
      <c r="AE324" s="156">
        <f t="shared" ref="AE324" si="1521">AVERAGE(AB321:AB324)</f>
        <v>110.19724272674968</v>
      </c>
      <c r="AF324" s="157">
        <f t="shared" ref="AF324" si="1522">(AE324-AJ$12)^2</f>
        <v>9147.0201879048527</v>
      </c>
      <c r="AG324" s="158">
        <f t="shared" ref="AG324" si="1523">(AB322-AE324)^2+(AB323-AE324)^2+(AB324-AE324)^2+(AB321-AE324)^2</f>
        <v>7716.3073184017394</v>
      </c>
      <c r="AL324" s="148">
        <f t="shared" si="1115"/>
        <v>17.38708827690537</v>
      </c>
      <c r="AN324" s="155">
        <f t="shared" ref="AN324" si="1524">SUM(AL321:AL324)</f>
        <v>101.73358262833558</v>
      </c>
      <c r="AO324" s="156">
        <f t="shared" ref="AO324" si="1525">AVERAGE(AL321:AL324)</f>
        <v>25.433395657083896</v>
      </c>
      <c r="AP324" s="157">
        <f t="shared" ref="AP324" si="1526">(AO324-AT$12)^2</f>
        <v>524.16934992371046</v>
      </c>
      <c r="AQ324" s="158">
        <f t="shared" ref="AQ324" si="1527">(AL322-AO324)^2+(AL323-AO324)^2+(AL324-AO324)^2+(AL321-AO324)^2</f>
        <v>470.89102790751883</v>
      </c>
      <c r="AV324" s="148">
        <f t="shared" si="1116"/>
        <v>6.127465309037972</v>
      </c>
      <c r="AX324" s="155">
        <f t="shared" ref="AX324" si="1528">SUM(AV321:AV324)</f>
        <v>23.196832955643753</v>
      </c>
      <c r="AY324" s="156">
        <f t="shared" ref="AY324" si="1529">AVERAGE(AV321:AV324)</f>
        <v>5.7992082389109383</v>
      </c>
      <c r="AZ324" s="157">
        <f t="shared" ref="AZ324" si="1530">(AY324-BD$12)^2</f>
        <v>4.5446411467127312</v>
      </c>
      <c r="BA324" s="158">
        <f t="shared" ref="BA324" si="1531">(AV322-AY324)^2+(AV323-AY324)^2+(AV324-AY324)^2+(AV321-AY324)^2</f>
        <v>18.533465103202161</v>
      </c>
      <c r="BF324" s="148" t="str">
        <f t="shared" si="1117"/>
        <v/>
      </c>
      <c r="BK324" s="148">
        <f t="shared" si="1118"/>
        <v>1.1965937499999999</v>
      </c>
      <c r="BM324" s="155">
        <f t="shared" ref="BM324" si="1532">SUM(BK321:BK324)</f>
        <v>3.3539477776624462</v>
      </c>
      <c r="BN324" s="156">
        <f t="shared" ref="BN324" si="1533">AVERAGE(BK321:BK324)</f>
        <v>0.83848694441561156</v>
      </c>
      <c r="BO324" s="157">
        <f t="shared" ref="BO324" si="1534">(BN324-BS$12)^2</f>
        <v>2.946307938166751</v>
      </c>
      <c r="BP324" s="158">
        <f t="shared" ref="BP324" si="1535">(BK322-BN324)^2+(BK323-BN324)^2+(BK324-BN324)^2+(BK321-BN324)^2</f>
        <v>3.2737715793887259</v>
      </c>
      <c r="BU324" s="148">
        <f t="shared" si="1119"/>
        <v>0</v>
      </c>
      <c r="BW324" s="155">
        <f t="shared" ref="BW324" si="1536">SUM(BU321:BU324)</f>
        <v>3.6997137372896063</v>
      </c>
      <c r="BX324" s="156">
        <f t="shared" ref="BX324" si="1537">AVERAGE(BU321:BU324)</f>
        <v>0.92492843432240157</v>
      </c>
      <c r="BY324" s="157">
        <f t="shared" ref="BY324" si="1538">(BX324-CC$12)^2</f>
        <v>59.238527052901027</v>
      </c>
      <c r="BZ324" s="158">
        <f t="shared" ref="BZ324" si="1539">(BU322-BX324)^2+(BU323-BX324)^2+(BU324-BX324)^2+(BU321-BX324)^2</f>
        <v>7.7780260308786113</v>
      </c>
    </row>
    <row r="325" spans="1:78" x14ac:dyDescent="0.2">
      <c r="A325" s="74" t="s">
        <v>350</v>
      </c>
      <c r="B325" s="75">
        <v>295.22850810398972</v>
      </c>
      <c r="C325" s="75">
        <v>69.378699404437583</v>
      </c>
      <c r="D325" s="75">
        <v>2.1883804675135612</v>
      </c>
      <c r="E325" s="75">
        <v>3.950150109170306</v>
      </c>
      <c r="F325" s="75">
        <v>0</v>
      </c>
      <c r="G325" s="75">
        <v>37.389795882891754</v>
      </c>
      <c r="H325" s="75">
        <v>404.18538385883267</v>
      </c>
      <c r="I325" s="75"/>
      <c r="J325" s="96"/>
      <c r="K325" s="97"/>
      <c r="L325" s="97"/>
      <c r="M325" s="98"/>
      <c r="R325" s="75">
        <f t="shared" si="1113"/>
        <v>408.13553396800296</v>
      </c>
      <c r="T325" s="96"/>
      <c r="U325" s="97"/>
      <c r="V325" s="97"/>
      <c r="W325" s="98"/>
      <c r="AB325" s="148">
        <f t="shared" si="1114"/>
        <v>295.22850810398972</v>
      </c>
      <c r="AD325" s="149"/>
      <c r="AE325" s="143"/>
      <c r="AF325" s="143"/>
      <c r="AG325" s="150"/>
      <c r="AL325" s="148">
        <f t="shared" si="1115"/>
        <v>69.378699404437583</v>
      </c>
      <c r="AN325" s="149"/>
      <c r="AO325" s="143"/>
      <c r="AP325" s="143"/>
      <c r="AQ325" s="150"/>
      <c r="AV325" s="148">
        <f t="shared" si="1116"/>
        <v>2.1883804675135612</v>
      </c>
      <c r="AX325" s="149"/>
      <c r="AY325" s="143"/>
      <c r="AZ325" s="143"/>
      <c r="BA325" s="150"/>
      <c r="BF325" s="148">
        <f t="shared" si="1117"/>
        <v>3.950150109170306</v>
      </c>
      <c r="BK325" s="148">
        <f t="shared" si="1118"/>
        <v>0</v>
      </c>
      <c r="BM325" s="149"/>
      <c r="BN325" s="143"/>
      <c r="BO325" s="143"/>
      <c r="BP325" s="150"/>
      <c r="BU325" s="148">
        <f t="shared" si="1119"/>
        <v>37.389795882891754</v>
      </c>
      <c r="BW325" s="149"/>
      <c r="BX325" s="143"/>
      <c r="BY325" s="143"/>
      <c r="BZ325" s="150"/>
    </row>
    <row r="326" spans="1:78" x14ac:dyDescent="0.2">
      <c r="A326" s="74" t="s">
        <v>351</v>
      </c>
      <c r="B326" s="75">
        <v>245.22545285650605</v>
      </c>
      <c r="C326" s="75">
        <v>57.627981421278918</v>
      </c>
      <c r="D326" s="75">
        <v>2.6260565610162736</v>
      </c>
      <c r="E326" s="75"/>
      <c r="F326" s="75">
        <v>4.7765259259259256</v>
      </c>
      <c r="G326" s="75">
        <v>6.8701699385707959</v>
      </c>
      <c r="H326" s="75">
        <v>317.12618670329795</v>
      </c>
      <c r="I326" s="75"/>
      <c r="J326" s="96"/>
      <c r="K326" s="97"/>
      <c r="L326" s="97"/>
      <c r="M326" s="98"/>
      <c r="R326" s="75">
        <f t="shared" si="1113"/>
        <v>317.12618670329795</v>
      </c>
      <c r="T326" s="96"/>
      <c r="U326" s="97"/>
      <c r="V326" s="97"/>
      <c r="W326" s="98"/>
      <c r="AB326" s="148">
        <f t="shared" si="1114"/>
        <v>245.22545285650605</v>
      </c>
      <c r="AD326" s="149"/>
      <c r="AE326" s="143"/>
      <c r="AF326" s="143"/>
      <c r="AG326" s="150"/>
      <c r="AL326" s="148">
        <f t="shared" si="1115"/>
        <v>57.627981421278918</v>
      </c>
      <c r="AN326" s="149"/>
      <c r="AO326" s="143"/>
      <c r="AP326" s="143"/>
      <c r="AQ326" s="150"/>
      <c r="AV326" s="148">
        <f t="shared" si="1116"/>
        <v>2.6260565610162736</v>
      </c>
      <c r="AX326" s="149"/>
      <c r="AY326" s="143"/>
      <c r="AZ326" s="143"/>
      <c r="BA326" s="150"/>
      <c r="BF326" s="148" t="str">
        <f t="shared" si="1117"/>
        <v/>
      </c>
      <c r="BK326" s="148">
        <f t="shared" si="1118"/>
        <v>4.7765259259259256</v>
      </c>
      <c r="BM326" s="149"/>
      <c r="BN326" s="143"/>
      <c r="BO326" s="143"/>
      <c r="BP326" s="150"/>
      <c r="BU326" s="148">
        <f t="shared" si="1119"/>
        <v>6.8701699385707959</v>
      </c>
      <c r="BW326" s="149"/>
      <c r="BX326" s="143"/>
      <c r="BY326" s="143"/>
      <c r="BZ326" s="150"/>
    </row>
    <row r="327" spans="1:78" x14ac:dyDescent="0.2">
      <c r="A327" s="74" t="s">
        <v>352</v>
      </c>
      <c r="B327" s="75">
        <v>243.81769951584104</v>
      </c>
      <c r="C327" s="75">
        <v>57.297159386222638</v>
      </c>
      <c r="D327" s="75">
        <v>4.8144370285298344</v>
      </c>
      <c r="E327" s="75"/>
      <c r="F327" s="75">
        <v>0</v>
      </c>
      <c r="G327" s="75">
        <v>0</v>
      </c>
      <c r="H327" s="75">
        <v>305.92929593059353</v>
      </c>
      <c r="I327" s="75"/>
      <c r="J327" s="96"/>
      <c r="K327" s="97"/>
      <c r="L327" s="97"/>
      <c r="M327" s="98"/>
      <c r="R327" s="75">
        <f t="shared" si="1113"/>
        <v>305.92929593059353</v>
      </c>
      <c r="T327" s="96"/>
      <c r="U327" s="97"/>
      <c r="V327" s="97"/>
      <c r="W327" s="98"/>
      <c r="AB327" s="148">
        <f t="shared" si="1114"/>
        <v>243.81769951584104</v>
      </c>
      <c r="AD327" s="149"/>
      <c r="AE327" s="143"/>
      <c r="AF327" s="143"/>
      <c r="AG327" s="150"/>
      <c r="AL327" s="148">
        <f t="shared" si="1115"/>
        <v>57.297159386222638</v>
      </c>
      <c r="AN327" s="149"/>
      <c r="AO327" s="143"/>
      <c r="AP327" s="143"/>
      <c r="AQ327" s="150"/>
      <c r="AV327" s="148">
        <f t="shared" si="1116"/>
        <v>4.8144370285298344</v>
      </c>
      <c r="AX327" s="149"/>
      <c r="AY327" s="143"/>
      <c r="AZ327" s="143"/>
      <c r="BA327" s="150"/>
      <c r="BF327" s="148" t="str">
        <f t="shared" si="1117"/>
        <v/>
      </c>
      <c r="BK327" s="148">
        <f t="shared" si="1118"/>
        <v>0</v>
      </c>
      <c r="BM327" s="149"/>
      <c r="BN327" s="143"/>
      <c r="BO327" s="143"/>
      <c r="BP327" s="150"/>
      <c r="BU327" s="148">
        <f t="shared" si="1119"/>
        <v>0</v>
      </c>
      <c r="BW327" s="149"/>
      <c r="BX327" s="143"/>
      <c r="BY327" s="143"/>
      <c r="BZ327" s="150"/>
    </row>
    <row r="328" spans="1:78" x14ac:dyDescent="0.2">
      <c r="A328" s="74" t="s">
        <v>353</v>
      </c>
      <c r="B328" s="75">
        <v>281.20942533304009</v>
      </c>
      <c r="C328" s="75">
        <v>66.084214953264421</v>
      </c>
      <c r="D328" s="75">
        <v>3.063732654518986</v>
      </c>
      <c r="E328" s="75"/>
      <c r="F328" s="75">
        <v>4.2350343750000006</v>
      </c>
      <c r="G328" s="75">
        <v>4.4141947559435426</v>
      </c>
      <c r="H328" s="75">
        <v>359.00660207176696</v>
      </c>
      <c r="I328" s="75">
        <v>24.432538569424963</v>
      </c>
      <c r="J328" s="102">
        <f t="shared" ref="J328" si="1540">SUM(H325:H328)</f>
        <v>1386.2474685644911</v>
      </c>
      <c r="K328" s="103">
        <f t="shared" ref="K328" si="1541">AVERAGE(H325:H328)</f>
        <v>346.56186714112278</v>
      </c>
      <c r="L328" s="104">
        <f t="shared" ref="L328" si="1542">(K328-P$12)^2</f>
        <v>6014.3876214355996</v>
      </c>
      <c r="M328" s="105">
        <f t="shared" ref="M328" si="1543">(H326-K328)^2+(H327-K328)^2+(H328-K328)^2+(H325-K328)^2</f>
        <v>5992.8062324266612</v>
      </c>
      <c r="R328" s="75">
        <f t="shared" si="1113"/>
        <v>359.00660207176696</v>
      </c>
      <c r="T328" s="102">
        <f t="shared" ref="T328" si="1544">SUM(R325:R328)</f>
        <v>1390.1976186736615</v>
      </c>
      <c r="U328" s="103">
        <f t="shared" ref="U328" si="1545">AVERAGE(R325:R328)</f>
        <v>347.54940466841538</v>
      </c>
      <c r="V328" s="104">
        <f t="shared" ref="V328" si="1546">(U328-Z$12)^2</f>
        <v>6085.4024858260209</v>
      </c>
      <c r="W328" s="105">
        <f t="shared" ref="W328" si="1547">(R326-U328)^2+(R327-U328)^2+(R328-U328)^2+(R325-U328)^2</f>
        <v>6459.7520785468696</v>
      </c>
      <c r="AB328" s="148">
        <f t="shared" si="1114"/>
        <v>281.20942533304009</v>
      </c>
      <c r="AD328" s="155">
        <f t="shared" ref="AD328" si="1548">SUM(AB325:AB328)</f>
        <v>1065.481085809377</v>
      </c>
      <c r="AE328" s="156">
        <f t="shared" ref="AE328" si="1549">AVERAGE(AB325:AB328)</f>
        <v>266.37027145234424</v>
      </c>
      <c r="AF328" s="157">
        <f t="shared" ref="AF328" si="1550">(AE328-AJ$12)^2</f>
        <v>3664.240865339933</v>
      </c>
      <c r="AG328" s="158">
        <f t="shared" ref="AG328" si="1551">(AB326-AE328)^2+(AB327-AE328)^2+(AB328-AE328)^2+(AB325-AE328)^2</f>
        <v>2008.7201649394015</v>
      </c>
      <c r="AL328" s="148">
        <f t="shared" si="1115"/>
        <v>66.084214953264421</v>
      </c>
      <c r="AN328" s="155">
        <f t="shared" ref="AN328" si="1552">SUM(AL325:AL328)</f>
        <v>250.38805516520355</v>
      </c>
      <c r="AO328" s="156">
        <f t="shared" ref="AO328" si="1553">AVERAGE(AL325:AL328)</f>
        <v>62.597013791300888</v>
      </c>
      <c r="AP328" s="157">
        <f t="shared" ref="AP328" si="1554">(AO328-AT$12)^2</f>
        <v>203.60073970475707</v>
      </c>
      <c r="AQ328" s="158">
        <f t="shared" ref="AQ328" si="1555">(AL326-AO328)^2+(AL327-AO328)^2+(AL328-AO328)^2+(AL325-AO328)^2</f>
        <v>110.93157110877854</v>
      </c>
      <c r="AV328" s="148">
        <f t="shared" si="1116"/>
        <v>3.063732654518986</v>
      </c>
      <c r="AX328" s="155">
        <f t="shared" ref="AX328" si="1556">SUM(AV325:AV328)</f>
        <v>12.692606711578655</v>
      </c>
      <c r="AY328" s="156">
        <f t="shared" ref="AY328" si="1557">AVERAGE(AV325:AV328)</f>
        <v>3.1731516778946638</v>
      </c>
      <c r="AZ328" s="157">
        <f t="shared" ref="AZ328" si="1558">(AY328-BD$12)^2</f>
        <v>0.24427334060906153</v>
      </c>
      <c r="BA328" s="158">
        <f t="shared" ref="BA328" si="1559">(AV326-AY328)^2+(AV327-AY328)^2+(AV328-AY328)^2+(AV325-AY328)^2</f>
        <v>3.9748775285937432</v>
      </c>
      <c r="BF328" s="148" t="str">
        <f t="shared" si="1117"/>
        <v/>
      </c>
      <c r="BK328" s="148">
        <f t="shared" si="1118"/>
        <v>4.2350343750000006</v>
      </c>
      <c r="BM328" s="155">
        <f t="shared" ref="BM328" si="1560">SUM(BK325:BK328)</f>
        <v>9.0115603009259253</v>
      </c>
      <c r="BN328" s="156">
        <f t="shared" ref="BN328" si="1561">AVERAGE(BK325:BK328)</f>
        <v>2.2528900752314813</v>
      </c>
      <c r="BO328" s="157">
        <f t="shared" ref="BO328" si="1562">(BN328-BS$12)^2</f>
        <v>9.1251200044550854E-2</v>
      </c>
      <c r="BP328" s="158">
        <f t="shared" ref="BP328" si="1563">(BK326-BN328)^2+(BK327-BN328)^2+(BK328-BN328)^2+(BK325-BN328)^2</f>
        <v>20.448661314168124</v>
      </c>
      <c r="BU328" s="148">
        <f t="shared" si="1119"/>
        <v>4.4141947559435426</v>
      </c>
      <c r="BW328" s="155">
        <f t="shared" ref="BW328" si="1564">SUM(BU325:BU328)</f>
        <v>48.674160577406091</v>
      </c>
      <c r="BX328" s="156">
        <f t="shared" ref="BX328" si="1565">AVERAGE(BU325:BU328)</f>
        <v>12.168540144351523</v>
      </c>
      <c r="BY328" s="157">
        <f t="shared" ref="BY328" si="1566">(BX328-CC$12)^2</f>
        <v>12.580888601083785</v>
      </c>
      <c r="BZ328" s="158">
        <f t="shared" ref="BZ328" si="1567">(BU326-BX328)^2+(BU327-BX328)^2+(BU328-BX328)^2+(BU325-BX328)^2</f>
        <v>872.38770951377205</v>
      </c>
    </row>
    <row r="329" spans="1:78" x14ac:dyDescent="0.2">
      <c r="A329" s="74" t="s">
        <v>358</v>
      </c>
      <c r="B329" s="75">
        <v>286.57662831283636</v>
      </c>
      <c r="C329" s="75">
        <v>67.345507653516535</v>
      </c>
      <c r="D329" s="75">
        <v>3.501408748021698</v>
      </c>
      <c r="E329" s="75">
        <v>2.3937466397849461</v>
      </c>
      <c r="F329" s="75">
        <v>0</v>
      </c>
      <c r="G329" s="75">
        <v>3.0552248687968206</v>
      </c>
      <c r="H329" s="75">
        <v>360.47876958317141</v>
      </c>
      <c r="I329" s="75"/>
      <c r="J329" s="96"/>
      <c r="K329" s="97"/>
      <c r="L329" s="97"/>
      <c r="M329" s="98"/>
      <c r="R329" s="75">
        <f t="shared" si="1113"/>
        <v>362.87251622295634</v>
      </c>
      <c r="T329" s="96"/>
      <c r="U329" s="97"/>
      <c r="V329" s="97"/>
      <c r="W329" s="98"/>
      <c r="AB329" s="148">
        <f t="shared" si="1114"/>
        <v>286.57662831283636</v>
      </c>
      <c r="AD329" s="149"/>
      <c r="AE329" s="143"/>
      <c r="AF329" s="143"/>
      <c r="AG329" s="150"/>
      <c r="AL329" s="148">
        <f t="shared" si="1115"/>
        <v>67.345507653516535</v>
      </c>
      <c r="AN329" s="149"/>
      <c r="AO329" s="143"/>
      <c r="AP329" s="143"/>
      <c r="AQ329" s="150"/>
      <c r="AV329" s="148">
        <f t="shared" si="1116"/>
        <v>3.501408748021698</v>
      </c>
      <c r="AX329" s="149"/>
      <c r="AY329" s="143"/>
      <c r="AZ329" s="143"/>
      <c r="BA329" s="150"/>
      <c r="BF329" s="148">
        <f t="shared" si="1117"/>
        <v>2.3937466397849461</v>
      </c>
      <c r="BK329" s="148">
        <f t="shared" si="1118"/>
        <v>0</v>
      </c>
      <c r="BM329" s="149"/>
      <c r="BN329" s="143"/>
      <c r="BO329" s="143"/>
      <c r="BP329" s="150"/>
      <c r="BU329" s="148">
        <f t="shared" si="1119"/>
        <v>3.0552248687968206</v>
      </c>
      <c r="BW329" s="149"/>
      <c r="BX329" s="143"/>
      <c r="BY329" s="143"/>
      <c r="BZ329" s="150"/>
    </row>
    <row r="330" spans="1:78" x14ac:dyDescent="0.2">
      <c r="A330" s="74" t="s">
        <v>359</v>
      </c>
      <c r="B330" s="75">
        <v>301.21840430448265</v>
      </c>
      <c r="C330" s="75">
        <v>70.786325011553416</v>
      </c>
      <c r="D330" s="75">
        <v>2.1883804675135612</v>
      </c>
      <c r="E330" s="75"/>
      <c r="F330" s="75">
        <v>5.8137750000000006</v>
      </c>
      <c r="G330" s="75">
        <v>2.076318025879174</v>
      </c>
      <c r="H330" s="75">
        <v>382.08320280942883</v>
      </c>
      <c r="I330" s="75"/>
      <c r="J330" s="96"/>
      <c r="K330" s="97"/>
      <c r="L330" s="97"/>
      <c r="M330" s="98"/>
      <c r="R330" s="75">
        <f t="shared" ref="R330:R393" si="1568">SUM(B330:G330)</f>
        <v>382.08320280942883</v>
      </c>
      <c r="T330" s="96"/>
      <c r="U330" s="97"/>
      <c r="V330" s="97"/>
      <c r="W330" s="98"/>
      <c r="AB330" s="148">
        <f t="shared" ref="AB330:AB393" si="1569">B330</f>
        <v>301.21840430448265</v>
      </c>
      <c r="AD330" s="149"/>
      <c r="AE330" s="143"/>
      <c r="AF330" s="143"/>
      <c r="AG330" s="150"/>
      <c r="AL330" s="148">
        <f t="shared" ref="AL330:AL393" si="1570">C330</f>
        <v>70.786325011553416</v>
      </c>
      <c r="AN330" s="149"/>
      <c r="AO330" s="143"/>
      <c r="AP330" s="143"/>
      <c r="AQ330" s="150"/>
      <c r="AV330" s="148">
        <f t="shared" ref="AV330:AV393" si="1571">D330</f>
        <v>2.1883804675135612</v>
      </c>
      <c r="AX330" s="149"/>
      <c r="AY330" s="143"/>
      <c r="AZ330" s="143"/>
      <c r="BA330" s="150"/>
      <c r="BF330" s="148" t="str">
        <f t="shared" ref="BF330:BF393" si="1572">IF(E330="","",E330)</f>
        <v/>
      </c>
      <c r="BK330" s="148">
        <f t="shared" ref="BK330:BK393" si="1573">F330</f>
        <v>5.8137750000000006</v>
      </c>
      <c r="BM330" s="149"/>
      <c r="BN330" s="143"/>
      <c r="BO330" s="143"/>
      <c r="BP330" s="150"/>
      <c r="BU330" s="148">
        <f t="shared" ref="BU330:BU393" si="1574">G330</f>
        <v>2.076318025879174</v>
      </c>
      <c r="BW330" s="149"/>
      <c r="BX330" s="143"/>
      <c r="BY330" s="143"/>
      <c r="BZ330" s="150"/>
    </row>
    <row r="331" spans="1:78" x14ac:dyDescent="0.2">
      <c r="A331" s="74" t="s">
        <v>360</v>
      </c>
      <c r="B331" s="75">
        <v>350.1022489546736</v>
      </c>
      <c r="C331" s="75">
        <v>82.274028504348294</v>
      </c>
      <c r="D331" s="75">
        <v>2.6260565610162736</v>
      </c>
      <c r="E331" s="75"/>
      <c r="F331" s="75">
        <v>0</v>
      </c>
      <c r="G331" s="75">
        <v>0</v>
      </c>
      <c r="H331" s="75">
        <v>435.00233402003818</v>
      </c>
      <c r="I331" s="75"/>
      <c r="J331" s="96"/>
      <c r="K331" s="97"/>
      <c r="L331" s="97"/>
      <c r="M331" s="98"/>
      <c r="R331" s="75">
        <f t="shared" si="1568"/>
        <v>435.00233402003818</v>
      </c>
      <c r="T331" s="96"/>
      <c r="U331" s="97"/>
      <c r="V331" s="97"/>
      <c r="W331" s="98"/>
      <c r="AB331" s="148">
        <f t="shared" si="1569"/>
        <v>350.1022489546736</v>
      </c>
      <c r="AD331" s="149"/>
      <c r="AE331" s="143"/>
      <c r="AF331" s="143"/>
      <c r="AG331" s="150"/>
      <c r="AL331" s="148">
        <f t="shared" si="1570"/>
        <v>82.274028504348294</v>
      </c>
      <c r="AN331" s="149"/>
      <c r="AO331" s="143"/>
      <c r="AP331" s="143"/>
      <c r="AQ331" s="150"/>
      <c r="AV331" s="148">
        <f t="shared" si="1571"/>
        <v>2.6260565610162736</v>
      </c>
      <c r="AX331" s="149"/>
      <c r="AY331" s="143"/>
      <c r="AZ331" s="143"/>
      <c r="BA331" s="150"/>
      <c r="BF331" s="148" t="str">
        <f t="shared" si="1572"/>
        <v/>
      </c>
      <c r="BK331" s="148">
        <f t="shared" si="1573"/>
        <v>0</v>
      </c>
      <c r="BM331" s="149"/>
      <c r="BN331" s="143"/>
      <c r="BO331" s="143"/>
      <c r="BP331" s="150"/>
      <c r="BU331" s="148">
        <f t="shared" si="1574"/>
        <v>0</v>
      </c>
      <c r="BW331" s="149"/>
      <c r="BX331" s="143"/>
      <c r="BY331" s="143"/>
      <c r="BZ331" s="150"/>
    </row>
    <row r="332" spans="1:78" x14ac:dyDescent="0.2">
      <c r="A332" s="74" t="s">
        <v>361</v>
      </c>
      <c r="B332" s="75">
        <v>419.09796021321023</v>
      </c>
      <c r="C332" s="75">
        <v>98.488020650104403</v>
      </c>
      <c r="D332" s="75">
        <v>0.8753521870054245</v>
      </c>
      <c r="E332" s="75"/>
      <c r="F332" s="75">
        <v>7.8318981481481496</v>
      </c>
      <c r="G332" s="75">
        <v>0</v>
      </c>
      <c r="H332" s="75">
        <v>526.29323119846822</v>
      </c>
      <c r="I332" s="75">
        <v>90.302945301542792</v>
      </c>
      <c r="J332" s="102">
        <f t="shared" ref="J332" si="1575">SUM(H329:H332)</f>
        <v>1703.8575376111066</v>
      </c>
      <c r="K332" s="103">
        <f t="shared" ref="K332" si="1576">AVERAGE(H329:H332)</f>
        <v>425.96438440277666</v>
      </c>
      <c r="L332" s="104">
        <f t="shared" ref="L332" si="1577">(K332-P$12)^2</f>
        <v>24634.872111123394</v>
      </c>
      <c r="M332" s="105">
        <f t="shared" ref="M332" si="1578">(H330-K332)^2+(H331-K332)^2+(H332-K332)^2+(H329-K332)^2</f>
        <v>16361.485878967578</v>
      </c>
      <c r="R332" s="75">
        <f t="shared" si="1568"/>
        <v>526.29323119846822</v>
      </c>
      <c r="T332" s="102">
        <f t="shared" ref="T332" si="1579">SUM(R329:R332)</f>
        <v>1706.2512842508916</v>
      </c>
      <c r="U332" s="103">
        <f t="shared" ref="U332" si="1580">AVERAGE(R329:R332)</f>
        <v>426.56282106272289</v>
      </c>
      <c r="V332" s="104">
        <f t="shared" ref="V332" si="1581">(U332-Z$12)^2</f>
        <v>24656.036039420331</v>
      </c>
      <c r="W332" s="105">
        <f t="shared" ref="W332" si="1582">(R330-U332)^2+(R331-U332)^2+(R332-U332)^2+(R329-U332)^2</f>
        <v>16052.27145534183</v>
      </c>
      <c r="AB332" s="148">
        <f t="shared" si="1569"/>
        <v>419.09796021321023</v>
      </c>
      <c r="AD332" s="155">
        <f t="shared" ref="AD332" si="1583">SUM(AB329:AB332)</f>
        <v>1356.9952417852028</v>
      </c>
      <c r="AE332" s="156">
        <f t="shared" ref="AE332" si="1584">AVERAGE(AB329:AB332)</f>
        <v>339.24881044630069</v>
      </c>
      <c r="AF332" s="157">
        <f t="shared" ref="AF332" si="1585">(AE332-AJ$12)^2</f>
        <v>17798.631631958364</v>
      </c>
      <c r="AG332" s="158">
        <f t="shared" ref="AG332" si="1586">(AB330-AE332)^2+(AB331-AE332)^2+(AB332-AE332)^2+(AB329-AE332)^2</f>
        <v>10714.354407965853</v>
      </c>
      <c r="AL332" s="148">
        <f t="shared" si="1570"/>
        <v>98.488020650104403</v>
      </c>
      <c r="AN332" s="155">
        <f t="shared" ref="AN332" si="1587">SUM(AL329:AL332)</f>
        <v>318.89388181952268</v>
      </c>
      <c r="AO332" s="156">
        <f t="shared" ref="AO332" si="1588">AVERAGE(AL329:AL332)</f>
        <v>79.723470454880669</v>
      </c>
      <c r="AP332" s="157">
        <f t="shared" ref="AP332" si="1589">(AO332-AT$12)^2</f>
        <v>985.66673131783898</v>
      </c>
      <c r="AQ332" s="158">
        <f t="shared" ref="AQ332" si="1590">(AL330-AO332)^2+(AL331-AO332)^2+(AL332-AO332)^2+(AL329-AO332)^2</f>
        <v>591.70022217991448</v>
      </c>
      <c r="AV332" s="148">
        <f t="shared" si="1571"/>
        <v>0.8753521870054245</v>
      </c>
      <c r="AX332" s="155">
        <f t="shared" ref="AX332" si="1591">SUM(AV329:AV332)</f>
        <v>9.1911979635569576</v>
      </c>
      <c r="AY332" s="156">
        <f t="shared" ref="AY332" si="1592">AVERAGE(AV329:AV332)</f>
        <v>2.2977994908892394</v>
      </c>
      <c r="AZ332" s="157">
        <f t="shared" ref="AZ332" si="1593">(AY332-BD$12)^2</f>
        <v>1.8757832104218914</v>
      </c>
      <c r="BA332" s="158">
        <f t="shared" ref="BA332" si="1594">(AV330-AY332)^2+(AV331-AY332)^2+(AV332-AY332)^2+(AV329-AY332)^2</f>
        <v>3.5917568029461555</v>
      </c>
      <c r="BF332" s="148" t="str">
        <f t="shared" si="1572"/>
        <v/>
      </c>
      <c r="BK332" s="148">
        <f t="shared" si="1573"/>
        <v>7.8318981481481496</v>
      </c>
      <c r="BM332" s="155">
        <f t="shared" ref="BM332" si="1595">SUM(BK329:BK332)</f>
        <v>13.64567314814815</v>
      </c>
      <c r="BN332" s="156">
        <f t="shared" ref="BN332" si="1596">AVERAGE(BK329:BK332)</f>
        <v>3.4114182870370375</v>
      </c>
      <c r="BO332" s="157">
        <f t="shared" ref="BO332" si="1597">(BN332-BS$12)^2</f>
        <v>0.73350673292766078</v>
      </c>
      <c r="BP332" s="158">
        <f t="shared" ref="BP332" si="1598">(BK330-BN332)^2+(BK331-BN332)^2+(BK332-BN332)^2+(BK329-BN332)^2</f>
        <v>48.587509437068547</v>
      </c>
      <c r="BU332" s="148">
        <f t="shared" si="1574"/>
        <v>0</v>
      </c>
      <c r="BW332" s="155">
        <f t="shared" ref="BW332" si="1599">SUM(BU329:BU332)</f>
        <v>5.1315428946759951</v>
      </c>
      <c r="BX332" s="156">
        <f t="shared" ref="BX332" si="1600">AVERAGE(BU329:BU332)</f>
        <v>1.2828857236689988</v>
      </c>
      <c r="BY332" s="157">
        <f t="shared" ref="BY332" si="1601">(BX332-CC$12)^2</f>
        <v>53.856511609819819</v>
      </c>
      <c r="BZ332" s="158">
        <f t="shared" ref="BZ332" si="1602">(BU330-BX332)^2+(BU331-BX332)^2+(BU332-BX332)^2+(BU329-BX332)^2</f>
        <v>7.0623124235304182</v>
      </c>
    </row>
    <row r="333" spans="1:78" x14ac:dyDescent="0.2">
      <c r="A333" s="74" t="s">
        <v>362</v>
      </c>
      <c r="B333" s="75">
        <v>131.1261674573158</v>
      </c>
      <c r="C333" s="75">
        <v>30.81464935246921</v>
      </c>
      <c r="D333" s="75">
        <v>3.501408748021698</v>
      </c>
      <c r="E333" s="75">
        <v>3.7329171428571426</v>
      </c>
      <c r="F333" s="75">
        <v>0</v>
      </c>
      <c r="G333" s="75">
        <v>0</v>
      </c>
      <c r="H333" s="75">
        <v>165.44222555780672</v>
      </c>
      <c r="I333" s="75"/>
      <c r="J333" s="96"/>
      <c r="K333" s="97"/>
      <c r="L333" s="97"/>
      <c r="M333" s="98"/>
      <c r="R333" s="75">
        <f t="shared" si="1568"/>
        <v>169.17514270066386</v>
      </c>
      <c r="T333" s="96"/>
      <c r="U333" s="97"/>
      <c r="V333" s="97"/>
      <c r="W333" s="98"/>
      <c r="AB333" s="148">
        <f t="shared" si="1569"/>
        <v>131.1261674573158</v>
      </c>
      <c r="AD333" s="149"/>
      <c r="AE333" s="143"/>
      <c r="AF333" s="143"/>
      <c r="AG333" s="150"/>
      <c r="AL333" s="148">
        <f t="shared" si="1570"/>
        <v>30.81464935246921</v>
      </c>
      <c r="AN333" s="149"/>
      <c r="AO333" s="143"/>
      <c r="AP333" s="143"/>
      <c r="AQ333" s="150"/>
      <c r="AV333" s="148">
        <f t="shared" si="1571"/>
        <v>3.501408748021698</v>
      </c>
      <c r="AX333" s="149"/>
      <c r="AY333" s="143"/>
      <c r="AZ333" s="143"/>
      <c r="BA333" s="150"/>
      <c r="BF333" s="148">
        <f t="shared" si="1572"/>
        <v>3.7329171428571426</v>
      </c>
      <c r="BK333" s="148">
        <f t="shared" si="1573"/>
        <v>0</v>
      </c>
      <c r="BM333" s="149"/>
      <c r="BN333" s="143"/>
      <c r="BO333" s="143"/>
      <c r="BP333" s="150"/>
      <c r="BU333" s="148">
        <f t="shared" si="1574"/>
        <v>0</v>
      </c>
      <c r="BW333" s="149"/>
      <c r="BX333" s="143"/>
      <c r="BY333" s="143"/>
      <c r="BZ333" s="150"/>
    </row>
    <row r="334" spans="1:78" x14ac:dyDescent="0.2">
      <c r="A334" s="74" t="s">
        <v>363</v>
      </c>
      <c r="B334" s="75">
        <v>136.89710359371117</v>
      </c>
      <c r="C334" s="75">
        <v>32.170819344522123</v>
      </c>
      <c r="D334" s="75">
        <v>2.6260565610162736</v>
      </c>
      <c r="E334" s="75"/>
      <c r="F334" s="75">
        <v>0</v>
      </c>
      <c r="G334" s="75">
        <v>0</v>
      </c>
      <c r="H334" s="75">
        <v>171.69397949924956</v>
      </c>
      <c r="I334" s="75"/>
      <c r="J334" s="96"/>
      <c r="K334" s="97"/>
      <c r="L334" s="97"/>
      <c r="M334" s="98"/>
      <c r="R334" s="75">
        <f t="shared" si="1568"/>
        <v>171.69397949924956</v>
      </c>
      <c r="T334" s="96"/>
      <c r="U334" s="97"/>
      <c r="V334" s="97"/>
      <c r="W334" s="98"/>
      <c r="AB334" s="148">
        <f t="shared" si="1569"/>
        <v>136.89710359371117</v>
      </c>
      <c r="AD334" s="149"/>
      <c r="AE334" s="143"/>
      <c r="AF334" s="143"/>
      <c r="AG334" s="150"/>
      <c r="AL334" s="148">
        <f t="shared" si="1570"/>
        <v>32.170819344522123</v>
      </c>
      <c r="AN334" s="149"/>
      <c r="AO334" s="143"/>
      <c r="AP334" s="143"/>
      <c r="AQ334" s="150"/>
      <c r="AV334" s="148">
        <f t="shared" si="1571"/>
        <v>2.6260565610162736</v>
      </c>
      <c r="AX334" s="149"/>
      <c r="AY334" s="143"/>
      <c r="AZ334" s="143"/>
      <c r="BA334" s="150"/>
      <c r="BF334" s="148" t="str">
        <f t="shared" si="1572"/>
        <v/>
      </c>
      <c r="BK334" s="148">
        <f t="shared" si="1573"/>
        <v>0</v>
      </c>
      <c r="BM334" s="149"/>
      <c r="BN334" s="143"/>
      <c r="BO334" s="143"/>
      <c r="BP334" s="150"/>
      <c r="BU334" s="148">
        <f t="shared" si="1574"/>
        <v>0</v>
      </c>
      <c r="BW334" s="149"/>
      <c r="BX334" s="143"/>
      <c r="BY334" s="143"/>
      <c r="BZ334" s="150"/>
    </row>
    <row r="335" spans="1:78" x14ac:dyDescent="0.2">
      <c r="A335" s="74" t="s">
        <v>364</v>
      </c>
      <c r="B335" s="75">
        <v>157.00979924646788</v>
      </c>
      <c r="C335" s="75">
        <v>36.897302822919947</v>
      </c>
      <c r="D335" s="75">
        <v>2.6260565610162736</v>
      </c>
      <c r="E335" s="75"/>
      <c r="F335" s="75">
        <v>0</v>
      </c>
      <c r="G335" s="75">
        <v>0</v>
      </c>
      <c r="H335" s="75">
        <v>196.5331586304041</v>
      </c>
      <c r="I335" s="75"/>
      <c r="J335" s="96"/>
      <c r="K335" s="97"/>
      <c r="L335" s="97"/>
      <c r="M335" s="98"/>
      <c r="R335" s="75">
        <f t="shared" si="1568"/>
        <v>196.5331586304041</v>
      </c>
      <c r="T335" s="96"/>
      <c r="U335" s="97"/>
      <c r="V335" s="97"/>
      <c r="W335" s="98"/>
      <c r="AB335" s="148">
        <f t="shared" si="1569"/>
        <v>157.00979924646788</v>
      </c>
      <c r="AD335" s="149"/>
      <c r="AE335" s="143"/>
      <c r="AF335" s="143"/>
      <c r="AG335" s="150"/>
      <c r="AL335" s="148">
        <f t="shared" si="1570"/>
        <v>36.897302822919947</v>
      </c>
      <c r="AN335" s="149"/>
      <c r="AO335" s="143"/>
      <c r="AP335" s="143"/>
      <c r="AQ335" s="150"/>
      <c r="AV335" s="148">
        <f t="shared" si="1571"/>
        <v>2.6260565610162736</v>
      </c>
      <c r="AX335" s="149"/>
      <c r="AY335" s="143"/>
      <c r="AZ335" s="143"/>
      <c r="BA335" s="150"/>
      <c r="BF335" s="148" t="str">
        <f t="shared" si="1572"/>
        <v/>
      </c>
      <c r="BK335" s="148">
        <f t="shared" si="1573"/>
        <v>0</v>
      </c>
      <c r="BM335" s="149"/>
      <c r="BN335" s="143"/>
      <c r="BO335" s="143"/>
      <c r="BP335" s="150"/>
      <c r="BU335" s="148">
        <f t="shared" si="1574"/>
        <v>0</v>
      </c>
      <c r="BW335" s="149"/>
      <c r="BX335" s="143"/>
      <c r="BY335" s="143"/>
      <c r="BZ335" s="150"/>
    </row>
    <row r="336" spans="1:78" x14ac:dyDescent="0.2">
      <c r="A336" s="74" t="s">
        <v>365</v>
      </c>
      <c r="B336" s="75">
        <v>256.79950161009606</v>
      </c>
      <c r="C336" s="75">
        <v>60.347882878372573</v>
      </c>
      <c r="D336" s="75">
        <v>3.063732654518986</v>
      </c>
      <c r="E336" s="75"/>
      <c r="F336" s="75">
        <v>0</v>
      </c>
      <c r="G336" s="75">
        <v>0</v>
      </c>
      <c r="H336" s="75">
        <v>320.21111714298758</v>
      </c>
      <c r="I336" s="75">
        <v>29.251051893408135</v>
      </c>
      <c r="J336" s="102">
        <f t="shared" ref="J336" si="1603">SUM(H333:H336)</f>
        <v>853.88048083044805</v>
      </c>
      <c r="K336" s="103">
        <f t="shared" ref="K336" si="1604">AVERAGE(H333:H336)</f>
        <v>213.47012020761201</v>
      </c>
      <c r="L336" s="104">
        <f t="shared" ref="L336" si="1605">(K336-P$12)^2</f>
        <v>3084.6098368651301</v>
      </c>
      <c r="M336" s="105">
        <f t="shared" ref="M336" si="1606">(H334-K336)^2+(H335-K336)^2+(H336-K336)^2+(H333-K336)^2</f>
        <v>15732.425691203365</v>
      </c>
      <c r="R336" s="75">
        <f t="shared" si="1568"/>
        <v>320.21111714298758</v>
      </c>
      <c r="T336" s="102">
        <f t="shared" ref="T336" si="1607">SUM(R333:R336)</f>
        <v>857.61339797330515</v>
      </c>
      <c r="U336" s="103">
        <f t="shared" ref="U336" si="1608">AVERAGE(R333:R336)</f>
        <v>214.40334949332629</v>
      </c>
      <c r="V336" s="104">
        <f t="shared" ref="V336" si="1609">(U336-Z$12)^2</f>
        <v>3040.0959808559764</v>
      </c>
      <c r="W336" s="105">
        <f t="shared" ref="W336" si="1610">(R334-U336)^2+(R335-U336)^2+(R336-U336)^2+(R333-U336)^2</f>
        <v>15384.308391452756</v>
      </c>
      <c r="AB336" s="148">
        <f t="shared" si="1569"/>
        <v>256.79950161009606</v>
      </c>
      <c r="AD336" s="155">
        <f t="shared" ref="AD336" si="1611">SUM(AB333:AB336)</f>
        <v>681.83257190759093</v>
      </c>
      <c r="AE336" s="156">
        <f t="shared" ref="AE336" si="1612">AVERAGE(AB333:AB336)</f>
        <v>170.45814297689773</v>
      </c>
      <c r="AF336" s="157">
        <f t="shared" ref="AF336" si="1613">(AE336-AJ$12)^2</f>
        <v>1251.6846157842376</v>
      </c>
      <c r="AG336" s="158">
        <f t="shared" ref="AG336" si="1614">(AB334-AE336)^2+(AB335-AE336)^2+(AB336-AE336)^2+(AB333-AE336)^2</f>
        <v>10309.035822471154</v>
      </c>
      <c r="AL336" s="148">
        <f t="shared" si="1570"/>
        <v>60.347882878372573</v>
      </c>
      <c r="AN336" s="155">
        <f t="shared" ref="AN336" si="1615">SUM(AL333:AL336)</f>
        <v>160.23065439828383</v>
      </c>
      <c r="AO336" s="156">
        <f t="shared" ref="AO336" si="1616">AVERAGE(AL333:AL336)</f>
        <v>40.057663599570958</v>
      </c>
      <c r="AP336" s="157">
        <f t="shared" ref="AP336" si="1617">(AO336-AT$12)^2</f>
        <v>68.400791231596216</v>
      </c>
      <c r="AQ336" s="158">
        <f t="shared" ref="AQ336" si="1618">(AL334-AO336)^2+(AL335-AO336)^2+(AL336-AO336)^2+(AL333-AO336)^2</f>
        <v>569.3165032959696</v>
      </c>
      <c r="AV336" s="148">
        <f t="shared" si="1571"/>
        <v>3.063732654518986</v>
      </c>
      <c r="AX336" s="155">
        <f t="shared" ref="AX336" si="1619">SUM(AV333:AV336)</f>
        <v>11.817254524573231</v>
      </c>
      <c r="AY336" s="156">
        <f t="shared" ref="AY336" si="1620">AVERAGE(AV333:AV336)</f>
        <v>2.9543136311433078</v>
      </c>
      <c r="AZ336" s="157">
        <f t="shared" ref="AZ336" si="1621">(AY336-BD$12)^2</f>
        <v>0.50848053594442277</v>
      </c>
      <c r="BA336" s="158">
        <f t="shared" ref="BA336" si="1622">(AV334-AY336)^2+(AV335-AY336)^2+(AV336-AY336)^2+(AV333-AY336)^2</f>
        <v>0.52679099776543592</v>
      </c>
      <c r="BF336" s="148" t="str">
        <f t="shared" si="1572"/>
        <v/>
      </c>
      <c r="BK336" s="148">
        <f t="shared" si="1573"/>
        <v>0</v>
      </c>
      <c r="BM336" s="155">
        <f t="shared" ref="BM336" si="1623">SUM(BK333:BK336)</f>
        <v>0</v>
      </c>
      <c r="BN336" s="156">
        <f t="shared" ref="BN336" si="1624">AVERAGE(BK333:BK336)</f>
        <v>0</v>
      </c>
      <c r="BO336" s="157">
        <f t="shared" ref="BO336" si="1625">(BN336-BS$12)^2</f>
        <v>6.5278625586721866</v>
      </c>
      <c r="BP336" s="158">
        <f t="shared" ref="BP336" si="1626">(BK334-BN336)^2+(BK335-BN336)^2+(BK336-BN336)^2+(BK333-BN336)^2</f>
        <v>0</v>
      </c>
      <c r="BU336" s="148">
        <f t="shared" si="1574"/>
        <v>0</v>
      </c>
      <c r="BW336" s="155">
        <f t="shared" ref="BW336" si="1627">SUM(BU333:BU336)</f>
        <v>0</v>
      </c>
      <c r="BX336" s="156">
        <f t="shared" ref="BX336" si="1628">AVERAGE(BU333:BU336)</f>
        <v>0</v>
      </c>
      <c r="BY336" s="157">
        <f t="shared" ref="BY336" si="1629">(BX336-CC$12)^2</f>
        <v>74.331733247510314</v>
      </c>
      <c r="BZ336" s="158">
        <f t="shared" ref="BZ336" si="1630">(BU334-BX336)^2+(BU335-BX336)^2+(BU336-BX336)^2+(BU333-BX336)^2</f>
        <v>0</v>
      </c>
    </row>
    <row r="337" spans="1:78" x14ac:dyDescent="0.2">
      <c r="A337" s="74" t="s">
        <v>366</v>
      </c>
      <c r="B337" s="75">
        <v>207.92751303359256</v>
      </c>
      <c r="C337" s="75">
        <v>48.862965562894246</v>
      </c>
      <c r="D337" s="75">
        <v>4.8144370285298344</v>
      </c>
      <c r="E337" s="75">
        <v>2.5027637987012992</v>
      </c>
      <c r="F337" s="75">
        <v>2.9803125000000001</v>
      </c>
      <c r="G337" s="75">
        <v>0.25522241815969526</v>
      </c>
      <c r="H337" s="75">
        <v>264.84045054317636</v>
      </c>
      <c r="I337" s="75"/>
      <c r="J337" s="96"/>
      <c r="K337" s="97"/>
      <c r="L337" s="97"/>
      <c r="M337" s="98"/>
      <c r="R337" s="75">
        <f t="shared" si="1568"/>
        <v>267.34321434187768</v>
      </c>
      <c r="T337" s="96"/>
      <c r="U337" s="97"/>
      <c r="V337" s="97"/>
      <c r="W337" s="98"/>
      <c r="AB337" s="148">
        <f t="shared" si="1569"/>
        <v>207.92751303359256</v>
      </c>
      <c r="AD337" s="149"/>
      <c r="AE337" s="143"/>
      <c r="AF337" s="143"/>
      <c r="AG337" s="150"/>
      <c r="AL337" s="148">
        <f t="shared" si="1570"/>
        <v>48.862965562894246</v>
      </c>
      <c r="AN337" s="149"/>
      <c r="AO337" s="143"/>
      <c r="AP337" s="143"/>
      <c r="AQ337" s="150"/>
      <c r="AV337" s="148">
        <f t="shared" si="1571"/>
        <v>4.8144370285298344</v>
      </c>
      <c r="AX337" s="149"/>
      <c r="AY337" s="143"/>
      <c r="AZ337" s="143"/>
      <c r="BA337" s="150"/>
      <c r="BF337" s="148">
        <f t="shared" si="1572"/>
        <v>2.5027637987012992</v>
      </c>
      <c r="BK337" s="148">
        <f t="shared" si="1573"/>
        <v>2.9803125000000001</v>
      </c>
      <c r="BM337" s="149"/>
      <c r="BN337" s="143"/>
      <c r="BO337" s="143"/>
      <c r="BP337" s="150"/>
      <c r="BU337" s="148">
        <f t="shared" si="1574"/>
        <v>0.25522241815969526</v>
      </c>
      <c r="BW337" s="149"/>
      <c r="BX337" s="143"/>
      <c r="BY337" s="143"/>
      <c r="BZ337" s="150"/>
    </row>
    <row r="338" spans="1:78" x14ac:dyDescent="0.2">
      <c r="A338" s="74" t="s">
        <v>367</v>
      </c>
      <c r="B338" s="75">
        <v>294.81828286762652</v>
      </c>
      <c r="C338" s="75">
        <v>69.282296473892231</v>
      </c>
      <c r="D338" s="75">
        <v>3.063732654518986</v>
      </c>
      <c r="E338" s="75"/>
      <c r="F338" s="75">
        <v>7.8442171296296301</v>
      </c>
      <c r="G338" s="75">
        <v>3.4489412770142525</v>
      </c>
      <c r="H338" s="75">
        <v>378.45747040268157</v>
      </c>
      <c r="I338" s="75"/>
      <c r="J338" s="96"/>
      <c r="K338" s="97"/>
      <c r="L338" s="97"/>
      <c r="M338" s="98"/>
      <c r="R338" s="75">
        <f t="shared" si="1568"/>
        <v>378.45747040268157</v>
      </c>
      <c r="T338" s="96"/>
      <c r="U338" s="97"/>
      <c r="V338" s="97"/>
      <c r="W338" s="98"/>
      <c r="AB338" s="148">
        <f t="shared" si="1569"/>
        <v>294.81828286762652</v>
      </c>
      <c r="AD338" s="149"/>
      <c r="AE338" s="143"/>
      <c r="AF338" s="143"/>
      <c r="AG338" s="150"/>
      <c r="AL338" s="148">
        <f t="shared" si="1570"/>
        <v>69.282296473892231</v>
      </c>
      <c r="AN338" s="149"/>
      <c r="AO338" s="143"/>
      <c r="AP338" s="143"/>
      <c r="AQ338" s="150"/>
      <c r="AV338" s="148">
        <f t="shared" si="1571"/>
        <v>3.063732654518986</v>
      </c>
      <c r="AX338" s="149"/>
      <c r="AY338" s="143"/>
      <c r="AZ338" s="143"/>
      <c r="BA338" s="150"/>
      <c r="BF338" s="148" t="str">
        <f t="shared" si="1572"/>
        <v/>
      </c>
      <c r="BK338" s="148">
        <f t="shared" si="1573"/>
        <v>7.8442171296296301</v>
      </c>
      <c r="BM338" s="149"/>
      <c r="BN338" s="143"/>
      <c r="BO338" s="143"/>
      <c r="BP338" s="150"/>
      <c r="BU338" s="148">
        <f t="shared" si="1574"/>
        <v>3.4489412770142525</v>
      </c>
      <c r="BW338" s="149"/>
      <c r="BX338" s="143"/>
      <c r="BY338" s="143"/>
      <c r="BZ338" s="150"/>
    </row>
    <row r="339" spans="1:78" x14ac:dyDescent="0.2">
      <c r="A339" s="74" t="s">
        <v>368</v>
      </c>
      <c r="B339" s="75">
        <v>212.27818626413989</v>
      </c>
      <c r="C339" s="75">
        <v>49.885373772072874</v>
      </c>
      <c r="D339" s="75">
        <v>2.1883804675135612</v>
      </c>
      <c r="E339" s="75"/>
      <c r="F339" s="75">
        <v>0</v>
      </c>
      <c r="G339" s="75">
        <v>4.2275802759277434</v>
      </c>
      <c r="H339" s="75">
        <v>268.57952077965405</v>
      </c>
      <c r="I339" s="75"/>
      <c r="J339" s="96"/>
      <c r="K339" s="97"/>
      <c r="L339" s="97"/>
      <c r="M339" s="98"/>
      <c r="R339" s="75">
        <f t="shared" si="1568"/>
        <v>268.57952077965405</v>
      </c>
      <c r="T339" s="96"/>
      <c r="U339" s="97"/>
      <c r="V339" s="97"/>
      <c r="W339" s="98"/>
      <c r="AB339" s="148">
        <f t="shared" si="1569"/>
        <v>212.27818626413989</v>
      </c>
      <c r="AD339" s="149"/>
      <c r="AE339" s="143"/>
      <c r="AF339" s="143"/>
      <c r="AG339" s="150"/>
      <c r="AL339" s="148">
        <f t="shared" si="1570"/>
        <v>49.885373772072874</v>
      </c>
      <c r="AN339" s="149"/>
      <c r="AO339" s="143"/>
      <c r="AP339" s="143"/>
      <c r="AQ339" s="150"/>
      <c r="AV339" s="148">
        <f t="shared" si="1571"/>
        <v>2.1883804675135612</v>
      </c>
      <c r="AX339" s="149"/>
      <c r="AY339" s="143"/>
      <c r="AZ339" s="143"/>
      <c r="BA339" s="150"/>
      <c r="BF339" s="148" t="str">
        <f t="shared" si="1572"/>
        <v/>
      </c>
      <c r="BK339" s="148">
        <f t="shared" si="1573"/>
        <v>0</v>
      </c>
      <c r="BM339" s="149"/>
      <c r="BN339" s="143"/>
      <c r="BO339" s="143"/>
      <c r="BP339" s="150"/>
      <c r="BU339" s="148">
        <f t="shared" si="1574"/>
        <v>4.2275802759277434</v>
      </c>
      <c r="BW339" s="149"/>
      <c r="BX339" s="143"/>
      <c r="BY339" s="143"/>
      <c r="BZ339" s="150"/>
    </row>
    <row r="340" spans="1:78" x14ac:dyDescent="0.2">
      <c r="A340" s="74" t="s">
        <v>369</v>
      </c>
      <c r="B340" s="75">
        <v>150.47535612326948</v>
      </c>
      <c r="C340" s="75">
        <v>35.361708688968328</v>
      </c>
      <c r="D340" s="75">
        <v>2.1883804675135612</v>
      </c>
      <c r="E340" s="75"/>
      <c r="F340" s="75">
        <v>0</v>
      </c>
      <c r="G340" s="75">
        <v>0.93039773728629271</v>
      </c>
      <c r="H340" s="75">
        <v>188.95584301703764</v>
      </c>
      <c r="I340" s="75"/>
      <c r="J340" s="102">
        <f t="shared" ref="J340" si="1631">SUM(H337:H340)</f>
        <v>1100.8332847425495</v>
      </c>
      <c r="K340" s="103">
        <f t="shared" ref="K340" si="1632">AVERAGE(H337:H340)</f>
        <v>275.20832118563737</v>
      </c>
      <c r="L340" s="104">
        <f t="shared" ref="L340" si="1633">(K340-P$12)^2</f>
        <v>38.426820639346552</v>
      </c>
      <c r="M340" s="105">
        <f t="shared" ref="M340" si="1634">(H338-K340)^2+(H339-K340)^2+(H340-K340)^2+(H337-K340)^2</f>
        <v>18251.3105407494</v>
      </c>
      <c r="R340" s="75">
        <f t="shared" si="1568"/>
        <v>188.95584301703764</v>
      </c>
      <c r="T340" s="102">
        <f t="shared" ref="T340" si="1635">SUM(R337:R340)</f>
        <v>1103.3360485412509</v>
      </c>
      <c r="U340" s="103">
        <f t="shared" ref="U340" si="1636">AVERAGE(R337:R340)</f>
        <v>275.83401213531272</v>
      </c>
      <c r="V340" s="104">
        <f t="shared" ref="V340" si="1637">(U340-Z$12)^2</f>
        <v>39.6093662520897</v>
      </c>
      <c r="W340" s="105">
        <f t="shared" ref="W340" si="1638">(R338-U340)^2+(R339-U340)^2+(R340-U340)^2+(R337-U340)^2</f>
        <v>18204.111748096329</v>
      </c>
      <c r="AB340" s="148">
        <f t="shared" si="1569"/>
        <v>150.47535612326948</v>
      </c>
      <c r="AD340" s="155">
        <f t="shared" ref="AD340" si="1639">SUM(AB337:AB340)</f>
        <v>865.49933828862845</v>
      </c>
      <c r="AE340" s="156">
        <f t="shared" ref="AE340" si="1640">AVERAGE(AB337:AB340)</f>
        <v>216.37483457215711</v>
      </c>
      <c r="AF340" s="157">
        <f t="shared" ref="AF340" si="1641">(AE340-AJ$12)^2</f>
        <v>111.03967533102758</v>
      </c>
      <c r="AG340" s="158">
        <f t="shared" ref="AG340" si="1642">(AB338-AE340)^2+(AB339-AE340)^2+(AB340-AE340)^2+(AB337-AE340)^2</f>
        <v>10584.255608854864</v>
      </c>
      <c r="AL340" s="148">
        <f t="shared" si="1570"/>
        <v>35.361708688968328</v>
      </c>
      <c r="AN340" s="155">
        <f t="shared" ref="AN340" si="1643">SUM(AL337:AL340)</f>
        <v>203.39234449782768</v>
      </c>
      <c r="AO340" s="156">
        <f t="shared" ref="AO340" si="1644">AVERAGE(AL337:AL340)</f>
        <v>50.84808612445692</v>
      </c>
      <c r="AP340" s="157">
        <f t="shared" ref="AP340" si="1645">(AO340-AT$12)^2</f>
        <v>6.3501250144913621</v>
      </c>
      <c r="AQ340" s="158">
        <f t="shared" ref="AQ340" si="1646">(AL338-AO340)^2+(AL339-AO340)^2+(AL340-AO340)^2+(AL337-AO340)^2</f>
        <v>584.51551599900984</v>
      </c>
      <c r="AV340" s="148">
        <f t="shared" si="1571"/>
        <v>2.1883804675135612</v>
      </c>
      <c r="AX340" s="155">
        <f t="shared" ref="AX340" si="1647">SUM(AV337:AV340)</f>
        <v>12.254930618075942</v>
      </c>
      <c r="AY340" s="156">
        <f t="shared" ref="AY340" si="1648">AVERAGE(AV337:AV340)</f>
        <v>3.0637326545189856</v>
      </c>
      <c r="AZ340" s="157">
        <f t="shared" ref="AZ340" si="1649">(AY340-BD$12)^2</f>
        <v>0.36440441560025522</v>
      </c>
      <c r="BA340" s="158">
        <f t="shared" ref="BA340" si="1650">(AV338-AY340)^2+(AV339-AY340)^2+(AV340-AY340)^2+(AV337-AY340)^2</f>
        <v>4.5974487077710773</v>
      </c>
      <c r="BF340" s="148" t="str">
        <f t="shared" si="1572"/>
        <v/>
      </c>
      <c r="BK340" s="148">
        <f t="shared" si="1573"/>
        <v>0</v>
      </c>
      <c r="BM340" s="155">
        <f t="shared" ref="BM340" si="1651">SUM(BK337:BK340)</f>
        <v>10.82452962962963</v>
      </c>
      <c r="BN340" s="156">
        <f t="shared" ref="BN340" si="1652">AVERAGE(BK337:BK340)</f>
        <v>2.7061324074074076</v>
      </c>
      <c r="BO340" s="157">
        <f t="shared" ref="BO340" si="1653">(BN340-BS$12)^2</f>
        <v>2.2850614307940522E-2</v>
      </c>
      <c r="BP340" s="158">
        <f t="shared" ref="BP340" si="1654">(BK338-BN340)^2+(BK339-BN340)^2+(BK340-BN340)^2+(BK337-BN340)^2</f>
        <v>41.121394548748718</v>
      </c>
      <c r="BU340" s="148">
        <f t="shared" si="1574"/>
        <v>0.93039773728629271</v>
      </c>
      <c r="BW340" s="155">
        <f t="shared" ref="BW340" si="1655">SUM(BU337:BU340)</f>
        <v>8.8621417083879841</v>
      </c>
      <c r="BX340" s="156">
        <f t="shared" ref="BX340" si="1656">AVERAGE(BU337:BU340)</f>
        <v>2.215535427096996</v>
      </c>
      <c r="BY340" s="157">
        <f t="shared" ref="BY340" si="1657">(BX340-CC$12)^2</f>
        <v>41.037475094738909</v>
      </c>
      <c r="BZ340" s="158">
        <f t="shared" ref="BZ340" si="1658">(BU338-BX340)^2+(BU339-BX340)^2+(BU340-BX340)^2+(BU337-BX340)^2</f>
        <v>11.064020439097261</v>
      </c>
    </row>
    <row r="341" spans="1:78" x14ac:dyDescent="0.2">
      <c r="A341" s="74" t="s">
        <v>370</v>
      </c>
      <c r="B341" s="75">
        <v>121.90564589731426</v>
      </c>
      <c r="C341" s="75">
        <v>28.647826785868848</v>
      </c>
      <c r="D341" s="75">
        <v>4.3767609350271224</v>
      </c>
      <c r="E341" s="75">
        <v>5.5377012448132783</v>
      </c>
      <c r="F341" s="75">
        <v>3.2845312499999997</v>
      </c>
      <c r="G341" s="75">
        <v>0</v>
      </c>
      <c r="H341" s="75">
        <v>158.21476486821024</v>
      </c>
      <c r="I341" s="75"/>
      <c r="J341" s="96"/>
      <c r="K341" s="97"/>
      <c r="L341" s="97"/>
      <c r="M341" s="98"/>
      <c r="R341" s="75">
        <f t="shared" si="1568"/>
        <v>163.75246611302353</v>
      </c>
      <c r="T341" s="96"/>
      <c r="U341" s="97"/>
      <c r="V341" s="97"/>
      <c r="W341" s="98"/>
      <c r="AB341" s="148">
        <f t="shared" si="1569"/>
        <v>121.90564589731426</v>
      </c>
      <c r="AD341" s="149"/>
      <c r="AE341" s="143"/>
      <c r="AF341" s="143"/>
      <c r="AG341" s="150"/>
      <c r="AL341" s="148">
        <f t="shared" si="1570"/>
        <v>28.647826785868848</v>
      </c>
      <c r="AN341" s="149"/>
      <c r="AO341" s="143"/>
      <c r="AP341" s="143"/>
      <c r="AQ341" s="150"/>
      <c r="AV341" s="148">
        <f t="shared" si="1571"/>
        <v>4.3767609350271224</v>
      </c>
      <c r="AX341" s="149"/>
      <c r="AY341" s="143"/>
      <c r="AZ341" s="143"/>
      <c r="BA341" s="150"/>
      <c r="BF341" s="148">
        <f t="shared" si="1572"/>
        <v>5.5377012448132783</v>
      </c>
      <c r="BK341" s="148">
        <f t="shared" si="1573"/>
        <v>3.2845312499999997</v>
      </c>
      <c r="BM341" s="149"/>
      <c r="BN341" s="143"/>
      <c r="BO341" s="143"/>
      <c r="BP341" s="150"/>
      <c r="BU341" s="148">
        <f t="shared" si="1574"/>
        <v>0</v>
      </c>
      <c r="BW341" s="149"/>
      <c r="BX341" s="143"/>
      <c r="BY341" s="143"/>
      <c r="BZ341" s="150"/>
    </row>
    <row r="342" spans="1:78" x14ac:dyDescent="0.2">
      <c r="A342" s="74" t="s">
        <v>371</v>
      </c>
      <c r="B342" s="75">
        <v>169.0089875188163</v>
      </c>
      <c r="C342" s="75">
        <v>39.717112066921828</v>
      </c>
      <c r="D342" s="75">
        <v>1.750704374010849</v>
      </c>
      <c r="E342" s="75"/>
      <c r="F342" s="75">
        <v>1.111267361111111</v>
      </c>
      <c r="G342" s="75">
        <v>1.0271667410378733</v>
      </c>
      <c r="H342" s="75">
        <v>212.61523806189794</v>
      </c>
      <c r="I342" s="75"/>
      <c r="J342" s="96"/>
      <c r="K342" s="97"/>
      <c r="L342" s="97"/>
      <c r="M342" s="98"/>
      <c r="R342" s="75">
        <f t="shared" si="1568"/>
        <v>212.61523806189794</v>
      </c>
      <c r="T342" s="96"/>
      <c r="U342" s="97"/>
      <c r="V342" s="97"/>
      <c r="W342" s="98"/>
      <c r="AB342" s="148">
        <f t="shared" si="1569"/>
        <v>169.0089875188163</v>
      </c>
      <c r="AD342" s="149"/>
      <c r="AE342" s="143"/>
      <c r="AF342" s="143"/>
      <c r="AG342" s="150"/>
      <c r="AL342" s="148">
        <f t="shared" si="1570"/>
        <v>39.717112066921828</v>
      </c>
      <c r="AN342" s="149"/>
      <c r="AO342" s="143"/>
      <c r="AP342" s="143"/>
      <c r="AQ342" s="150"/>
      <c r="AV342" s="148">
        <f t="shared" si="1571"/>
        <v>1.750704374010849</v>
      </c>
      <c r="AX342" s="149"/>
      <c r="AY342" s="143"/>
      <c r="AZ342" s="143"/>
      <c r="BA342" s="150"/>
      <c r="BF342" s="148" t="str">
        <f t="shared" si="1572"/>
        <v/>
      </c>
      <c r="BK342" s="148">
        <f t="shared" si="1573"/>
        <v>1.111267361111111</v>
      </c>
      <c r="BM342" s="149"/>
      <c r="BN342" s="143"/>
      <c r="BO342" s="143"/>
      <c r="BP342" s="150"/>
      <c r="BU342" s="148">
        <f t="shared" si="1574"/>
        <v>1.0271667410378733</v>
      </c>
      <c r="BW342" s="149"/>
      <c r="BX342" s="143"/>
      <c r="BY342" s="143"/>
      <c r="BZ342" s="150"/>
    </row>
    <row r="343" spans="1:78" x14ac:dyDescent="0.2">
      <c r="A343" s="74" t="s">
        <v>372</v>
      </c>
      <c r="B343" s="75">
        <v>174.11879836951516</v>
      </c>
      <c r="C343" s="75">
        <v>40.917917616836064</v>
      </c>
      <c r="D343" s="75">
        <v>2.1883804675135612</v>
      </c>
      <c r="E343" s="75"/>
      <c r="F343" s="75">
        <v>0</v>
      </c>
      <c r="G343" s="75">
        <v>0</v>
      </c>
      <c r="H343" s="75">
        <v>217.22509645386478</v>
      </c>
      <c r="I343" s="75"/>
      <c r="J343" s="96"/>
      <c r="K343" s="97"/>
      <c r="L343" s="97"/>
      <c r="M343" s="98"/>
      <c r="R343" s="75">
        <f t="shared" si="1568"/>
        <v>217.22509645386478</v>
      </c>
      <c r="T343" s="96"/>
      <c r="U343" s="97"/>
      <c r="V343" s="97"/>
      <c r="W343" s="98"/>
      <c r="AB343" s="148">
        <f t="shared" si="1569"/>
        <v>174.11879836951516</v>
      </c>
      <c r="AD343" s="149"/>
      <c r="AE343" s="143"/>
      <c r="AF343" s="143"/>
      <c r="AG343" s="150"/>
      <c r="AL343" s="148">
        <f t="shared" si="1570"/>
        <v>40.917917616836064</v>
      </c>
      <c r="AN343" s="149"/>
      <c r="AO343" s="143"/>
      <c r="AP343" s="143"/>
      <c r="AQ343" s="150"/>
      <c r="AV343" s="148">
        <f t="shared" si="1571"/>
        <v>2.1883804675135612</v>
      </c>
      <c r="AX343" s="149"/>
      <c r="AY343" s="143"/>
      <c r="AZ343" s="143"/>
      <c r="BA343" s="150"/>
      <c r="BF343" s="148" t="str">
        <f t="shared" si="1572"/>
        <v/>
      </c>
      <c r="BK343" s="148">
        <f t="shared" si="1573"/>
        <v>0</v>
      </c>
      <c r="BM343" s="149"/>
      <c r="BN343" s="143"/>
      <c r="BO343" s="143"/>
      <c r="BP343" s="150"/>
      <c r="BU343" s="148">
        <f t="shared" si="1574"/>
        <v>0</v>
      </c>
      <c r="BW343" s="149"/>
      <c r="BX343" s="143"/>
      <c r="BY343" s="143"/>
      <c r="BZ343" s="150"/>
    </row>
    <row r="344" spans="1:78" x14ac:dyDescent="0.2">
      <c r="A344" s="74" t="s">
        <v>373</v>
      </c>
      <c r="B344" s="75">
        <v>205.97598161257497</v>
      </c>
      <c r="C344" s="75">
        <v>48.404355678955113</v>
      </c>
      <c r="D344" s="75">
        <v>3.063732654518986</v>
      </c>
      <c r="E344" s="75"/>
      <c r="F344" s="75">
        <v>6.5811688657407421</v>
      </c>
      <c r="G344" s="75">
        <v>0</v>
      </c>
      <c r="H344" s="75">
        <v>264.02523881178979</v>
      </c>
      <c r="I344" s="75">
        <v>100.93232819074333</v>
      </c>
      <c r="J344" s="102">
        <f t="shared" ref="J344" si="1659">SUM(H341:H344)</f>
        <v>852.08033819576281</v>
      </c>
      <c r="K344" s="103">
        <f t="shared" ref="K344" si="1660">AVERAGE(H341:H344)</f>
        <v>213.0200845489407</v>
      </c>
      <c r="L344" s="104">
        <f t="shared" ref="L344" si="1661">(K344-P$12)^2</f>
        <v>3134.8016674006467</v>
      </c>
      <c r="M344" s="105">
        <f t="shared" ref="M344" si="1662">(H342-K344)^2+(H343-K344)^2+(H344-K344)^2+(H341-K344)^2</f>
        <v>5622.9948524827187</v>
      </c>
      <c r="R344" s="75">
        <f t="shared" si="1568"/>
        <v>264.02523881178979</v>
      </c>
      <c r="T344" s="102">
        <f t="shared" ref="T344" si="1663">SUM(R341:R344)</f>
        <v>857.61803944057601</v>
      </c>
      <c r="U344" s="103">
        <f t="shared" ref="U344" si="1664">AVERAGE(R341:R344)</f>
        <v>214.404509860144</v>
      </c>
      <c r="V344" s="104">
        <f t="shared" ref="V344" si="1665">(U344-Z$12)^2</f>
        <v>3039.9680237601965</v>
      </c>
      <c r="W344" s="105">
        <f t="shared" ref="W344" si="1666">(R342-U344)^2+(R343-U344)^2+(R344-U344)^2+(R341-U344)^2</f>
        <v>5039.0034797535809</v>
      </c>
      <c r="AB344" s="148">
        <f t="shared" si="1569"/>
        <v>205.97598161257497</v>
      </c>
      <c r="AD344" s="155">
        <f t="shared" ref="AD344" si="1667">SUM(AB341:AB344)</f>
        <v>671.00941339822066</v>
      </c>
      <c r="AE344" s="156">
        <f t="shared" ref="AE344" si="1668">AVERAGE(AB341:AB344)</f>
        <v>167.75235334955516</v>
      </c>
      <c r="AF344" s="157">
        <f t="shared" ref="AF344" si="1669">(AE344-AJ$12)^2</f>
        <v>1450.4630150939863</v>
      </c>
      <c r="AG344" s="158">
        <f t="shared" ref="AG344" si="1670">(AB342-AE344)^2+(AB343-AE344)^2+(AB344-AE344)^2+(AB341-AE344)^2</f>
        <v>3605.0770934284164</v>
      </c>
      <c r="AL344" s="148">
        <f t="shared" si="1570"/>
        <v>48.404355678955113</v>
      </c>
      <c r="AN344" s="155">
        <f t="shared" ref="AN344" si="1671">SUM(AL341:AL344)</f>
        <v>157.68721214858186</v>
      </c>
      <c r="AO344" s="156">
        <f t="shared" ref="AO344" si="1672">AVERAGE(AL341:AL344)</f>
        <v>39.421803037145466</v>
      </c>
      <c r="AP344" s="157">
        <f t="shared" ref="AP344" si="1673">(AO344-AT$12)^2</f>
        <v>79.322850309425291</v>
      </c>
      <c r="AQ344" s="158">
        <f t="shared" ref="AQ344" si="1674">(AL342-AO344)^2+(AL343-AO344)^2+(AL344-AO344)^2+(AL341-AO344)^2</f>
        <v>199.09038248458427</v>
      </c>
      <c r="AV344" s="148">
        <f t="shared" si="1571"/>
        <v>3.063732654518986</v>
      </c>
      <c r="AX344" s="155">
        <f t="shared" ref="AX344" si="1675">SUM(AV341:AV344)</f>
        <v>11.379578431070518</v>
      </c>
      <c r="AY344" s="156">
        <f t="shared" ref="AY344" si="1676">AVERAGE(AV341:AV344)</f>
        <v>2.8448946077676296</v>
      </c>
      <c r="AZ344" s="157">
        <f t="shared" ref="AZ344" si="1677">(AY344-BD$12)^2</f>
        <v>0.6765017016415652</v>
      </c>
      <c r="BA344" s="158">
        <f t="shared" ref="BA344" si="1678">(AV342-AY344)^2+(AV343-AY344)^2+(AV344-AY344)^2+(AV341-AY344)^2</f>
        <v>4.0227676192996933</v>
      </c>
      <c r="BF344" s="148" t="str">
        <f t="shared" si="1572"/>
        <v/>
      </c>
      <c r="BK344" s="148">
        <f t="shared" si="1573"/>
        <v>6.5811688657407421</v>
      </c>
      <c r="BM344" s="155">
        <f t="shared" ref="BM344" si="1679">SUM(BK341:BK344)</f>
        <v>10.976967476851854</v>
      </c>
      <c r="BN344" s="156">
        <f t="shared" ref="BN344" si="1680">AVERAGE(BK341:BK344)</f>
        <v>2.7442418692129635</v>
      </c>
      <c r="BO344" s="157">
        <f t="shared" ref="BO344" si="1681">(BN344-BS$12)^2</f>
        <v>3.5824517733940117E-2</v>
      </c>
      <c r="BP344" s="158">
        <f t="shared" ref="BP344" si="1682">(BK342-BN344)^2+(BK343-BN344)^2+(BK344-BN344)^2+(BK341-BN344)^2</f>
        <v>25.211390572526867</v>
      </c>
      <c r="BU344" s="148">
        <f t="shared" si="1574"/>
        <v>0</v>
      </c>
      <c r="BW344" s="155">
        <f t="shared" ref="BW344" si="1683">SUM(BU341:BU344)</f>
        <v>1.0271667410378733</v>
      </c>
      <c r="BX344" s="156">
        <f t="shared" ref="BX344" si="1684">AVERAGE(BU341:BU344)</f>
        <v>0.25679168525946833</v>
      </c>
      <c r="BY344" s="157">
        <f t="shared" ref="BY344" si="1685">(BX344-CC$12)^2</f>
        <v>69.969772374703098</v>
      </c>
      <c r="BZ344" s="158">
        <f t="shared" ref="BZ344" si="1686">(BU342-BX344)^2+(BU343-BX344)^2+(BU344-BX344)^2+(BU341-BX344)^2</f>
        <v>0.79130363542077409</v>
      </c>
    </row>
    <row r="345" spans="1:78" x14ac:dyDescent="0.2">
      <c r="A345" s="74" t="s">
        <v>375</v>
      </c>
      <c r="B345" s="75">
        <v>250.43713647345288</v>
      </c>
      <c r="C345" s="75">
        <v>58.852727071261427</v>
      </c>
      <c r="D345" s="75">
        <v>0.8753521870054245</v>
      </c>
      <c r="E345" s="75">
        <v>2.5684633649932165</v>
      </c>
      <c r="F345" s="75">
        <v>0</v>
      </c>
      <c r="G345" s="75">
        <v>5.2383850634194369</v>
      </c>
      <c r="H345" s="75">
        <v>315.4036007951392</v>
      </c>
      <c r="I345" s="75"/>
      <c r="J345" s="96"/>
      <c r="K345" s="97"/>
      <c r="L345" s="97"/>
      <c r="M345" s="98"/>
      <c r="R345" s="75">
        <f t="shared" si="1568"/>
        <v>317.97206416013239</v>
      </c>
      <c r="T345" s="96"/>
      <c r="U345" s="97"/>
      <c r="V345" s="97"/>
      <c r="W345" s="98"/>
      <c r="AB345" s="148">
        <f t="shared" si="1569"/>
        <v>250.43713647345288</v>
      </c>
      <c r="AD345" s="149"/>
      <c r="AE345" s="143"/>
      <c r="AF345" s="143"/>
      <c r="AG345" s="150"/>
      <c r="AL345" s="148">
        <f t="shared" si="1570"/>
        <v>58.852727071261427</v>
      </c>
      <c r="AN345" s="149"/>
      <c r="AO345" s="143"/>
      <c r="AP345" s="143"/>
      <c r="AQ345" s="150"/>
      <c r="AV345" s="148">
        <f t="shared" si="1571"/>
        <v>0.8753521870054245</v>
      </c>
      <c r="AX345" s="149"/>
      <c r="AY345" s="143"/>
      <c r="AZ345" s="143"/>
      <c r="BA345" s="150"/>
      <c r="BF345" s="148">
        <f t="shared" si="1572"/>
        <v>2.5684633649932165</v>
      </c>
      <c r="BK345" s="148">
        <f t="shared" si="1573"/>
        <v>0</v>
      </c>
      <c r="BM345" s="149"/>
      <c r="BN345" s="143"/>
      <c r="BO345" s="143"/>
      <c r="BP345" s="150"/>
      <c r="BU345" s="148">
        <f t="shared" si="1574"/>
        <v>5.2383850634194369</v>
      </c>
      <c r="BW345" s="149"/>
      <c r="BX345" s="143"/>
      <c r="BY345" s="143"/>
      <c r="BZ345" s="150"/>
    </row>
    <row r="346" spans="1:78" x14ac:dyDescent="0.2">
      <c r="A346" s="74" t="s">
        <v>376</v>
      </c>
      <c r="B346" s="75">
        <v>230.29186772806503</v>
      </c>
      <c r="C346" s="75">
        <v>54.118588916095277</v>
      </c>
      <c r="D346" s="75">
        <v>1.750704374010849</v>
      </c>
      <c r="E346" s="75"/>
      <c r="F346" s="75">
        <v>0</v>
      </c>
      <c r="G346" s="75">
        <v>5.2383850634194369</v>
      </c>
      <c r="H346" s="75">
        <v>291.39954608159064</v>
      </c>
      <c r="I346" s="75"/>
      <c r="J346" s="96"/>
      <c r="K346" s="97"/>
      <c r="L346" s="97"/>
      <c r="M346" s="98"/>
      <c r="R346" s="75">
        <f t="shared" si="1568"/>
        <v>291.39954608159064</v>
      </c>
      <c r="T346" s="96"/>
      <c r="U346" s="97"/>
      <c r="V346" s="97"/>
      <c r="W346" s="98"/>
      <c r="AB346" s="148">
        <f t="shared" si="1569"/>
        <v>230.29186772806503</v>
      </c>
      <c r="AD346" s="149"/>
      <c r="AE346" s="143"/>
      <c r="AF346" s="143"/>
      <c r="AG346" s="150"/>
      <c r="AL346" s="148">
        <f t="shared" si="1570"/>
        <v>54.118588916095277</v>
      </c>
      <c r="AN346" s="149"/>
      <c r="AO346" s="143"/>
      <c r="AP346" s="143"/>
      <c r="AQ346" s="150"/>
      <c r="AV346" s="148">
        <f t="shared" si="1571"/>
        <v>1.750704374010849</v>
      </c>
      <c r="AX346" s="149"/>
      <c r="AY346" s="143"/>
      <c r="AZ346" s="143"/>
      <c r="BA346" s="150"/>
      <c r="BF346" s="148" t="str">
        <f t="shared" si="1572"/>
        <v/>
      </c>
      <c r="BK346" s="148">
        <f t="shared" si="1573"/>
        <v>0</v>
      </c>
      <c r="BM346" s="149"/>
      <c r="BN346" s="143"/>
      <c r="BO346" s="143"/>
      <c r="BP346" s="150"/>
      <c r="BU346" s="148">
        <f t="shared" si="1574"/>
        <v>5.2383850634194369</v>
      </c>
      <c r="BW346" s="149"/>
      <c r="BX346" s="143"/>
      <c r="BY346" s="143"/>
      <c r="BZ346" s="150"/>
    </row>
    <row r="347" spans="1:78" x14ac:dyDescent="0.2">
      <c r="A347" s="74" t="s">
        <v>377</v>
      </c>
      <c r="B347" s="75">
        <v>186.36333265857451</v>
      </c>
      <c r="C347" s="75">
        <v>43.795383174765007</v>
      </c>
      <c r="D347" s="75">
        <v>2.1883804675135612</v>
      </c>
      <c r="E347" s="75"/>
      <c r="F347" s="75">
        <v>4.7585185185185184</v>
      </c>
      <c r="G347" s="75">
        <v>13.246085509991914</v>
      </c>
      <c r="H347" s="75">
        <v>250.3517003293635</v>
      </c>
      <c r="I347" s="75"/>
      <c r="J347" s="96"/>
      <c r="K347" s="97"/>
      <c r="L347" s="97"/>
      <c r="M347" s="98"/>
      <c r="R347" s="75">
        <f t="shared" si="1568"/>
        <v>250.3517003293635</v>
      </c>
      <c r="T347" s="96"/>
      <c r="U347" s="97"/>
      <c r="V347" s="97"/>
      <c r="W347" s="98"/>
      <c r="AB347" s="148">
        <f t="shared" si="1569"/>
        <v>186.36333265857451</v>
      </c>
      <c r="AD347" s="149"/>
      <c r="AE347" s="143"/>
      <c r="AF347" s="143"/>
      <c r="AG347" s="150"/>
      <c r="AL347" s="148">
        <f t="shared" si="1570"/>
        <v>43.795383174765007</v>
      </c>
      <c r="AN347" s="149"/>
      <c r="AO347" s="143"/>
      <c r="AP347" s="143"/>
      <c r="AQ347" s="150"/>
      <c r="AV347" s="148">
        <f t="shared" si="1571"/>
        <v>2.1883804675135612</v>
      </c>
      <c r="AX347" s="149"/>
      <c r="AY347" s="143"/>
      <c r="AZ347" s="143"/>
      <c r="BA347" s="150"/>
      <c r="BF347" s="148" t="str">
        <f t="shared" si="1572"/>
        <v/>
      </c>
      <c r="BK347" s="148">
        <f t="shared" si="1573"/>
        <v>4.7585185185185184</v>
      </c>
      <c r="BM347" s="149"/>
      <c r="BN347" s="143"/>
      <c r="BO347" s="143"/>
      <c r="BP347" s="150"/>
      <c r="BU347" s="148">
        <f t="shared" si="1574"/>
        <v>13.246085509991914</v>
      </c>
      <c r="BW347" s="149"/>
      <c r="BX347" s="143"/>
      <c r="BY347" s="143"/>
      <c r="BZ347" s="150"/>
    </row>
    <row r="348" spans="1:78" x14ac:dyDescent="0.2">
      <c r="A348" s="74" t="s">
        <v>378</v>
      </c>
      <c r="B348" s="75">
        <v>316.19182386131638</v>
      </c>
      <c r="C348" s="75">
        <v>74.305078607409342</v>
      </c>
      <c r="D348" s="75">
        <v>4.3767609350271224</v>
      </c>
      <c r="E348" s="75"/>
      <c r="F348" s="75">
        <v>0</v>
      </c>
      <c r="G348" s="75">
        <v>6.6122648385648288</v>
      </c>
      <c r="H348" s="75">
        <v>401.48592824231764</v>
      </c>
      <c r="I348" s="75">
        <v>43.969565217391313</v>
      </c>
      <c r="J348" s="102">
        <f t="shared" ref="J348" si="1687">SUM(H345:H348)</f>
        <v>1258.640775448411</v>
      </c>
      <c r="K348" s="103">
        <f t="shared" ref="K348" si="1688">AVERAGE(H345:H348)</f>
        <v>314.66019386210274</v>
      </c>
      <c r="L348" s="104">
        <f t="shared" ref="L348" si="1689">(K348-P$12)^2</f>
        <v>2083.9964293409307</v>
      </c>
      <c r="M348" s="105">
        <f t="shared" ref="M348" si="1690">(H346-K348)^2+(H347-K348)^2+(H348-K348)^2+(H345-K348)^2</f>
        <v>12215.900880151126</v>
      </c>
      <c r="R348" s="75">
        <f t="shared" si="1568"/>
        <v>401.48592824231764</v>
      </c>
      <c r="T348" s="102">
        <f t="shared" ref="T348" si="1691">SUM(R345:R348)</f>
        <v>1261.2092388134042</v>
      </c>
      <c r="U348" s="103">
        <f t="shared" ref="U348" si="1692">AVERAGE(R345:R348)</f>
        <v>315.30230970335106</v>
      </c>
      <c r="V348" s="104">
        <f t="shared" ref="V348" si="1693">(U348-Z$12)^2</f>
        <v>2094.151016660127</v>
      </c>
      <c r="W348" s="105">
        <f t="shared" ref="W348" si="1694">(R346-U348)^2+(R347-U348)^2+(R348-U348)^2+(R345-U348)^2</f>
        <v>12224.667460139684</v>
      </c>
      <c r="AB348" s="148">
        <f t="shared" si="1569"/>
        <v>316.19182386131638</v>
      </c>
      <c r="AD348" s="155">
        <f t="shared" ref="AD348" si="1695">SUM(AB345:AB348)</f>
        <v>983.28416072140885</v>
      </c>
      <c r="AE348" s="156">
        <f t="shared" ref="AE348" si="1696">AVERAGE(AB345:AB348)</f>
        <v>245.82104018035221</v>
      </c>
      <c r="AF348" s="157">
        <f t="shared" ref="AF348" si="1697">(AE348-AJ$12)^2</f>
        <v>1598.6996323758783</v>
      </c>
      <c r="AG348" s="158">
        <f t="shared" ref="AG348" si="1698">(AB346-AE348)^2+(AB347-AE348)^2+(AB348-AE348)^2+(AB345-AE348)^2</f>
        <v>8749.7297216583665</v>
      </c>
      <c r="AL348" s="148">
        <f t="shared" si="1570"/>
        <v>74.305078607409342</v>
      </c>
      <c r="AN348" s="155">
        <f t="shared" ref="AN348" si="1699">SUM(AL345:AL348)</f>
        <v>231.07177776953105</v>
      </c>
      <c r="AO348" s="156">
        <f t="shared" ref="AO348" si="1700">AVERAGE(AL345:AL348)</f>
        <v>57.767944442382763</v>
      </c>
      <c r="AP348" s="157">
        <f t="shared" ref="AP348" si="1701">(AO348-AT$12)^2</f>
        <v>89.109894965354641</v>
      </c>
      <c r="AQ348" s="158">
        <f t="shared" ref="AQ348" si="1702">(AL346-AO348)^2+(AL347-AO348)^2+(AL348-AO348)^2+(AL345-AO348)^2</f>
        <v>483.20382387858314</v>
      </c>
      <c r="AV348" s="148">
        <f t="shared" si="1571"/>
        <v>4.3767609350271224</v>
      </c>
      <c r="AX348" s="155">
        <f t="shared" ref="AX348" si="1703">SUM(AV345:AV348)</f>
        <v>9.1911979635569558</v>
      </c>
      <c r="AY348" s="156">
        <f t="shared" ref="AY348" si="1704">AVERAGE(AV345:AV348)</f>
        <v>2.297799490889239</v>
      </c>
      <c r="AZ348" s="157">
        <f t="shared" ref="AZ348" si="1705">(AY348-BD$12)^2</f>
        <v>1.8757832104218928</v>
      </c>
      <c r="BA348" s="158">
        <f t="shared" ref="BA348" si="1706">(AV346-AY348)^2+(AV347-AY348)^2+(AV348-AY348)^2+(AV345-AY348)^2</f>
        <v>6.6567226081268736</v>
      </c>
      <c r="BF348" s="148" t="str">
        <f t="shared" si="1572"/>
        <v/>
      </c>
      <c r="BK348" s="148">
        <f t="shared" si="1573"/>
        <v>0</v>
      </c>
      <c r="BM348" s="155">
        <f t="shared" ref="BM348" si="1707">SUM(BK345:BK348)</f>
        <v>4.7585185185185184</v>
      </c>
      <c r="BN348" s="156">
        <f t="shared" ref="BN348" si="1708">AVERAGE(BK345:BK348)</f>
        <v>1.1896296296296296</v>
      </c>
      <c r="BO348" s="157">
        <f t="shared" ref="BO348" si="1709">(BN348-BS$12)^2</f>
        <v>1.8641494414854232</v>
      </c>
      <c r="BP348" s="158">
        <f t="shared" ref="BP348" si="1710">(BK346-BN348)^2+(BK347-BN348)^2+(BK348-BN348)^2+(BK345-BN348)^2</f>
        <v>16.982623868312757</v>
      </c>
      <c r="BU348" s="148">
        <f t="shared" si="1574"/>
        <v>6.6122648385648288</v>
      </c>
      <c r="BW348" s="155">
        <f t="shared" ref="BW348" si="1711">SUM(BU345:BU348)</f>
        <v>30.335120475395616</v>
      </c>
      <c r="BX348" s="156">
        <f t="shared" ref="BX348" si="1712">AVERAGE(BU345:BU348)</f>
        <v>7.583780118848904</v>
      </c>
      <c r="BY348" s="157">
        <f t="shared" ref="BY348" si="1713">(BX348-CC$12)^2</f>
        <v>1.0770396135646991</v>
      </c>
      <c r="BZ348" s="158">
        <f t="shared" ref="BZ348" si="1714">(BU346-BX348)^2+(BU347-BX348)^2+(BU348-BX348)^2+(BU345-BX348)^2</f>
        <v>44.007300214458638</v>
      </c>
    </row>
    <row r="349" spans="1:78" x14ac:dyDescent="0.2">
      <c r="A349" s="74" t="s">
        <v>379</v>
      </c>
      <c r="B349" s="75">
        <v>186.32134742460494</v>
      </c>
      <c r="C349" s="75">
        <v>43.785516644782156</v>
      </c>
      <c r="D349" s="75">
        <v>1.750704374010849</v>
      </c>
      <c r="E349" s="75">
        <v>2.4327999521988533</v>
      </c>
      <c r="F349" s="75">
        <v>0</v>
      </c>
      <c r="G349" s="75">
        <v>0.83859376139873487</v>
      </c>
      <c r="H349" s="75">
        <v>232.69616220479665</v>
      </c>
      <c r="I349" s="75"/>
      <c r="J349" s="96"/>
      <c r="K349" s="97"/>
      <c r="L349" s="97"/>
      <c r="M349" s="98"/>
      <c r="R349" s="75">
        <f t="shared" si="1568"/>
        <v>235.1289621569955</v>
      </c>
      <c r="T349" s="96"/>
      <c r="U349" s="97"/>
      <c r="V349" s="97"/>
      <c r="W349" s="98"/>
      <c r="AB349" s="148">
        <f t="shared" si="1569"/>
        <v>186.32134742460494</v>
      </c>
      <c r="AD349" s="149"/>
      <c r="AE349" s="143"/>
      <c r="AF349" s="143"/>
      <c r="AG349" s="150"/>
      <c r="AL349" s="148">
        <f t="shared" si="1570"/>
        <v>43.785516644782156</v>
      </c>
      <c r="AN349" s="149"/>
      <c r="AO349" s="143"/>
      <c r="AP349" s="143"/>
      <c r="AQ349" s="150"/>
      <c r="AV349" s="148">
        <f t="shared" si="1571"/>
        <v>1.750704374010849</v>
      </c>
      <c r="AX349" s="149"/>
      <c r="AY349" s="143"/>
      <c r="AZ349" s="143"/>
      <c r="BA349" s="150"/>
      <c r="BF349" s="148">
        <f t="shared" si="1572"/>
        <v>2.4327999521988533</v>
      </c>
      <c r="BK349" s="148">
        <f t="shared" si="1573"/>
        <v>0</v>
      </c>
      <c r="BM349" s="149"/>
      <c r="BN349" s="143"/>
      <c r="BO349" s="143"/>
      <c r="BP349" s="150"/>
      <c r="BU349" s="148">
        <f t="shared" si="1574"/>
        <v>0.83859376139873487</v>
      </c>
      <c r="BW349" s="149"/>
      <c r="BX349" s="143"/>
      <c r="BY349" s="143"/>
      <c r="BZ349" s="150"/>
    </row>
    <row r="350" spans="1:78" x14ac:dyDescent="0.2">
      <c r="A350" s="74" t="s">
        <v>380</v>
      </c>
      <c r="B350" s="75">
        <v>169.95323749620766</v>
      </c>
      <c r="C350" s="75">
        <v>39.939010811608796</v>
      </c>
      <c r="D350" s="75">
        <v>0.8753521870054245</v>
      </c>
      <c r="E350" s="75"/>
      <c r="F350" s="75">
        <v>1.5443674957482987</v>
      </c>
      <c r="G350" s="75">
        <v>5.2759173184059547</v>
      </c>
      <c r="H350" s="75">
        <v>217.58788530897615</v>
      </c>
      <c r="I350" s="75"/>
      <c r="J350" s="96"/>
      <c r="K350" s="97"/>
      <c r="L350" s="97"/>
      <c r="M350" s="98"/>
      <c r="R350" s="75">
        <f t="shared" si="1568"/>
        <v>217.58788530897615</v>
      </c>
      <c r="T350" s="96"/>
      <c r="U350" s="97"/>
      <c r="V350" s="97"/>
      <c r="W350" s="98"/>
      <c r="AB350" s="148">
        <f t="shared" si="1569"/>
        <v>169.95323749620766</v>
      </c>
      <c r="AD350" s="149"/>
      <c r="AE350" s="143"/>
      <c r="AF350" s="143"/>
      <c r="AG350" s="150"/>
      <c r="AL350" s="148">
        <f t="shared" si="1570"/>
        <v>39.939010811608796</v>
      </c>
      <c r="AN350" s="149"/>
      <c r="AO350" s="143"/>
      <c r="AP350" s="143"/>
      <c r="AQ350" s="150"/>
      <c r="AV350" s="148">
        <f t="shared" si="1571"/>
        <v>0.8753521870054245</v>
      </c>
      <c r="AX350" s="149"/>
      <c r="AY350" s="143"/>
      <c r="AZ350" s="143"/>
      <c r="BA350" s="150"/>
      <c r="BF350" s="148" t="str">
        <f t="shared" si="1572"/>
        <v/>
      </c>
      <c r="BK350" s="148">
        <f t="shared" si="1573"/>
        <v>1.5443674957482987</v>
      </c>
      <c r="BM350" s="149"/>
      <c r="BN350" s="143"/>
      <c r="BO350" s="143"/>
      <c r="BP350" s="150"/>
      <c r="BU350" s="148">
        <f t="shared" si="1574"/>
        <v>5.2759173184059547</v>
      </c>
      <c r="BW350" s="149"/>
      <c r="BX350" s="143"/>
      <c r="BY350" s="143"/>
      <c r="BZ350" s="150"/>
    </row>
    <row r="351" spans="1:78" x14ac:dyDescent="0.2">
      <c r="A351" s="74" t="s">
        <v>381</v>
      </c>
      <c r="B351" s="75">
        <v>113.30348533825277</v>
      </c>
      <c r="C351" s="75">
        <v>26.6263190544894</v>
      </c>
      <c r="D351" s="75">
        <v>0.43767609350271225</v>
      </c>
      <c r="E351" s="75"/>
      <c r="F351" s="75">
        <v>0</v>
      </c>
      <c r="G351" s="75">
        <v>0</v>
      </c>
      <c r="H351" s="75">
        <v>140.36748048624489</v>
      </c>
      <c r="I351" s="75"/>
      <c r="J351" s="96"/>
      <c r="K351" s="97"/>
      <c r="L351" s="97"/>
      <c r="M351" s="98"/>
      <c r="R351" s="75">
        <f t="shared" si="1568"/>
        <v>140.36748048624489</v>
      </c>
      <c r="T351" s="96"/>
      <c r="U351" s="97"/>
      <c r="V351" s="97"/>
      <c r="W351" s="98"/>
      <c r="AB351" s="148">
        <f t="shared" si="1569"/>
        <v>113.30348533825277</v>
      </c>
      <c r="AD351" s="149"/>
      <c r="AE351" s="143"/>
      <c r="AF351" s="143"/>
      <c r="AG351" s="150"/>
      <c r="AL351" s="148">
        <f t="shared" si="1570"/>
        <v>26.6263190544894</v>
      </c>
      <c r="AN351" s="149"/>
      <c r="AO351" s="143"/>
      <c r="AP351" s="143"/>
      <c r="AQ351" s="150"/>
      <c r="AV351" s="148">
        <f t="shared" si="1571"/>
        <v>0.43767609350271225</v>
      </c>
      <c r="AX351" s="149"/>
      <c r="AY351" s="143"/>
      <c r="AZ351" s="143"/>
      <c r="BA351" s="150"/>
      <c r="BF351" s="148" t="str">
        <f t="shared" si="1572"/>
        <v/>
      </c>
      <c r="BK351" s="148">
        <f t="shared" si="1573"/>
        <v>0</v>
      </c>
      <c r="BM351" s="149"/>
      <c r="BN351" s="143"/>
      <c r="BO351" s="143"/>
      <c r="BP351" s="150"/>
      <c r="BU351" s="148">
        <f t="shared" si="1574"/>
        <v>0</v>
      </c>
      <c r="BW351" s="149"/>
      <c r="BX351" s="143"/>
      <c r="BY351" s="143"/>
      <c r="BZ351" s="150"/>
    </row>
    <row r="352" spans="1:78" x14ac:dyDescent="0.2">
      <c r="A352" s="74" t="s">
        <v>382</v>
      </c>
      <c r="B352" s="75">
        <v>240.90145686735849</v>
      </c>
      <c r="C352" s="75">
        <v>56.61184236382924</v>
      </c>
      <c r="D352" s="75">
        <v>2.6260565610162736</v>
      </c>
      <c r="E352" s="75"/>
      <c r="F352" s="75">
        <v>4.5979485544217678</v>
      </c>
      <c r="G352" s="75">
        <v>0.29146175496967008</v>
      </c>
      <c r="H352" s="75">
        <v>305.02876610159541</v>
      </c>
      <c r="I352" s="75"/>
      <c r="J352" s="102">
        <f t="shared" ref="J352" si="1715">SUM(H349:H352)</f>
        <v>895.68029410161307</v>
      </c>
      <c r="K352" s="103">
        <f t="shared" ref="K352" si="1716">AVERAGE(H349:H352)</f>
        <v>223.92007352540327</v>
      </c>
      <c r="L352" s="104">
        <f t="shared" ref="L352" si="1717">(K352-P$12)^2</f>
        <v>2033.0459306552898</v>
      </c>
      <c r="M352" s="105">
        <f t="shared" ref="M352" si="1718">(H350-K352)^2+(H351-K352)^2+(H352-K352)^2+(H349-K352)^2</f>
        <v>13676.772155103301</v>
      </c>
      <c r="R352" s="75">
        <f t="shared" si="1568"/>
        <v>305.02876610159541</v>
      </c>
      <c r="T352" s="102">
        <f t="shared" ref="T352" si="1719">SUM(R349:R352)</f>
        <v>898.11309405381189</v>
      </c>
      <c r="U352" s="103">
        <f t="shared" ref="U352" si="1720">AVERAGE(R349:R352)</f>
        <v>224.52827351345297</v>
      </c>
      <c r="V352" s="104">
        <f t="shared" ref="V352" si="1721">(U352-Z$12)^2</f>
        <v>2026.0928715462717</v>
      </c>
      <c r="W352" s="105">
        <f t="shared" ref="W352" si="1722">(R350-U352)^2+(R351-U352)^2+(R352-U352)^2+(R349-U352)^2</f>
        <v>13723.911978048305</v>
      </c>
      <c r="AB352" s="148">
        <f t="shared" si="1569"/>
        <v>240.90145686735849</v>
      </c>
      <c r="AD352" s="155">
        <f t="shared" ref="AD352" si="1723">SUM(AB349:AB352)</f>
        <v>710.47952712642382</v>
      </c>
      <c r="AE352" s="156">
        <f t="shared" ref="AE352" si="1724">AVERAGE(AB349:AB352)</f>
        <v>177.61988178160595</v>
      </c>
      <c r="AF352" s="157">
        <f t="shared" ref="AF352" si="1725">(AE352-AJ$12)^2</f>
        <v>796.22258253683128</v>
      </c>
      <c r="AG352" s="158">
        <f t="shared" ref="AG352" si="1726">(AB350-AE352)^2+(AB351-AE352)^2+(AB352-AE352)^2+(AB349-AE352)^2</f>
        <v>8275.6495357274307</v>
      </c>
      <c r="AL352" s="148">
        <f t="shared" si="1570"/>
        <v>56.61184236382924</v>
      </c>
      <c r="AN352" s="155">
        <f t="shared" ref="AN352" si="1727">SUM(AL349:AL352)</f>
        <v>166.96268887470958</v>
      </c>
      <c r="AO352" s="156">
        <f t="shared" ref="AO352" si="1728">AVERAGE(AL349:AL352)</f>
        <v>41.740672218677396</v>
      </c>
      <c r="AP352" s="157">
        <f t="shared" ref="AP352" si="1729">(AO352-AT$12)^2</f>
        <v>43.394740803547748</v>
      </c>
      <c r="AQ352" s="158">
        <f t="shared" ref="AQ352" si="1730">(AL350-AO352)^2+(AL351-AO352)^2+(AL352-AO352)^2+(AL349-AO352)^2</f>
        <v>457.0227456105473</v>
      </c>
      <c r="AV352" s="148">
        <f t="shared" si="1571"/>
        <v>2.6260565610162736</v>
      </c>
      <c r="AX352" s="155">
        <f t="shared" ref="AX352" si="1731">SUM(AV349:AV352)</f>
        <v>5.6897892155352601</v>
      </c>
      <c r="AY352" s="156">
        <f t="shared" ref="AY352" si="1732">AVERAGE(AV349:AV352)</f>
        <v>1.422447303883815</v>
      </c>
      <c r="AZ352" s="157">
        <f t="shared" ref="AZ352" si="1733">(AY352-BD$12)^2</f>
        <v>5.0397759828250805</v>
      </c>
      <c r="BA352" s="158">
        <f t="shared" ref="BA352" si="1734">(AV350-AY352)^2+(AV351-AY352)^2+(AV352-AY352)^2+(AV349-AY352)^2</f>
        <v>2.8255153516509752</v>
      </c>
      <c r="BF352" s="148" t="str">
        <f t="shared" si="1572"/>
        <v/>
      </c>
      <c r="BK352" s="148">
        <f t="shared" si="1573"/>
        <v>4.5979485544217678</v>
      </c>
      <c r="BM352" s="155">
        <f t="shared" ref="BM352" si="1735">SUM(BK349:BK352)</f>
        <v>6.1423160501700664</v>
      </c>
      <c r="BN352" s="156">
        <f t="shared" ref="BN352" si="1736">AVERAGE(BK349:BK352)</f>
        <v>1.5355790125425166</v>
      </c>
      <c r="BO352" s="157">
        <f t="shared" ref="BO352" si="1737">(BN352-BS$12)^2</f>
        <v>1.0391543377130066</v>
      </c>
      <c r="BP352" s="158">
        <f t="shared" ref="BP352" si="1738">(BK350-BN352)^2+(BK351-BN352)^2+(BK352-BN352)^2+(BK349-BN352)^2</f>
        <v>14.094190255988893</v>
      </c>
      <c r="BU352" s="148">
        <f t="shared" si="1574"/>
        <v>0.29146175496967008</v>
      </c>
      <c r="BW352" s="155">
        <f t="shared" ref="BW352" si="1739">SUM(BU349:BU352)</f>
        <v>6.4059728347743592</v>
      </c>
      <c r="BX352" s="156">
        <f t="shared" ref="BX352" si="1740">AVERAGE(BU349:BU352)</f>
        <v>1.6014932086935898</v>
      </c>
      <c r="BY352" s="157">
        <f t="shared" ref="BY352" si="1741">(BX352-CC$12)^2</f>
        <v>49.281693102602809</v>
      </c>
      <c r="BZ352" s="158">
        <f t="shared" ref="BZ352" si="1742">(BU350-BX352)^2+(BU351-BX352)^2+(BU352-BX352)^2+(BU349-BX352)^2</f>
        <v>18.364371011955996</v>
      </c>
    </row>
    <row r="353" spans="1:78" x14ac:dyDescent="0.2">
      <c r="A353" s="74" t="s">
        <v>392</v>
      </c>
      <c r="B353" s="75">
        <v>240.92468382786535</v>
      </c>
      <c r="C353" s="75">
        <v>56.617300699548352</v>
      </c>
      <c r="D353" s="75">
        <v>2.6260565610162736</v>
      </c>
      <c r="E353" s="75">
        <v>2.5250782710280375</v>
      </c>
      <c r="F353" s="75">
        <v>0</v>
      </c>
      <c r="G353" s="75">
        <v>4.3840165899363868</v>
      </c>
      <c r="H353" s="75">
        <v>304.5520576783664</v>
      </c>
      <c r="I353" s="75"/>
      <c r="J353" s="96"/>
      <c r="K353" s="97"/>
      <c r="L353" s="97"/>
      <c r="M353" s="98"/>
      <c r="R353" s="75">
        <f t="shared" si="1568"/>
        <v>307.07713594939446</v>
      </c>
      <c r="T353" s="96"/>
      <c r="U353" s="97"/>
      <c r="V353" s="97"/>
      <c r="W353" s="98"/>
      <c r="AB353" s="148">
        <f t="shared" si="1569"/>
        <v>240.92468382786535</v>
      </c>
      <c r="AD353" s="149"/>
      <c r="AE353" s="143"/>
      <c r="AF353" s="143"/>
      <c r="AG353" s="150"/>
      <c r="AL353" s="148">
        <f t="shared" si="1570"/>
        <v>56.617300699548352</v>
      </c>
      <c r="AN353" s="149"/>
      <c r="AO353" s="143"/>
      <c r="AP353" s="143"/>
      <c r="AQ353" s="150"/>
      <c r="AV353" s="148">
        <f t="shared" si="1571"/>
        <v>2.6260565610162736</v>
      </c>
      <c r="AX353" s="149"/>
      <c r="AY353" s="143"/>
      <c r="AZ353" s="143"/>
      <c r="BA353" s="150"/>
      <c r="BF353" s="148">
        <f t="shared" si="1572"/>
        <v>2.5250782710280375</v>
      </c>
      <c r="BK353" s="148">
        <f t="shared" si="1573"/>
        <v>0</v>
      </c>
      <c r="BM353" s="149"/>
      <c r="BN353" s="143"/>
      <c r="BO353" s="143"/>
      <c r="BP353" s="150"/>
      <c r="BU353" s="148">
        <f t="shared" si="1574"/>
        <v>4.3840165899363868</v>
      </c>
      <c r="BW353" s="149"/>
      <c r="BX353" s="143"/>
      <c r="BY353" s="143"/>
      <c r="BZ353" s="150"/>
    </row>
    <row r="354" spans="1:78" x14ac:dyDescent="0.2">
      <c r="A354" s="74" t="s">
        <v>393</v>
      </c>
      <c r="B354" s="75">
        <v>308.01456191823235</v>
      </c>
      <c r="C354" s="75">
        <v>72.383422050784603</v>
      </c>
      <c r="D354" s="75">
        <v>4.3767609350271224</v>
      </c>
      <c r="E354" s="75"/>
      <c r="F354" s="75">
        <v>9.3576388888888876E-2</v>
      </c>
      <c r="G354" s="75">
        <v>11.246044104876283</v>
      </c>
      <c r="H354" s="75">
        <v>396.11436539780919</v>
      </c>
      <c r="I354" s="75"/>
      <c r="J354" s="96"/>
      <c r="K354" s="97"/>
      <c r="L354" s="97"/>
      <c r="M354" s="98"/>
      <c r="R354" s="75">
        <f t="shared" si="1568"/>
        <v>396.11436539780919</v>
      </c>
      <c r="T354" s="96"/>
      <c r="U354" s="97"/>
      <c r="V354" s="97"/>
      <c r="W354" s="98"/>
      <c r="AB354" s="148">
        <f t="shared" si="1569"/>
        <v>308.01456191823235</v>
      </c>
      <c r="AD354" s="149"/>
      <c r="AE354" s="143"/>
      <c r="AF354" s="143"/>
      <c r="AG354" s="150"/>
      <c r="AL354" s="148">
        <f t="shared" si="1570"/>
        <v>72.383422050784603</v>
      </c>
      <c r="AN354" s="149"/>
      <c r="AO354" s="143"/>
      <c r="AP354" s="143"/>
      <c r="AQ354" s="150"/>
      <c r="AV354" s="148">
        <f t="shared" si="1571"/>
        <v>4.3767609350271224</v>
      </c>
      <c r="AX354" s="149"/>
      <c r="AY354" s="143"/>
      <c r="AZ354" s="143"/>
      <c r="BA354" s="150"/>
      <c r="BF354" s="148" t="str">
        <f t="shared" si="1572"/>
        <v/>
      </c>
      <c r="BK354" s="148">
        <f t="shared" si="1573"/>
        <v>9.3576388888888876E-2</v>
      </c>
      <c r="BM354" s="149"/>
      <c r="BN354" s="143"/>
      <c r="BO354" s="143"/>
      <c r="BP354" s="150"/>
      <c r="BU354" s="148">
        <f t="shared" si="1574"/>
        <v>11.246044104876283</v>
      </c>
      <c r="BW354" s="149"/>
      <c r="BX354" s="143"/>
      <c r="BY354" s="143"/>
      <c r="BZ354" s="150"/>
    </row>
    <row r="355" spans="1:78" x14ac:dyDescent="0.2">
      <c r="A355" s="74" t="s">
        <v>394</v>
      </c>
      <c r="B355" s="75">
        <v>291.48230584716185</v>
      </c>
      <c r="C355" s="75">
        <v>68.498341874083039</v>
      </c>
      <c r="D355" s="75">
        <v>2.1883804675135612</v>
      </c>
      <c r="E355" s="75"/>
      <c r="F355" s="75">
        <v>0</v>
      </c>
      <c r="G355" s="75">
        <v>12.403625331069053</v>
      </c>
      <c r="H355" s="75">
        <v>374.57265351982755</v>
      </c>
      <c r="I355" s="75"/>
      <c r="J355" s="96"/>
      <c r="K355" s="97"/>
      <c r="L355" s="97"/>
      <c r="M355" s="98"/>
      <c r="R355" s="75">
        <f t="shared" si="1568"/>
        <v>374.57265351982755</v>
      </c>
      <c r="T355" s="96"/>
      <c r="U355" s="97"/>
      <c r="V355" s="97"/>
      <c r="W355" s="98"/>
      <c r="AB355" s="148">
        <f t="shared" si="1569"/>
        <v>291.48230584716185</v>
      </c>
      <c r="AD355" s="149"/>
      <c r="AE355" s="143"/>
      <c r="AF355" s="143"/>
      <c r="AG355" s="150"/>
      <c r="AL355" s="148">
        <f t="shared" si="1570"/>
        <v>68.498341874083039</v>
      </c>
      <c r="AN355" s="149"/>
      <c r="AO355" s="143"/>
      <c r="AP355" s="143"/>
      <c r="AQ355" s="150"/>
      <c r="AV355" s="148">
        <f t="shared" si="1571"/>
        <v>2.1883804675135612</v>
      </c>
      <c r="AX355" s="149"/>
      <c r="AY355" s="143"/>
      <c r="AZ355" s="143"/>
      <c r="BA355" s="150"/>
      <c r="BF355" s="148" t="str">
        <f t="shared" si="1572"/>
        <v/>
      </c>
      <c r="BK355" s="148">
        <f t="shared" si="1573"/>
        <v>0</v>
      </c>
      <c r="BM355" s="149"/>
      <c r="BN355" s="143"/>
      <c r="BO355" s="143"/>
      <c r="BP355" s="150"/>
      <c r="BU355" s="148">
        <f t="shared" si="1574"/>
        <v>12.403625331069053</v>
      </c>
      <c r="BW355" s="149"/>
      <c r="BX355" s="143"/>
      <c r="BY355" s="143"/>
      <c r="BZ355" s="150"/>
    </row>
    <row r="356" spans="1:78" x14ac:dyDescent="0.2">
      <c r="A356" s="74" t="s">
        <v>395</v>
      </c>
      <c r="B356" s="75">
        <v>308.00987249615287</v>
      </c>
      <c r="C356" s="75">
        <v>72.382320036595914</v>
      </c>
      <c r="D356" s="75">
        <v>2.1883804675135612</v>
      </c>
      <c r="E356" s="75"/>
      <c r="F356" s="75">
        <v>1.5405092592592593</v>
      </c>
      <c r="G356" s="75">
        <v>0.98048351222072105</v>
      </c>
      <c r="H356" s="75">
        <v>385.10156577174229</v>
      </c>
      <c r="I356" s="75">
        <v>162.71739130434784</v>
      </c>
      <c r="J356" s="102">
        <f t="shared" ref="J356" si="1743">SUM(H353:H356)</f>
        <v>1460.3406423677454</v>
      </c>
      <c r="K356" s="103">
        <f t="shared" ref="K356" si="1744">AVERAGE(H353:H356)</f>
        <v>365.08516059193636</v>
      </c>
      <c r="L356" s="104">
        <f t="shared" ref="L356" si="1745">(K356-P$12)^2</f>
        <v>9230.5548230676213</v>
      </c>
      <c r="M356" s="105">
        <f t="shared" ref="M356" si="1746">(H354-K356)^2+(H355-K356)^2+(H356-K356)^2+(H353-K356)^2</f>
        <v>5117.7370976086013</v>
      </c>
      <c r="R356" s="75">
        <f t="shared" si="1568"/>
        <v>385.10156577174229</v>
      </c>
      <c r="T356" s="102">
        <f t="shared" ref="T356" si="1747">SUM(R353:R356)</f>
        <v>1462.8657206387736</v>
      </c>
      <c r="U356" s="103">
        <f t="shared" ref="U356" si="1748">AVERAGE(R353:R356)</f>
        <v>365.7164301596934</v>
      </c>
      <c r="V356" s="104">
        <f t="shared" ref="V356" si="1749">(U356-Z$12)^2</f>
        <v>9249.8259126349203</v>
      </c>
      <c r="W356" s="105">
        <f t="shared" ref="W356" si="1750">(R354-U356)^2+(R355-U356)^2+(R356-U356)^2+(R353-U356)^2</f>
        <v>4816.8174671247925</v>
      </c>
      <c r="AB356" s="148">
        <f t="shared" si="1569"/>
        <v>308.00987249615287</v>
      </c>
      <c r="AD356" s="155">
        <f t="shared" ref="AD356" si="1751">SUM(AB353:AB356)</f>
        <v>1148.4314240894123</v>
      </c>
      <c r="AE356" s="156">
        <f t="shared" ref="AE356" si="1752">AVERAGE(AB353:AB356)</f>
        <v>287.10785602235308</v>
      </c>
      <c r="AF356" s="157">
        <f t="shared" ref="AF356" si="1753">(AE356-AJ$12)^2</f>
        <v>6604.9035883190945</v>
      </c>
      <c r="AG356" s="158">
        <f t="shared" ref="AG356" si="1754">(AB354-AE356)^2+(AB355-AE356)^2+(AB356-AE356)^2+(AB353-AE356)^2</f>
        <v>3026.0058493032643</v>
      </c>
      <c r="AL356" s="148">
        <f t="shared" si="1570"/>
        <v>72.382320036595914</v>
      </c>
      <c r="AN356" s="155">
        <f t="shared" ref="AN356" si="1755">SUM(AL353:AL356)</f>
        <v>269.88138466101191</v>
      </c>
      <c r="AO356" s="156">
        <f t="shared" ref="AO356" si="1756">AVERAGE(AL353:AL356)</f>
        <v>67.470346165252977</v>
      </c>
      <c r="AP356" s="157">
        <f t="shared" ref="AP356" si="1757">(AO356-AT$12)^2</f>
        <v>366.42403062279197</v>
      </c>
      <c r="AQ356" s="158">
        <f t="shared" ref="AQ356" si="1758">(AL354-AO356)^2+(AL355-AO356)^2+(AL356-AO356)^2+(AL353-AO356)^2</f>
        <v>167.11117302777282</v>
      </c>
      <c r="AV356" s="148">
        <f t="shared" si="1571"/>
        <v>2.1883804675135612</v>
      </c>
      <c r="AX356" s="155">
        <f t="shared" ref="AX356" si="1759">SUM(AV353:AV356)</f>
        <v>11.379578431070518</v>
      </c>
      <c r="AY356" s="156">
        <f t="shared" ref="AY356" si="1760">AVERAGE(AV353:AV356)</f>
        <v>2.8448946077676296</v>
      </c>
      <c r="AZ356" s="157">
        <f t="shared" ref="AZ356" si="1761">(AY356-BD$12)^2</f>
        <v>0.6765017016415652</v>
      </c>
      <c r="BA356" s="158">
        <f t="shared" ref="BA356" si="1762">(AV354-AY356)^2+(AV355-AY356)^2+(AV356-AY356)^2+(AV353-AY356)^2</f>
        <v>3.2565261680045134</v>
      </c>
      <c r="BF356" s="148" t="str">
        <f t="shared" si="1572"/>
        <v/>
      </c>
      <c r="BK356" s="148">
        <f t="shared" si="1573"/>
        <v>1.5405092592592593</v>
      </c>
      <c r="BM356" s="155">
        <f t="shared" ref="BM356" si="1763">SUM(BK353:BK356)</f>
        <v>1.6340856481481483</v>
      </c>
      <c r="BN356" s="156">
        <f t="shared" ref="BN356" si="1764">AVERAGE(BK353:BK356)</f>
        <v>0.40852141203703707</v>
      </c>
      <c r="BO356" s="157">
        <f t="shared" ref="BO356" si="1765">(BN356-BS$12)^2</f>
        <v>4.6072338603176757</v>
      </c>
      <c r="BP356" s="158">
        <f t="shared" ref="BP356" si="1766">(BK354-BN356)^2+(BK355-BN356)^2+(BK356-BN356)^2+(BK353-BN356)^2</f>
        <v>1.7143663420500579</v>
      </c>
      <c r="BU356" s="148">
        <f t="shared" si="1574"/>
        <v>0.98048351222072105</v>
      </c>
      <c r="BW356" s="155">
        <f t="shared" ref="BW356" si="1767">SUM(BU353:BU356)</f>
        <v>29.014169538102443</v>
      </c>
      <c r="BX356" s="156">
        <f t="shared" ref="BX356" si="1768">AVERAGE(BU353:BU356)</f>
        <v>7.2535423845256108</v>
      </c>
      <c r="BY356" s="157">
        <f t="shared" ref="BY356" si="1769">(BX356-CC$12)^2</f>
        <v>1.8715414443382912</v>
      </c>
      <c r="BZ356" s="158">
        <f t="shared" ref="BZ356" si="1770">(BU354-BX356)^2+(BU355-BX356)^2+(BU356-BX356)^2+(BU353-BX356)^2</f>
        <v>90.048870244496669</v>
      </c>
    </row>
    <row r="357" spans="1:78" x14ac:dyDescent="0.2">
      <c r="A357" s="74" t="s">
        <v>383</v>
      </c>
      <c r="B357" s="75">
        <v>262.13105082391337</v>
      </c>
      <c r="C357" s="75">
        <v>61.600796943619642</v>
      </c>
      <c r="D357" s="75">
        <v>4.8144370285298344</v>
      </c>
      <c r="E357" s="75">
        <v>3.4525928917609043</v>
      </c>
      <c r="F357" s="75">
        <v>0.37730000000000019</v>
      </c>
      <c r="G357" s="75">
        <v>3.1457013828924318</v>
      </c>
      <c r="H357" s="75">
        <v>332.06928617895522</v>
      </c>
      <c r="I357" s="75"/>
      <c r="J357" s="96"/>
      <c r="K357" s="97"/>
      <c r="L357" s="97"/>
      <c r="M357" s="98"/>
      <c r="R357" s="75">
        <f t="shared" si="1568"/>
        <v>335.52187907071612</v>
      </c>
      <c r="T357" s="96"/>
      <c r="U357" s="97"/>
      <c r="V357" s="97"/>
      <c r="W357" s="98"/>
      <c r="AB357" s="148">
        <f t="shared" si="1569"/>
        <v>262.13105082391337</v>
      </c>
      <c r="AD357" s="149"/>
      <c r="AE357" s="143"/>
      <c r="AF357" s="143"/>
      <c r="AG357" s="150"/>
      <c r="AL357" s="148">
        <f t="shared" si="1570"/>
        <v>61.600796943619642</v>
      </c>
      <c r="AN357" s="149"/>
      <c r="AO357" s="143"/>
      <c r="AP357" s="143"/>
      <c r="AQ357" s="150"/>
      <c r="AV357" s="148">
        <f t="shared" si="1571"/>
        <v>4.8144370285298344</v>
      </c>
      <c r="AX357" s="149"/>
      <c r="AY357" s="143"/>
      <c r="AZ357" s="143"/>
      <c r="BA357" s="150"/>
      <c r="BF357" s="148">
        <f t="shared" si="1572"/>
        <v>3.4525928917609043</v>
      </c>
      <c r="BK357" s="148">
        <f t="shared" si="1573"/>
        <v>0.37730000000000019</v>
      </c>
      <c r="BM357" s="149"/>
      <c r="BN357" s="143"/>
      <c r="BO357" s="143"/>
      <c r="BP357" s="150"/>
      <c r="BU357" s="148">
        <f t="shared" si="1574"/>
        <v>3.1457013828924318</v>
      </c>
      <c r="BW357" s="149"/>
      <c r="BX357" s="143"/>
      <c r="BY357" s="143"/>
      <c r="BZ357" s="150"/>
    </row>
    <row r="358" spans="1:78" x14ac:dyDescent="0.2">
      <c r="A358" s="74" t="s">
        <v>384</v>
      </c>
      <c r="B358" s="75">
        <v>343.68494953742874</v>
      </c>
      <c r="C358" s="75">
        <v>80.765963141295742</v>
      </c>
      <c r="D358" s="75">
        <v>3.063732654518986</v>
      </c>
      <c r="E358" s="75"/>
      <c r="F358" s="75">
        <v>10.300702372685183</v>
      </c>
      <c r="G358" s="75">
        <v>8.1640294286332544</v>
      </c>
      <c r="H358" s="75">
        <v>445.97937713456184</v>
      </c>
      <c r="I358" s="75"/>
      <c r="J358" s="96"/>
      <c r="K358" s="97"/>
      <c r="L358" s="97"/>
      <c r="M358" s="98"/>
      <c r="R358" s="75">
        <f t="shared" si="1568"/>
        <v>445.97937713456184</v>
      </c>
      <c r="T358" s="96"/>
      <c r="U358" s="97"/>
      <c r="V358" s="97"/>
      <c r="W358" s="98"/>
      <c r="AB358" s="148">
        <f t="shared" si="1569"/>
        <v>343.68494953742874</v>
      </c>
      <c r="AD358" s="149"/>
      <c r="AE358" s="143"/>
      <c r="AF358" s="143"/>
      <c r="AG358" s="150"/>
      <c r="AL358" s="148">
        <f t="shared" si="1570"/>
        <v>80.765963141295742</v>
      </c>
      <c r="AN358" s="149"/>
      <c r="AO358" s="143"/>
      <c r="AP358" s="143"/>
      <c r="AQ358" s="150"/>
      <c r="AV358" s="148">
        <f t="shared" si="1571"/>
        <v>3.063732654518986</v>
      </c>
      <c r="AX358" s="149"/>
      <c r="AY358" s="143"/>
      <c r="AZ358" s="143"/>
      <c r="BA358" s="150"/>
      <c r="BF358" s="148" t="str">
        <f t="shared" si="1572"/>
        <v/>
      </c>
      <c r="BK358" s="148">
        <f t="shared" si="1573"/>
        <v>10.300702372685183</v>
      </c>
      <c r="BM358" s="149"/>
      <c r="BN358" s="143"/>
      <c r="BO358" s="143"/>
      <c r="BP358" s="150"/>
      <c r="BU358" s="148">
        <f t="shared" si="1574"/>
        <v>8.1640294286332544</v>
      </c>
      <c r="BW358" s="149"/>
      <c r="BX358" s="143"/>
      <c r="BY358" s="143"/>
      <c r="BZ358" s="150"/>
    </row>
    <row r="359" spans="1:78" x14ac:dyDescent="0.2">
      <c r="A359" s="74" t="s">
        <v>385</v>
      </c>
      <c r="B359" s="75">
        <v>194.91479413578435</v>
      </c>
      <c r="C359" s="75">
        <v>45.804976621909319</v>
      </c>
      <c r="D359" s="75">
        <v>3.501408748021698</v>
      </c>
      <c r="E359" s="75"/>
      <c r="F359" s="75">
        <v>6.8180352465986385</v>
      </c>
      <c r="G359" s="75">
        <v>11.186703725265007</v>
      </c>
      <c r="H359" s="75">
        <v>262.225918477579</v>
      </c>
      <c r="I359" s="75"/>
      <c r="J359" s="96"/>
      <c r="K359" s="97"/>
      <c r="L359" s="97"/>
      <c r="M359" s="98"/>
      <c r="R359" s="75">
        <f t="shared" si="1568"/>
        <v>262.225918477579</v>
      </c>
      <c r="T359" s="96"/>
      <c r="U359" s="97"/>
      <c r="V359" s="97"/>
      <c r="W359" s="98"/>
      <c r="AB359" s="148">
        <f t="shared" si="1569"/>
        <v>194.91479413578435</v>
      </c>
      <c r="AD359" s="149"/>
      <c r="AE359" s="143"/>
      <c r="AF359" s="143"/>
      <c r="AG359" s="150"/>
      <c r="AL359" s="148">
        <f t="shared" si="1570"/>
        <v>45.804976621909319</v>
      </c>
      <c r="AN359" s="149"/>
      <c r="AO359" s="143"/>
      <c r="AP359" s="143"/>
      <c r="AQ359" s="150"/>
      <c r="AV359" s="148">
        <f t="shared" si="1571"/>
        <v>3.501408748021698</v>
      </c>
      <c r="AX359" s="149"/>
      <c r="AY359" s="143"/>
      <c r="AZ359" s="143"/>
      <c r="BA359" s="150"/>
      <c r="BF359" s="148" t="str">
        <f t="shared" si="1572"/>
        <v/>
      </c>
      <c r="BK359" s="148">
        <f t="shared" si="1573"/>
        <v>6.8180352465986385</v>
      </c>
      <c r="BM359" s="149"/>
      <c r="BN359" s="143"/>
      <c r="BO359" s="143"/>
      <c r="BP359" s="150"/>
      <c r="BU359" s="148">
        <f t="shared" si="1574"/>
        <v>11.186703725265007</v>
      </c>
      <c r="BW359" s="149"/>
      <c r="BX359" s="143"/>
      <c r="BY359" s="143"/>
      <c r="BZ359" s="150"/>
    </row>
    <row r="360" spans="1:78" x14ac:dyDescent="0.2">
      <c r="A360" s="74" t="s">
        <v>386</v>
      </c>
      <c r="B360" s="75">
        <v>337.70981632697783</v>
      </c>
      <c r="C360" s="75">
        <v>79.36180683683979</v>
      </c>
      <c r="D360" s="75">
        <v>3.063732654518986</v>
      </c>
      <c r="E360" s="75"/>
      <c r="F360" s="75">
        <v>0</v>
      </c>
      <c r="G360" s="75">
        <v>1.5675991366294242</v>
      </c>
      <c r="H360" s="75">
        <v>421.702954954966</v>
      </c>
      <c r="I360" s="75">
        <v>54.691725105189349</v>
      </c>
      <c r="J360" s="102">
        <f t="shared" ref="J360" si="1771">SUM(H357:H360)</f>
        <v>1461.977536746062</v>
      </c>
      <c r="K360" s="103">
        <f t="shared" ref="K360" si="1772">AVERAGE(H357:H360)</f>
        <v>365.4943841865155</v>
      </c>
      <c r="L360" s="104">
        <f t="shared" ref="L360" si="1773">(K360-P$12)^2</f>
        <v>9309.3552362107475</v>
      </c>
      <c r="M360" s="105">
        <f t="shared" ref="M360" si="1774">(H358-K360)^2+(H359-K360)^2+(H360-K360)^2+(H357-K360)^2</f>
        <v>21418.850704371784</v>
      </c>
      <c r="R360" s="75">
        <f t="shared" si="1568"/>
        <v>421.702954954966</v>
      </c>
      <c r="T360" s="102">
        <f t="shared" ref="T360" si="1775">SUM(R357:R360)</f>
        <v>1465.430129637823</v>
      </c>
      <c r="U360" s="103">
        <f t="shared" ref="U360" si="1776">AVERAGE(R357:R360)</f>
        <v>366.35753240945576</v>
      </c>
      <c r="V360" s="104">
        <f t="shared" ref="V360" si="1777">(U360-Z$12)^2</f>
        <v>9373.5542442512524</v>
      </c>
      <c r="W360" s="105">
        <f t="shared" ref="W360" si="1778">(R358-U360)^2+(R359-U360)^2+(R360-U360)^2+(R357-U360)^2</f>
        <v>21196.984491054329</v>
      </c>
      <c r="AB360" s="148">
        <f t="shared" si="1569"/>
        <v>337.70981632697783</v>
      </c>
      <c r="AD360" s="155">
        <f t="shared" ref="AD360" si="1779">SUM(AB357:AB360)</f>
        <v>1138.4406108241042</v>
      </c>
      <c r="AE360" s="156">
        <f t="shared" ref="AE360" si="1780">AVERAGE(AB357:AB360)</f>
        <v>284.61015270602604</v>
      </c>
      <c r="AF360" s="157">
        <f t="shared" ref="AF360" si="1781">(AE360-AJ$12)^2</f>
        <v>6205.1626259889845</v>
      </c>
      <c r="AG360" s="158">
        <f t="shared" ref="AG360" si="1782">(AB358-AE360)^2+(AB359-AE360)^2+(AB360-AE360)^2+(AB357-AE360)^2</f>
        <v>14859.973267800367</v>
      </c>
      <c r="AL360" s="148">
        <f t="shared" si="1570"/>
        <v>79.36180683683979</v>
      </c>
      <c r="AN360" s="155">
        <f t="shared" ref="AN360" si="1783">SUM(AL357:AL360)</f>
        <v>267.53354354366445</v>
      </c>
      <c r="AO360" s="156">
        <f t="shared" ref="AO360" si="1784">AVERAGE(AL357:AL360)</f>
        <v>66.883385885916113</v>
      </c>
      <c r="AP360" s="157">
        <f t="shared" ref="AP360" si="1785">(AO360-AT$12)^2</f>
        <v>344.29712444146526</v>
      </c>
      <c r="AQ360" s="158">
        <f t="shared" ref="AQ360" si="1786">(AL358-AO360)^2+(AL359-AO360)^2+(AL360-AO360)^2+(AL357-AO360)^2</f>
        <v>820.64202371427507</v>
      </c>
      <c r="AV360" s="148">
        <f t="shared" si="1571"/>
        <v>3.063732654518986</v>
      </c>
      <c r="AX360" s="155">
        <f t="shared" ref="AX360" si="1787">SUM(AV357:AV360)</f>
        <v>14.443311085589505</v>
      </c>
      <c r="AY360" s="156">
        <f t="shared" ref="AY360" si="1788">AVERAGE(AV357:AV360)</f>
        <v>3.6108277713973762</v>
      </c>
      <c r="AZ360" s="157">
        <f t="shared" ref="AZ360" si="1789">(AY360-BD$12)^2</f>
        <v>3.1994941740311118E-3</v>
      </c>
      <c r="BA360" s="158">
        <f t="shared" ref="BA360" si="1790">(AV358-AY360)^2+(AV359-AY360)^2+(AV360-AY360)^2+(AV357-AY360)^2</f>
        <v>2.0592739003557936</v>
      </c>
      <c r="BF360" s="148" t="str">
        <f t="shared" si="1572"/>
        <v/>
      </c>
      <c r="BK360" s="148">
        <f t="shared" si="1573"/>
        <v>0</v>
      </c>
      <c r="BM360" s="155">
        <f t="shared" ref="BM360" si="1791">SUM(BK357:BK360)</f>
        <v>17.496037619283822</v>
      </c>
      <c r="BN360" s="156">
        <f t="shared" ref="BN360" si="1792">AVERAGE(BK357:BK360)</f>
        <v>4.3740094048209555</v>
      </c>
      <c r="BO360" s="157">
        <f t="shared" ref="BO360" si="1793">(BN360-BS$12)^2</f>
        <v>3.3089108652079737</v>
      </c>
      <c r="BP360" s="158">
        <f t="shared" ref="BP360" si="1794">(BK358-BN360)^2+(BK359-BN360)^2+(BK360-BN360)^2+(BK357-BN360)^2</f>
        <v>76.20459619065484</v>
      </c>
      <c r="BU360" s="148">
        <f t="shared" si="1574"/>
        <v>1.5675991366294242</v>
      </c>
      <c r="BW360" s="155">
        <f t="shared" ref="BW360" si="1795">SUM(BU357:BU360)</f>
        <v>24.06403367342012</v>
      </c>
      <c r="BX360" s="156">
        <f t="shared" ref="BX360" si="1796">AVERAGE(BU357:BU360)</f>
        <v>6.01600841835503</v>
      </c>
      <c r="BY360" s="157">
        <f t="shared" ref="BY360" si="1797">(BX360-CC$12)^2</f>
        <v>6.7890309352226463</v>
      </c>
      <c r="BZ360" s="158">
        <f t="shared" ref="BZ360" si="1798">(BU358-BX360)^2+(BU359-BX360)^2+(BU360-BX360)^2+(BU357-BX360)^2</f>
        <v>59.377091833066153</v>
      </c>
    </row>
    <row r="361" spans="1:78" x14ac:dyDescent="0.2">
      <c r="A361" s="74" t="s">
        <v>387</v>
      </c>
      <c r="B361" s="75">
        <v>342.87160452582128</v>
      </c>
      <c r="C361" s="75">
        <v>80.574827063567994</v>
      </c>
      <c r="D361" s="75">
        <v>4.3767609350271224</v>
      </c>
      <c r="E361" s="75">
        <v>2.5794466216216221</v>
      </c>
      <c r="F361" s="75">
        <v>0</v>
      </c>
      <c r="G361" s="75">
        <v>0</v>
      </c>
      <c r="H361" s="75">
        <v>427.82319252441636</v>
      </c>
      <c r="I361" s="75"/>
      <c r="J361" s="96"/>
      <c r="K361" s="97"/>
      <c r="L361" s="97"/>
      <c r="M361" s="98"/>
      <c r="R361" s="75">
        <f t="shared" si="1568"/>
        <v>430.40263914603798</v>
      </c>
      <c r="T361" s="96"/>
      <c r="U361" s="97"/>
      <c r="V361" s="97"/>
      <c r="W361" s="98"/>
      <c r="AB361" s="148">
        <f t="shared" si="1569"/>
        <v>342.87160452582128</v>
      </c>
      <c r="AD361" s="149"/>
      <c r="AE361" s="143"/>
      <c r="AF361" s="143"/>
      <c r="AG361" s="150"/>
      <c r="AL361" s="148">
        <f t="shared" si="1570"/>
        <v>80.574827063567994</v>
      </c>
      <c r="AN361" s="149"/>
      <c r="AO361" s="143"/>
      <c r="AP361" s="143"/>
      <c r="AQ361" s="150"/>
      <c r="AV361" s="148">
        <f t="shared" si="1571"/>
        <v>4.3767609350271224</v>
      </c>
      <c r="AX361" s="149"/>
      <c r="AY361" s="143"/>
      <c r="AZ361" s="143"/>
      <c r="BA361" s="150"/>
      <c r="BF361" s="148">
        <f t="shared" si="1572"/>
        <v>2.5794466216216221</v>
      </c>
      <c r="BK361" s="148">
        <f t="shared" si="1573"/>
        <v>0</v>
      </c>
      <c r="BM361" s="149"/>
      <c r="BN361" s="143"/>
      <c r="BO361" s="143"/>
      <c r="BP361" s="150"/>
      <c r="BU361" s="148">
        <f t="shared" si="1574"/>
        <v>0</v>
      </c>
      <c r="BW361" s="149"/>
      <c r="BX361" s="143"/>
      <c r="BY361" s="143"/>
      <c r="BZ361" s="150"/>
    </row>
    <row r="362" spans="1:78" x14ac:dyDescent="0.2">
      <c r="A362" s="74" t="s">
        <v>388</v>
      </c>
      <c r="B362" s="75">
        <v>313.75800073181875</v>
      </c>
      <c r="C362" s="75">
        <v>73.733130171977407</v>
      </c>
      <c r="D362" s="75">
        <v>2.6260565610162736</v>
      </c>
      <c r="E362" s="75"/>
      <c r="F362" s="75">
        <v>0</v>
      </c>
      <c r="G362" s="75">
        <v>1.3986308924324993</v>
      </c>
      <c r="H362" s="75">
        <v>391.51581835724494</v>
      </c>
      <c r="I362" s="75"/>
      <c r="J362" s="96"/>
      <c r="K362" s="97"/>
      <c r="L362" s="97"/>
      <c r="M362" s="98"/>
      <c r="R362" s="75">
        <f t="shared" si="1568"/>
        <v>391.51581835724494</v>
      </c>
      <c r="T362" s="96"/>
      <c r="U362" s="97"/>
      <c r="V362" s="97"/>
      <c r="W362" s="98"/>
      <c r="AB362" s="148">
        <f t="shared" si="1569"/>
        <v>313.75800073181875</v>
      </c>
      <c r="AD362" s="149"/>
      <c r="AE362" s="143"/>
      <c r="AF362" s="143"/>
      <c r="AG362" s="150"/>
      <c r="AL362" s="148">
        <f t="shared" si="1570"/>
        <v>73.733130171977407</v>
      </c>
      <c r="AN362" s="149"/>
      <c r="AO362" s="143"/>
      <c r="AP362" s="143"/>
      <c r="AQ362" s="150"/>
      <c r="AV362" s="148">
        <f t="shared" si="1571"/>
        <v>2.6260565610162736</v>
      </c>
      <c r="AX362" s="149"/>
      <c r="AY362" s="143"/>
      <c r="AZ362" s="143"/>
      <c r="BA362" s="150"/>
      <c r="BF362" s="148" t="str">
        <f t="shared" si="1572"/>
        <v/>
      </c>
      <c r="BK362" s="148">
        <f t="shared" si="1573"/>
        <v>0</v>
      </c>
      <c r="BM362" s="149"/>
      <c r="BN362" s="143"/>
      <c r="BO362" s="143"/>
      <c r="BP362" s="150"/>
      <c r="BU362" s="148">
        <f t="shared" si="1574"/>
        <v>1.3986308924324993</v>
      </c>
      <c r="BW362" s="149"/>
      <c r="BX362" s="143"/>
      <c r="BY362" s="143"/>
      <c r="BZ362" s="150"/>
    </row>
    <row r="363" spans="1:78" x14ac:dyDescent="0.2">
      <c r="A363" s="74" t="s">
        <v>389</v>
      </c>
      <c r="B363" s="75">
        <v>321.94127379101013</v>
      </c>
      <c r="C363" s="75">
        <v>75.656199340887383</v>
      </c>
      <c r="D363" s="75">
        <v>4.3767609350271224</v>
      </c>
      <c r="E363" s="75"/>
      <c r="F363" s="75">
        <v>0</v>
      </c>
      <c r="G363" s="75">
        <v>0</v>
      </c>
      <c r="H363" s="75">
        <v>401.97423406692462</v>
      </c>
      <c r="I363" s="75"/>
      <c r="J363" s="96"/>
      <c r="K363" s="97"/>
      <c r="L363" s="97"/>
      <c r="M363" s="98"/>
      <c r="R363" s="75">
        <f t="shared" si="1568"/>
        <v>401.97423406692462</v>
      </c>
      <c r="T363" s="96"/>
      <c r="U363" s="97"/>
      <c r="V363" s="97"/>
      <c r="W363" s="98"/>
      <c r="AB363" s="148">
        <f t="shared" si="1569"/>
        <v>321.94127379101013</v>
      </c>
      <c r="AD363" s="149"/>
      <c r="AE363" s="143"/>
      <c r="AF363" s="143"/>
      <c r="AG363" s="150"/>
      <c r="AL363" s="148">
        <f t="shared" si="1570"/>
        <v>75.656199340887383</v>
      </c>
      <c r="AN363" s="149"/>
      <c r="AO363" s="143"/>
      <c r="AP363" s="143"/>
      <c r="AQ363" s="150"/>
      <c r="AV363" s="148">
        <f t="shared" si="1571"/>
        <v>4.3767609350271224</v>
      </c>
      <c r="AX363" s="149"/>
      <c r="AY363" s="143"/>
      <c r="AZ363" s="143"/>
      <c r="BA363" s="150"/>
      <c r="BF363" s="148" t="str">
        <f t="shared" si="1572"/>
        <v/>
      </c>
      <c r="BK363" s="148">
        <f t="shared" si="1573"/>
        <v>0</v>
      </c>
      <c r="BM363" s="149"/>
      <c r="BN363" s="143"/>
      <c r="BO363" s="143"/>
      <c r="BP363" s="150"/>
      <c r="BU363" s="148">
        <f t="shared" si="1574"/>
        <v>0</v>
      </c>
      <c r="BW363" s="149"/>
      <c r="BX363" s="143"/>
      <c r="BY363" s="143"/>
      <c r="BZ363" s="150"/>
    </row>
    <row r="364" spans="1:78" x14ac:dyDescent="0.2">
      <c r="A364" s="74" t="s">
        <v>390</v>
      </c>
      <c r="B364" s="75">
        <v>367.52160460012732</v>
      </c>
      <c r="C364" s="75">
        <v>86.367577081029921</v>
      </c>
      <c r="D364" s="75">
        <v>4.8144370285298344</v>
      </c>
      <c r="E364" s="75"/>
      <c r="F364" s="75">
        <v>3.1923117187499996</v>
      </c>
      <c r="G364" s="75">
        <v>0</v>
      </c>
      <c r="H364" s="75">
        <v>461.89593042843705</v>
      </c>
      <c r="I364" s="75">
        <v>39.954540673211781</v>
      </c>
      <c r="J364" s="102">
        <f t="shared" ref="J364" si="1799">SUM(H361:H364)</f>
        <v>1683.2091753770233</v>
      </c>
      <c r="K364" s="103">
        <f t="shared" ref="K364" si="1800">AVERAGE(H361:H364)</f>
        <v>420.80229384425581</v>
      </c>
      <c r="L364" s="104">
        <f t="shared" ref="L364" si="1801">(K364-P$12)^2</f>
        <v>23041.087439999974</v>
      </c>
      <c r="M364" s="105">
        <f t="shared" ref="M364" si="1802">(H362-K364)^2+(H363-K364)^2+(H364-K364)^2+(H361-K364)^2</f>
        <v>2950.1734674198847</v>
      </c>
      <c r="R364" s="75">
        <f t="shared" si="1568"/>
        <v>461.89593042843705</v>
      </c>
      <c r="T364" s="102">
        <f t="shared" ref="T364" si="1803">SUM(R361:R364)</f>
        <v>1685.7886219986449</v>
      </c>
      <c r="U364" s="103">
        <f t="shared" ref="U364" si="1804">AVERAGE(R361:R364)</f>
        <v>421.44715549966122</v>
      </c>
      <c r="V364" s="104">
        <f t="shared" ref="V364" si="1805">(U364-Z$12)^2</f>
        <v>23075.657841827397</v>
      </c>
      <c r="W364" s="105">
        <f t="shared" ref="W364" si="1806">(R362-U364)^2+(R363-U364)^2+(R364-U364)^2+(R361-U364)^2</f>
        <v>2991.3836928378068</v>
      </c>
      <c r="AB364" s="148">
        <f t="shared" si="1569"/>
        <v>367.52160460012732</v>
      </c>
      <c r="AD364" s="155">
        <f t="shared" ref="AD364" si="1807">SUM(AB361:AB364)</f>
        <v>1346.0924836487775</v>
      </c>
      <c r="AE364" s="156">
        <f t="shared" ref="AE364" si="1808">AVERAGE(AB361:AB364)</f>
        <v>336.52312091219437</v>
      </c>
      <c r="AF364" s="157">
        <f t="shared" ref="AF364" si="1809">(AE364-AJ$12)^2</f>
        <v>17078.784289420521</v>
      </c>
      <c r="AG364" s="158">
        <f t="shared" ref="AG364" si="1810">(AB362-AE364)^2+(AB363-AE364)^2+(AB364-AE364)^2+(AB361-AE364)^2</f>
        <v>1732.0901974360688</v>
      </c>
      <c r="AL364" s="148">
        <f t="shared" si="1570"/>
        <v>86.367577081029921</v>
      </c>
      <c r="AN364" s="155">
        <f t="shared" ref="AN364" si="1811">SUM(AL361:AL364)</f>
        <v>316.33173365746273</v>
      </c>
      <c r="AO364" s="156">
        <f t="shared" ref="AO364" si="1812">AVERAGE(AL361:AL364)</f>
        <v>79.082933414365684</v>
      </c>
      <c r="AP364" s="157">
        <f t="shared" ref="AP364" si="1813">(AO364-AT$12)^2</f>
        <v>945.85727578537899</v>
      </c>
      <c r="AQ364" s="158">
        <f t="shared" ref="AQ364" si="1814">(AL362-AO364)^2+(AL363-AO364)^2+(AL364-AO364)^2+(AL361-AO364)^2</f>
        <v>95.654681153406884</v>
      </c>
      <c r="AV364" s="148">
        <f t="shared" si="1571"/>
        <v>4.8144370285298344</v>
      </c>
      <c r="AX364" s="155">
        <f t="shared" ref="AX364" si="1815">SUM(AV361:AV364)</f>
        <v>16.194015459600351</v>
      </c>
      <c r="AY364" s="156">
        <f t="shared" ref="AY364" si="1816">AVERAGE(AV361:AV364)</f>
        <v>4.0485038649000877</v>
      </c>
      <c r="AZ364" s="157">
        <f t="shared" ref="AZ364" si="1817">(AY364-BD$12)^2</f>
        <v>0.14524637338659013</v>
      </c>
      <c r="BA364" s="158">
        <f t="shared" ref="BA364" si="1818">(AV362-AY364)^2+(AV363-AY364)^2+(AV364-AY364)^2+(AV361-AY364)^2</f>
        <v>2.8255153516509739</v>
      </c>
      <c r="BF364" s="148" t="str">
        <f t="shared" si="1572"/>
        <v/>
      </c>
      <c r="BK364" s="148">
        <f t="shared" si="1573"/>
        <v>3.1923117187499996</v>
      </c>
      <c r="BM364" s="155">
        <f t="shared" ref="BM364" si="1819">SUM(BK361:BK364)</f>
        <v>3.1923117187499996</v>
      </c>
      <c r="BN364" s="156">
        <f t="shared" ref="BN364" si="1820">AVERAGE(BK361:BK364)</f>
        <v>0.79807792968749991</v>
      </c>
      <c r="BO364" s="157">
        <f t="shared" ref="BO364" si="1821">(BN364-BS$12)^2</f>
        <v>3.0866634601932472</v>
      </c>
      <c r="BP364" s="158">
        <f t="shared" ref="BP364" si="1822">(BK362-BN364)^2+(BK363-BN364)^2+(BK364-BN364)^2+(BK361-BN364)^2</f>
        <v>7.6431405822514327</v>
      </c>
      <c r="BU364" s="148">
        <f t="shared" si="1574"/>
        <v>0</v>
      </c>
      <c r="BW364" s="155">
        <f t="shared" ref="BW364" si="1823">SUM(BU361:BU364)</f>
        <v>1.3986308924324993</v>
      </c>
      <c r="BX364" s="156">
        <f t="shared" ref="BX364" si="1824">AVERAGE(BU361:BU364)</f>
        <v>0.34965772310812482</v>
      </c>
      <c r="BY364" s="157">
        <f t="shared" ref="BY364" si="1825">(BX364-CC$12)^2</f>
        <v>68.424785993094872</v>
      </c>
      <c r="BZ364" s="158">
        <f t="shared" ref="BZ364" si="1826">(BU362-BX364)^2+(BU363-BX364)^2+(BU364-BX364)^2+(BU361-BX364)^2</f>
        <v>1.467126279949897</v>
      </c>
    </row>
    <row r="365" spans="1:78" x14ac:dyDescent="0.2">
      <c r="A365" s="74" t="s">
        <v>396</v>
      </c>
      <c r="B365" s="75">
        <v>358.02496984273148</v>
      </c>
      <c r="C365" s="75">
        <v>84.135867913041892</v>
      </c>
      <c r="D365" s="75">
        <v>1.3130282805081368</v>
      </c>
      <c r="E365" s="75">
        <v>3.2894741379310344</v>
      </c>
      <c r="F365" s="75">
        <v>0</v>
      </c>
      <c r="G365" s="75">
        <v>9.1737972908125585</v>
      </c>
      <c r="H365" s="75">
        <v>452.64766332709411</v>
      </c>
      <c r="I365" s="75"/>
      <c r="J365" s="96"/>
      <c r="K365" s="97"/>
      <c r="L365" s="97"/>
      <c r="M365" s="98"/>
      <c r="R365" s="75">
        <f t="shared" si="1568"/>
        <v>455.93713746502516</v>
      </c>
      <c r="T365" s="96"/>
      <c r="U365" s="97"/>
      <c r="V365" s="97"/>
      <c r="W365" s="98"/>
      <c r="AB365" s="148">
        <f t="shared" si="1569"/>
        <v>358.02496984273148</v>
      </c>
      <c r="AD365" s="149"/>
      <c r="AE365" s="143"/>
      <c r="AF365" s="143"/>
      <c r="AG365" s="150"/>
      <c r="AL365" s="148">
        <f t="shared" si="1570"/>
        <v>84.135867913041892</v>
      </c>
      <c r="AN365" s="149"/>
      <c r="AO365" s="143"/>
      <c r="AP365" s="143"/>
      <c r="AQ365" s="150"/>
      <c r="AV365" s="148">
        <f t="shared" si="1571"/>
        <v>1.3130282805081368</v>
      </c>
      <c r="AX365" s="149"/>
      <c r="AY365" s="143"/>
      <c r="AZ365" s="143"/>
      <c r="BA365" s="150"/>
      <c r="BF365" s="148">
        <f t="shared" si="1572"/>
        <v>3.2894741379310344</v>
      </c>
      <c r="BK365" s="148">
        <f t="shared" si="1573"/>
        <v>0</v>
      </c>
      <c r="BM365" s="149"/>
      <c r="BN365" s="143"/>
      <c r="BO365" s="143"/>
      <c r="BP365" s="150"/>
      <c r="BU365" s="148">
        <f t="shared" si="1574"/>
        <v>9.1737972908125585</v>
      </c>
      <c r="BW365" s="149"/>
      <c r="BX365" s="143"/>
      <c r="BY365" s="143"/>
      <c r="BZ365" s="150"/>
    </row>
    <row r="366" spans="1:78" x14ac:dyDescent="0.2">
      <c r="A366" s="74" t="s">
        <v>397</v>
      </c>
      <c r="B366" s="75">
        <v>159.7660399516154</v>
      </c>
      <c r="C366" s="75">
        <v>37.545019388629619</v>
      </c>
      <c r="D366" s="75">
        <v>1.750704374010849</v>
      </c>
      <c r="E366" s="75"/>
      <c r="F366" s="75">
        <v>0</v>
      </c>
      <c r="G366" s="75">
        <v>14.252387290475609</v>
      </c>
      <c r="H366" s="75">
        <v>213.31415100473146</v>
      </c>
      <c r="I366" s="75"/>
      <c r="J366" s="96"/>
      <c r="K366" s="97"/>
      <c r="L366" s="97"/>
      <c r="M366" s="98"/>
      <c r="R366" s="75">
        <f t="shared" si="1568"/>
        <v>213.31415100473146</v>
      </c>
      <c r="T366" s="96"/>
      <c r="U366" s="97"/>
      <c r="V366" s="97"/>
      <c r="W366" s="98"/>
      <c r="AB366" s="148">
        <f t="shared" si="1569"/>
        <v>159.7660399516154</v>
      </c>
      <c r="AD366" s="149"/>
      <c r="AE366" s="143"/>
      <c r="AF366" s="143"/>
      <c r="AG366" s="150"/>
      <c r="AL366" s="148">
        <f t="shared" si="1570"/>
        <v>37.545019388629619</v>
      </c>
      <c r="AN366" s="149"/>
      <c r="AO366" s="143"/>
      <c r="AP366" s="143"/>
      <c r="AQ366" s="150"/>
      <c r="AV366" s="148">
        <f t="shared" si="1571"/>
        <v>1.750704374010849</v>
      </c>
      <c r="AX366" s="149"/>
      <c r="AY366" s="143"/>
      <c r="AZ366" s="143"/>
      <c r="BA366" s="150"/>
      <c r="BF366" s="148" t="str">
        <f t="shared" si="1572"/>
        <v/>
      </c>
      <c r="BK366" s="148">
        <f t="shared" si="1573"/>
        <v>0</v>
      </c>
      <c r="BM366" s="149"/>
      <c r="BN366" s="143"/>
      <c r="BO366" s="143"/>
      <c r="BP366" s="150"/>
      <c r="BU366" s="148">
        <f t="shared" si="1574"/>
        <v>14.252387290475609</v>
      </c>
      <c r="BW366" s="149"/>
      <c r="BX366" s="143"/>
      <c r="BY366" s="143"/>
      <c r="BZ366" s="150"/>
    </row>
    <row r="367" spans="1:78" x14ac:dyDescent="0.2">
      <c r="A367" s="74" t="s">
        <v>398</v>
      </c>
      <c r="B367" s="75">
        <v>220.91821101094092</v>
      </c>
      <c r="C367" s="75">
        <v>51.915779587571116</v>
      </c>
      <c r="D367" s="75">
        <v>0.8753521870054245</v>
      </c>
      <c r="E367" s="75"/>
      <c r="F367" s="75">
        <v>2.5879282407407409</v>
      </c>
      <c r="G367" s="75">
        <v>0</v>
      </c>
      <c r="H367" s="75">
        <v>276.29727102625822</v>
      </c>
      <c r="I367" s="75"/>
      <c r="J367" s="96"/>
      <c r="K367" s="97"/>
      <c r="L367" s="97"/>
      <c r="M367" s="98"/>
      <c r="R367" s="75">
        <f t="shared" si="1568"/>
        <v>276.29727102625822</v>
      </c>
      <c r="T367" s="96"/>
      <c r="U367" s="97"/>
      <c r="V367" s="97"/>
      <c r="W367" s="98"/>
      <c r="AB367" s="148">
        <f t="shared" si="1569"/>
        <v>220.91821101094092</v>
      </c>
      <c r="AD367" s="149"/>
      <c r="AE367" s="143"/>
      <c r="AF367" s="143"/>
      <c r="AG367" s="150"/>
      <c r="AL367" s="148">
        <f t="shared" si="1570"/>
        <v>51.915779587571116</v>
      </c>
      <c r="AN367" s="149"/>
      <c r="AO367" s="143"/>
      <c r="AP367" s="143"/>
      <c r="AQ367" s="150"/>
      <c r="AV367" s="148">
        <f t="shared" si="1571"/>
        <v>0.8753521870054245</v>
      </c>
      <c r="AX367" s="149"/>
      <c r="AY367" s="143"/>
      <c r="AZ367" s="143"/>
      <c r="BA367" s="150"/>
      <c r="BF367" s="148" t="str">
        <f t="shared" si="1572"/>
        <v/>
      </c>
      <c r="BK367" s="148">
        <f t="shared" si="1573"/>
        <v>2.5879282407407409</v>
      </c>
      <c r="BM367" s="149"/>
      <c r="BN367" s="143"/>
      <c r="BO367" s="143"/>
      <c r="BP367" s="150"/>
      <c r="BU367" s="148">
        <f t="shared" si="1574"/>
        <v>0</v>
      </c>
      <c r="BW367" s="149"/>
      <c r="BX367" s="143"/>
      <c r="BY367" s="143"/>
      <c r="BZ367" s="150"/>
    </row>
    <row r="368" spans="1:78" x14ac:dyDescent="0.2">
      <c r="A368" s="74" t="s">
        <v>399</v>
      </c>
      <c r="B368" s="75">
        <v>175.21420159879841</v>
      </c>
      <c r="C368" s="75">
        <v>41.175337375717625</v>
      </c>
      <c r="D368" s="75">
        <v>1.750704374010849</v>
      </c>
      <c r="E368" s="75"/>
      <c r="F368" s="75">
        <v>0</v>
      </c>
      <c r="G368" s="75">
        <v>1.0298315342261679</v>
      </c>
      <c r="H368" s="75">
        <v>219.17007488275303</v>
      </c>
      <c r="I368" s="75">
        <v>32.213183730715286</v>
      </c>
      <c r="J368" s="102">
        <f t="shared" ref="J368" si="1827">SUM(H365:H368)</f>
        <v>1161.4291602408366</v>
      </c>
      <c r="K368" s="103">
        <f t="shared" ref="K368" si="1828">AVERAGE(H365:H368)</f>
        <v>290.35729006020915</v>
      </c>
      <c r="L368" s="104">
        <f t="shared" ref="L368" si="1829">(K368-P$12)^2</f>
        <v>455.73308767253138</v>
      </c>
      <c r="M368" s="105">
        <f t="shared" ref="M368" si="1830">(H366-K368)^2+(H367-K368)^2+(H368-K368)^2+(H365-K368)^2</f>
        <v>37539.114270583021</v>
      </c>
      <c r="R368" s="75">
        <f t="shared" si="1568"/>
        <v>219.17007488275303</v>
      </c>
      <c r="T368" s="102">
        <f t="shared" ref="T368" si="1831">SUM(R365:R368)</f>
        <v>1164.7186343787678</v>
      </c>
      <c r="U368" s="103">
        <f t="shared" ref="U368" si="1832">AVERAGE(R365:R368)</f>
        <v>291.17965859469194</v>
      </c>
      <c r="V368" s="104">
        <f t="shared" ref="V368" si="1833">(U368-Z$12)^2</f>
        <v>468.25686799374165</v>
      </c>
      <c r="W368" s="105">
        <f t="shared" ref="W368" si="1834">(R366-U368)^2+(R367-U368)^2+(R368-U368)^2+(R365-U368)^2</f>
        <v>38614.929722054301</v>
      </c>
      <c r="AB368" s="148">
        <f t="shared" si="1569"/>
        <v>175.21420159879841</v>
      </c>
      <c r="AD368" s="155">
        <f t="shared" ref="AD368" si="1835">SUM(AB365:AB368)</f>
        <v>913.9234224040863</v>
      </c>
      <c r="AE368" s="156">
        <f t="shared" ref="AE368" si="1836">AVERAGE(AB365:AB368)</f>
        <v>228.48085560102157</v>
      </c>
      <c r="AF368" s="157">
        <f t="shared" ref="AF368" si="1837">(AE368-AJ$12)^2</f>
        <v>512.7306972238963</v>
      </c>
      <c r="AG368" s="158">
        <f t="shared" ref="AG368" si="1838">(AB366-AE368)^2+(AB367-AE368)^2+(AB368-AE368)^2+(AB365-AE368)^2</f>
        <v>24397.933446189498</v>
      </c>
      <c r="AL368" s="148">
        <f t="shared" si="1570"/>
        <v>41.175337375717625</v>
      </c>
      <c r="AN368" s="155">
        <f t="shared" ref="AN368" si="1839">SUM(AL365:AL368)</f>
        <v>214.77200426496023</v>
      </c>
      <c r="AO368" s="156">
        <f t="shared" ref="AO368" si="1840">AVERAGE(AL365:AL368)</f>
        <v>53.693001066240058</v>
      </c>
      <c r="AP368" s="157">
        <f t="shared" ref="AP368" si="1841">(AO368-AT$12)^2</f>
        <v>28.781726903070684</v>
      </c>
      <c r="AQ368" s="158">
        <f t="shared" ref="AQ368" si="1842">(AL366-AO368)^2+(AL367-AO368)^2+(AL368-AO368)^2+(AL365-AO368)^2</f>
        <v>1347.3758745658147</v>
      </c>
      <c r="AV368" s="148">
        <f t="shared" si="1571"/>
        <v>1.750704374010849</v>
      </c>
      <c r="AX368" s="155">
        <f t="shared" ref="AX368" si="1843">SUM(AV365:AV368)</f>
        <v>5.6897892155352592</v>
      </c>
      <c r="AY368" s="156">
        <f t="shared" ref="AY368" si="1844">AVERAGE(AV365:AV368)</f>
        <v>1.4224473038838148</v>
      </c>
      <c r="AZ368" s="157">
        <f t="shared" ref="AZ368" si="1845">(AY368-BD$12)^2</f>
        <v>5.0397759828250823</v>
      </c>
      <c r="BA368" s="158">
        <f t="shared" ref="BA368" si="1846">(AV366-AY368)^2+(AV367-AY368)^2+(AV368-AY368)^2+(AV365-AY368)^2</f>
        <v>0.52679099776543603</v>
      </c>
      <c r="BF368" s="148" t="str">
        <f t="shared" si="1572"/>
        <v/>
      </c>
      <c r="BK368" s="148">
        <f t="shared" si="1573"/>
        <v>0</v>
      </c>
      <c r="BM368" s="155">
        <f t="shared" ref="BM368" si="1847">SUM(BK365:BK368)</f>
        <v>2.5879282407407409</v>
      </c>
      <c r="BN368" s="156">
        <f t="shared" ref="BN368" si="1848">AVERAGE(BK365:BK368)</f>
        <v>0.64698206018518523</v>
      </c>
      <c r="BO368" s="157">
        <f t="shared" ref="BO368" si="1849">(BN368-BS$12)^2</f>
        <v>3.6404111512916364</v>
      </c>
      <c r="BP368" s="158">
        <f t="shared" ref="BP368" si="1850">(BK366-BN368)^2+(BK367-BN368)^2+(BK368-BN368)^2+(BK365-BN368)^2</f>
        <v>5.0230294344175999</v>
      </c>
      <c r="BU368" s="148">
        <f t="shared" si="1574"/>
        <v>1.0298315342261679</v>
      </c>
      <c r="BW368" s="155">
        <f t="shared" ref="BW368" si="1851">SUM(BU365:BU368)</f>
        <v>24.456016115514338</v>
      </c>
      <c r="BX368" s="156">
        <f t="shared" ref="BX368" si="1852">AVERAGE(BU365:BU368)</f>
        <v>6.1140040288785844</v>
      </c>
      <c r="BY368" s="157">
        <f t="shared" ref="BY368" si="1853">(BX368-CC$12)^2</f>
        <v>6.2879638784936738</v>
      </c>
      <c r="BZ368" s="158">
        <f t="shared" ref="BZ368" si="1854">(BU366-BX368)^2+(BU367-BX368)^2+(BU368-BX368)^2+(BU365-BX368)^2</f>
        <v>138.8254721389429</v>
      </c>
    </row>
    <row r="369" spans="1:78" x14ac:dyDescent="0.2">
      <c r="A369" s="74" t="s">
        <v>400</v>
      </c>
      <c r="B369" s="75">
        <v>222.01844514313694</v>
      </c>
      <c r="C369" s="75">
        <v>52.174334608637182</v>
      </c>
      <c r="D369" s="75">
        <v>9.6288740570596687</v>
      </c>
      <c r="E369" s="75">
        <v>3.4223104113110541</v>
      </c>
      <c r="F369" s="75">
        <v>1.861979166666667</v>
      </c>
      <c r="G369" s="75">
        <v>5.5200173092558975</v>
      </c>
      <c r="H369" s="75">
        <v>291.20365028475635</v>
      </c>
      <c r="I369" s="75"/>
      <c r="J369" s="96"/>
      <c r="K369" s="97"/>
      <c r="L369" s="97"/>
      <c r="M369" s="98"/>
      <c r="R369" s="75">
        <f t="shared" si="1568"/>
        <v>294.62596069606741</v>
      </c>
      <c r="T369" s="96"/>
      <c r="U369" s="97"/>
      <c r="V369" s="97"/>
      <c r="W369" s="98"/>
      <c r="AB369" s="148">
        <f t="shared" si="1569"/>
        <v>222.01844514313694</v>
      </c>
      <c r="AD369" s="149"/>
      <c r="AE369" s="143"/>
      <c r="AF369" s="143"/>
      <c r="AG369" s="150"/>
      <c r="AL369" s="148">
        <f t="shared" si="1570"/>
        <v>52.174334608637182</v>
      </c>
      <c r="AN369" s="149"/>
      <c r="AO369" s="143"/>
      <c r="AP369" s="143"/>
      <c r="AQ369" s="150"/>
      <c r="AV369" s="148">
        <f t="shared" si="1571"/>
        <v>9.6288740570596687</v>
      </c>
      <c r="AX369" s="149"/>
      <c r="AY369" s="143"/>
      <c r="AZ369" s="143"/>
      <c r="BA369" s="150"/>
      <c r="BF369" s="148">
        <f t="shared" si="1572"/>
        <v>3.4223104113110541</v>
      </c>
      <c r="BK369" s="148">
        <f t="shared" si="1573"/>
        <v>1.861979166666667</v>
      </c>
      <c r="BM369" s="149"/>
      <c r="BN369" s="143"/>
      <c r="BO369" s="143"/>
      <c r="BP369" s="150"/>
      <c r="BU369" s="148">
        <f t="shared" si="1574"/>
        <v>5.5200173092558975</v>
      </c>
      <c r="BW369" s="149"/>
      <c r="BX369" s="143"/>
      <c r="BY369" s="143"/>
      <c r="BZ369" s="150"/>
    </row>
    <row r="370" spans="1:78" x14ac:dyDescent="0.2">
      <c r="A370" s="74" t="s">
        <v>401</v>
      </c>
      <c r="B370" s="75">
        <v>132.98675825381002</v>
      </c>
      <c r="C370" s="75">
        <v>31.251888189645353</v>
      </c>
      <c r="D370" s="75">
        <v>2.1883804675135612</v>
      </c>
      <c r="E370" s="75"/>
      <c r="F370" s="75">
        <v>15.516671571219334</v>
      </c>
      <c r="G370" s="75">
        <v>28.633684568285219</v>
      </c>
      <c r="H370" s="75">
        <v>210.57738305047349</v>
      </c>
      <c r="I370" s="75"/>
      <c r="J370" s="96"/>
      <c r="K370" s="97"/>
      <c r="L370" s="97"/>
      <c r="M370" s="98"/>
      <c r="R370" s="75">
        <f t="shared" si="1568"/>
        <v>210.57738305047349</v>
      </c>
      <c r="T370" s="96"/>
      <c r="U370" s="97"/>
      <c r="V370" s="97"/>
      <c r="W370" s="98"/>
      <c r="AB370" s="148">
        <f t="shared" si="1569"/>
        <v>132.98675825381002</v>
      </c>
      <c r="AD370" s="149"/>
      <c r="AE370" s="143"/>
      <c r="AF370" s="143"/>
      <c r="AG370" s="150"/>
      <c r="AL370" s="148">
        <f t="shared" si="1570"/>
        <v>31.251888189645353</v>
      </c>
      <c r="AN370" s="149"/>
      <c r="AO370" s="143"/>
      <c r="AP370" s="143"/>
      <c r="AQ370" s="150"/>
      <c r="AV370" s="148">
        <f t="shared" si="1571"/>
        <v>2.1883804675135612</v>
      </c>
      <c r="AX370" s="149"/>
      <c r="AY370" s="143"/>
      <c r="AZ370" s="143"/>
      <c r="BA370" s="150"/>
      <c r="BF370" s="148" t="str">
        <f t="shared" si="1572"/>
        <v/>
      </c>
      <c r="BK370" s="148">
        <f t="shared" si="1573"/>
        <v>15.516671571219334</v>
      </c>
      <c r="BM370" s="149"/>
      <c r="BN370" s="143"/>
      <c r="BO370" s="143"/>
      <c r="BP370" s="150"/>
      <c r="BU370" s="148">
        <f t="shared" si="1574"/>
        <v>28.633684568285219</v>
      </c>
      <c r="BW370" s="149"/>
      <c r="BX370" s="143"/>
      <c r="BY370" s="143"/>
      <c r="BZ370" s="150"/>
    </row>
    <row r="371" spans="1:78" x14ac:dyDescent="0.2">
      <c r="A371" s="74" t="s">
        <v>402</v>
      </c>
      <c r="B371" s="75">
        <v>165.40975524331415</v>
      </c>
      <c r="C371" s="75">
        <v>38.871292482178823</v>
      </c>
      <c r="D371" s="75">
        <v>2.6260565610162736</v>
      </c>
      <c r="E371" s="75"/>
      <c r="F371" s="75">
        <v>0</v>
      </c>
      <c r="G371" s="75">
        <v>0</v>
      </c>
      <c r="H371" s="75">
        <v>206.90710428650925</v>
      </c>
      <c r="I371" s="75"/>
      <c r="J371" s="96"/>
      <c r="K371" s="97"/>
      <c r="L371" s="97"/>
      <c r="M371" s="98"/>
      <c r="R371" s="75">
        <f t="shared" si="1568"/>
        <v>206.90710428650925</v>
      </c>
      <c r="T371" s="96"/>
      <c r="U371" s="97"/>
      <c r="V371" s="97"/>
      <c r="W371" s="98"/>
      <c r="AB371" s="148">
        <f t="shared" si="1569"/>
        <v>165.40975524331415</v>
      </c>
      <c r="AD371" s="149"/>
      <c r="AE371" s="143"/>
      <c r="AF371" s="143"/>
      <c r="AG371" s="150"/>
      <c r="AL371" s="148">
        <f t="shared" si="1570"/>
        <v>38.871292482178823</v>
      </c>
      <c r="AN371" s="149"/>
      <c r="AO371" s="143"/>
      <c r="AP371" s="143"/>
      <c r="AQ371" s="150"/>
      <c r="AV371" s="148">
        <f t="shared" si="1571"/>
        <v>2.6260565610162736</v>
      </c>
      <c r="AX371" s="149"/>
      <c r="AY371" s="143"/>
      <c r="AZ371" s="143"/>
      <c r="BA371" s="150"/>
      <c r="BF371" s="148" t="str">
        <f t="shared" si="1572"/>
        <v/>
      </c>
      <c r="BK371" s="148">
        <f t="shared" si="1573"/>
        <v>0</v>
      </c>
      <c r="BM371" s="149"/>
      <c r="BN371" s="143"/>
      <c r="BO371" s="143"/>
      <c r="BP371" s="150"/>
      <c r="BU371" s="148">
        <f t="shared" si="1574"/>
        <v>0</v>
      </c>
      <c r="BW371" s="149"/>
      <c r="BX371" s="143"/>
      <c r="BY371" s="143"/>
      <c r="BZ371" s="150"/>
    </row>
    <row r="372" spans="1:78" x14ac:dyDescent="0.2">
      <c r="A372" s="74" t="s">
        <v>403</v>
      </c>
      <c r="B372" s="75">
        <v>217.48485184297689</v>
      </c>
      <c r="C372" s="75">
        <v>51.10894018309957</v>
      </c>
      <c r="D372" s="75">
        <v>4.8144370285298344</v>
      </c>
      <c r="E372" s="75"/>
      <c r="F372" s="75">
        <v>0.91666666666666674</v>
      </c>
      <c r="G372" s="75">
        <v>11.229636504409747</v>
      </c>
      <c r="H372" s="75">
        <v>285.55453222568275</v>
      </c>
      <c r="I372" s="75"/>
      <c r="J372" s="102">
        <f t="shared" ref="J372" si="1855">SUM(H369:H372)</f>
        <v>994.24266984742189</v>
      </c>
      <c r="K372" s="103">
        <f t="shared" ref="K372" si="1856">AVERAGE(H369:H372)</f>
        <v>248.56066746185547</v>
      </c>
      <c r="L372" s="104">
        <f t="shared" ref="L372" si="1857">(K372-P$12)^2</f>
        <v>418.15001330942147</v>
      </c>
      <c r="M372" s="105">
        <f t="shared" ref="M372" si="1858">(H370-K372)^2+(H371-K372)^2+(H372-K372)^2+(H369-K372)^2</f>
        <v>6364.7192340770525</v>
      </c>
      <c r="R372" s="75">
        <f t="shared" si="1568"/>
        <v>285.55453222568275</v>
      </c>
      <c r="T372" s="102">
        <f t="shared" ref="T372" si="1859">SUM(R369:R372)</f>
        <v>997.66498025873284</v>
      </c>
      <c r="U372" s="103">
        <f t="shared" ref="U372" si="1860">AVERAGE(R369:R372)</f>
        <v>249.41624506468321</v>
      </c>
      <c r="V372" s="104">
        <f t="shared" ref="V372" si="1861">(U372-Z$12)^2</f>
        <v>404.98221126728572</v>
      </c>
      <c r="W372" s="105">
        <f t="shared" ref="W372" si="1862">(R370-U372)^2+(R371-U372)^2+(R372-U372)^2+(R369-U372)^2</f>
        <v>6665.3784386589241</v>
      </c>
      <c r="AB372" s="148">
        <f t="shared" si="1569"/>
        <v>217.48485184297689</v>
      </c>
      <c r="AD372" s="155">
        <f t="shared" ref="AD372" si="1863">SUM(AB369:AB372)</f>
        <v>737.89981048323807</v>
      </c>
      <c r="AE372" s="156">
        <f t="shared" ref="AE372" si="1864">AVERAGE(AB369:AB372)</f>
        <v>184.47495262080952</v>
      </c>
      <c r="AF372" s="157">
        <f t="shared" ref="AF372" si="1865">(AE372-AJ$12)^2</f>
        <v>456.34980350262271</v>
      </c>
      <c r="AG372" s="158">
        <f t="shared" ref="AG372" si="1866">(AB370-AE372)^2+(AB371-AE372)^2+(AB372-AE372)^2+(AB369-AE372)^2</f>
        <v>5513.6831876484766</v>
      </c>
      <c r="AL372" s="148">
        <f t="shared" si="1570"/>
        <v>51.10894018309957</v>
      </c>
      <c r="AN372" s="155">
        <f t="shared" ref="AN372" si="1867">SUM(AL369:AL372)</f>
        <v>173.40645546356095</v>
      </c>
      <c r="AO372" s="156">
        <f t="shared" ref="AO372" si="1868">AVERAGE(AL369:AL372)</f>
        <v>43.351613865890236</v>
      </c>
      <c r="AP372" s="157">
        <f t="shared" ref="AP372" si="1869">(AO372-AT$12)^2</f>
        <v>24.765819187931278</v>
      </c>
      <c r="AQ372" s="158">
        <f t="shared" ref="AQ372" si="1870">(AL370-AO372)^2+(AL371-AO372)^2+(AL372-AO372)^2+(AL369-AO372)^2</f>
        <v>304.49315403788722</v>
      </c>
      <c r="AV372" s="148">
        <f t="shared" si="1571"/>
        <v>4.8144370285298344</v>
      </c>
      <c r="AX372" s="155">
        <f t="shared" ref="AX372" si="1871">SUM(AV369:AV372)</f>
        <v>19.257748114119337</v>
      </c>
      <c r="AY372" s="156">
        <f t="shared" ref="AY372" si="1872">AVERAGE(AV369:AV372)</f>
        <v>4.8144370285298344</v>
      </c>
      <c r="AZ372" s="157">
        <f t="shared" ref="AZ372" si="1873">(AY372-BD$12)^2</f>
        <v>1.3157126580980818</v>
      </c>
      <c r="BA372" s="158">
        <f t="shared" ref="BA372" si="1874">(AV370-AY372)^2+(AV371-AY372)^2+(AV372-AY372)^2+(AV369-AY372)^2</f>
        <v>34.863986033930665</v>
      </c>
      <c r="BF372" s="148" t="str">
        <f t="shared" si="1572"/>
        <v/>
      </c>
      <c r="BK372" s="148">
        <f t="shared" si="1573"/>
        <v>0.91666666666666674</v>
      </c>
      <c r="BM372" s="155">
        <f t="shared" ref="BM372" si="1875">SUM(BK369:BK372)</f>
        <v>18.295317404552669</v>
      </c>
      <c r="BN372" s="156">
        <f t="shared" ref="BN372" si="1876">AVERAGE(BK369:BK372)</f>
        <v>4.5738293511381674</v>
      </c>
      <c r="BO372" s="157">
        <f t="shared" ref="BO372" si="1877">(BN372-BS$12)^2</f>
        <v>4.0758003035932742</v>
      </c>
      <c r="BP372" s="158">
        <f t="shared" ref="BP372" si="1878">(BK370-BN372)^2+(BK371-BN372)^2+(BK372-BN372)^2+(BK369-BN372)^2</f>
        <v>161.39468111063283</v>
      </c>
      <c r="BU372" s="148">
        <f t="shared" si="1574"/>
        <v>11.229636504409747</v>
      </c>
      <c r="BW372" s="155">
        <f t="shared" ref="BW372" si="1879">SUM(BU369:BU372)</f>
        <v>45.383338381950864</v>
      </c>
      <c r="BX372" s="156">
        <f t="shared" ref="BX372" si="1880">AVERAGE(BU369:BU372)</f>
        <v>11.345834595487716</v>
      </c>
      <c r="BY372" s="157">
        <f t="shared" ref="BY372" si="1881">(BX372-CC$12)^2</f>
        <v>7.4215341726709356</v>
      </c>
      <c r="BZ372" s="158">
        <f t="shared" ref="BZ372" si="1882">(BU370-BX372)^2+(BU371-BX372)^2+(BU372-BX372)^2+(BU369-BX372)^2</f>
        <v>461.5513683990481</v>
      </c>
    </row>
    <row r="373" spans="1:78" x14ac:dyDescent="0.2">
      <c r="A373" s="74" t="s">
        <v>405</v>
      </c>
      <c r="B373" s="75">
        <v>223.59339889596146</v>
      </c>
      <c r="C373" s="75">
        <v>52.544448740550941</v>
      </c>
      <c r="D373" s="75">
        <v>14.005634992086792</v>
      </c>
      <c r="E373" s="75">
        <v>2.7926666666666664</v>
      </c>
      <c r="F373" s="75">
        <v>0</v>
      </c>
      <c r="G373" s="75">
        <v>4.2275802759277434</v>
      </c>
      <c r="H373" s="75">
        <v>294.37106290452692</v>
      </c>
      <c r="I373" s="75"/>
      <c r="J373" s="96"/>
      <c r="K373" s="97"/>
      <c r="L373" s="97"/>
      <c r="M373" s="98"/>
      <c r="R373" s="75">
        <f t="shared" si="1568"/>
        <v>297.16372957119358</v>
      </c>
      <c r="T373" s="96"/>
      <c r="U373" s="97"/>
      <c r="V373" s="97"/>
      <c r="W373" s="98"/>
      <c r="AB373" s="148">
        <f t="shared" si="1569"/>
        <v>223.59339889596146</v>
      </c>
      <c r="AD373" s="149"/>
      <c r="AE373" s="143"/>
      <c r="AF373" s="143"/>
      <c r="AG373" s="150"/>
      <c r="AL373" s="148">
        <f t="shared" si="1570"/>
        <v>52.544448740550941</v>
      </c>
      <c r="AN373" s="149"/>
      <c r="AO373" s="143"/>
      <c r="AP373" s="143"/>
      <c r="AQ373" s="150"/>
      <c r="AV373" s="148">
        <f t="shared" si="1571"/>
        <v>14.005634992086792</v>
      </c>
      <c r="AX373" s="149"/>
      <c r="AY373" s="143"/>
      <c r="AZ373" s="143"/>
      <c r="BA373" s="150"/>
      <c r="BF373" s="148">
        <f t="shared" si="1572"/>
        <v>2.7926666666666664</v>
      </c>
      <c r="BK373" s="148">
        <f t="shared" si="1573"/>
        <v>0</v>
      </c>
      <c r="BM373" s="149"/>
      <c r="BN373" s="143"/>
      <c r="BO373" s="143"/>
      <c r="BP373" s="150"/>
      <c r="BU373" s="148">
        <f t="shared" si="1574"/>
        <v>4.2275802759277434</v>
      </c>
      <c r="BW373" s="149"/>
      <c r="BX373" s="143"/>
      <c r="BY373" s="143"/>
      <c r="BZ373" s="150"/>
    </row>
    <row r="374" spans="1:78" x14ac:dyDescent="0.2">
      <c r="A374" s="74" t="s">
        <v>406</v>
      </c>
      <c r="B374" s="75">
        <v>224.66217560238957</v>
      </c>
      <c r="C374" s="75">
        <v>52.795611266561544</v>
      </c>
      <c r="D374" s="75">
        <v>5.6897892155352592</v>
      </c>
      <c r="E374" s="75"/>
      <c r="F374" s="75">
        <v>0</v>
      </c>
      <c r="G374" s="75">
        <v>3.5835145667236556</v>
      </c>
      <c r="H374" s="75">
        <v>286.73109065121002</v>
      </c>
      <c r="I374" s="75"/>
      <c r="J374" s="96"/>
      <c r="K374" s="97"/>
      <c r="L374" s="97"/>
      <c r="M374" s="98"/>
      <c r="R374" s="75">
        <f t="shared" si="1568"/>
        <v>286.73109065121002</v>
      </c>
      <c r="T374" s="96"/>
      <c r="U374" s="97"/>
      <c r="V374" s="97"/>
      <c r="W374" s="98"/>
      <c r="AB374" s="148">
        <f t="shared" si="1569"/>
        <v>224.66217560238957</v>
      </c>
      <c r="AD374" s="149"/>
      <c r="AE374" s="143"/>
      <c r="AF374" s="143"/>
      <c r="AG374" s="150"/>
      <c r="AL374" s="148">
        <f t="shared" si="1570"/>
        <v>52.795611266561544</v>
      </c>
      <c r="AN374" s="149"/>
      <c r="AO374" s="143"/>
      <c r="AP374" s="143"/>
      <c r="AQ374" s="150"/>
      <c r="AV374" s="148">
        <f t="shared" si="1571"/>
        <v>5.6897892155352592</v>
      </c>
      <c r="AX374" s="149"/>
      <c r="AY374" s="143"/>
      <c r="AZ374" s="143"/>
      <c r="BA374" s="150"/>
      <c r="BF374" s="148" t="str">
        <f t="shared" si="1572"/>
        <v/>
      </c>
      <c r="BK374" s="148">
        <f t="shared" si="1573"/>
        <v>0</v>
      </c>
      <c r="BM374" s="149"/>
      <c r="BN374" s="143"/>
      <c r="BO374" s="143"/>
      <c r="BP374" s="150"/>
      <c r="BU374" s="148">
        <f t="shared" si="1574"/>
        <v>3.5835145667236556</v>
      </c>
      <c r="BW374" s="149"/>
      <c r="BX374" s="143"/>
      <c r="BY374" s="143"/>
      <c r="BZ374" s="150"/>
    </row>
    <row r="375" spans="1:78" x14ac:dyDescent="0.2">
      <c r="A375" s="74" t="s">
        <v>407</v>
      </c>
      <c r="B375" s="75">
        <v>119.08895153250941</v>
      </c>
      <c r="C375" s="75">
        <v>27.985903610139712</v>
      </c>
      <c r="D375" s="75">
        <v>2.1883804675135612</v>
      </c>
      <c r="E375" s="75"/>
      <c r="F375" s="75">
        <v>0</v>
      </c>
      <c r="G375" s="75">
        <v>6.2091747735674634</v>
      </c>
      <c r="H375" s="75">
        <v>155.47241038373014</v>
      </c>
      <c r="I375" s="75"/>
      <c r="J375" s="96"/>
      <c r="K375" s="97"/>
      <c r="L375" s="97"/>
      <c r="M375" s="98"/>
      <c r="R375" s="75">
        <f t="shared" si="1568"/>
        <v>155.47241038373014</v>
      </c>
      <c r="T375" s="96"/>
      <c r="U375" s="97"/>
      <c r="V375" s="97"/>
      <c r="W375" s="98"/>
      <c r="AB375" s="148">
        <f t="shared" si="1569"/>
        <v>119.08895153250941</v>
      </c>
      <c r="AD375" s="149"/>
      <c r="AE375" s="143"/>
      <c r="AF375" s="143"/>
      <c r="AG375" s="150"/>
      <c r="AL375" s="148">
        <f t="shared" si="1570"/>
        <v>27.985903610139712</v>
      </c>
      <c r="AN375" s="149"/>
      <c r="AO375" s="143"/>
      <c r="AP375" s="143"/>
      <c r="AQ375" s="150"/>
      <c r="AV375" s="148">
        <f t="shared" si="1571"/>
        <v>2.1883804675135612</v>
      </c>
      <c r="AX375" s="149"/>
      <c r="AY375" s="143"/>
      <c r="AZ375" s="143"/>
      <c r="BA375" s="150"/>
      <c r="BF375" s="148" t="str">
        <f t="shared" si="1572"/>
        <v/>
      </c>
      <c r="BK375" s="148">
        <f t="shared" si="1573"/>
        <v>0</v>
      </c>
      <c r="BM375" s="149"/>
      <c r="BN375" s="143"/>
      <c r="BO375" s="143"/>
      <c r="BP375" s="150"/>
      <c r="BU375" s="148">
        <f t="shared" si="1574"/>
        <v>6.2091747735674634</v>
      </c>
      <c r="BW375" s="149"/>
      <c r="BX375" s="143"/>
      <c r="BY375" s="143"/>
      <c r="BZ375" s="150"/>
    </row>
    <row r="376" spans="1:78" x14ac:dyDescent="0.2">
      <c r="A376" s="74" t="s">
        <v>408</v>
      </c>
      <c r="B376" s="75">
        <v>256.82272730829732</v>
      </c>
      <c r="C376" s="75">
        <v>60.353340917449863</v>
      </c>
      <c r="D376" s="75">
        <v>4.3767609350271224</v>
      </c>
      <c r="E376" s="75"/>
      <c r="F376" s="75">
        <v>0</v>
      </c>
      <c r="G376" s="75">
        <v>4.6420296387404898</v>
      </c>
      <c r="H376" s="75">
        <v>326.1948587995148</v>
      </c>
      <c r="I376" s="75"/>
      <c r="J376" s="102">
        <f t="shared" ref="J376" si="1883">SUM(H373:H376)</f>
        <v>1062.769422738982</v>
      </c>
      <c r="K376" s="103">
        <f t="shared" ref="K376" si="1884">AVERAGE(H373:H376)</f>
        <v>265.69235568474551</v>
      </c>
      <c r="L376" s="104">
        <f t="shared" ref="L376" si="1885">(K376-P$12)^2</f>
        <v>11.002677696143616</v>
      </c>
      <c r="M376" s="105">
        <f t="shared" ref="M376" si="1886">(H374-K376)^2+(H375-K376)^2+(H376-K376)^2+(H373-K376)^2</f>
        <v>17074.085842098568</v>
      </c>
      <c r="R376" s="75">
        <f t="shared" si="1568"/>
        <v>326.1948587995148</v>
      </c>
      <c r="T376" s="102">
        <f t="shared" ref="T376" si="1887">SUM(R373:R376)</f>
        <v>1065.5620894056485</v>
      </c>
      <c r="U376" s="103">
        <f t="shared" ref="U376" si="1888">AVERAGE(R373:R376)</f>
        <v>266.39052235141213</v>
      </c>
      <c r="V376" s="104">
        <f t="shared" ref="V376" si="1889">(U376-Z$12)^2</f>
        <v>9.9218230217273788</v>
      </c>
      <c r="W376" s="105">
        <f t="shared" ref="W376" si="1890">(R374-U376)^2+(R375-U376)^2+(R376-U376)^2+(R373-U376)^2</f>
        <v>17240.115221823457</v>
      </c>
      <c r="AB376" s="148">
        <f t="shared" si="1569"/>
        <v>256.82272730829732</v>
      </c>
      <c r="AD376" s="155">
        <f t="shared" ref="AD376" si="1891">SUM(AB373:AB376)</f>
        <v>824.16725333915781</v>
      </c>
      <c r="AE376" s="156">
        <f t="shared" ref="AE376" si="1892">AVERAGE(AB373:AB376)</f>
        <v>206.04181333478945</v>
      </c>
      <c r="AF376" s="157">
        <f t="shared" ref="AF376" si="1893">(AE376-AJ$12)^2</f>
        <v>4.182648958686061E-2</v>
      </c>
      <c r="AG376" s="158">
        <f t="shared" ref="AG376" si="1894">(AB374-AE376)^2+(AB375-AE376)^2+(AB376-AE376)^2+(AB373-AE376)^2</f>
        <v>10794.277446279026</v>
      </c>
      <c r="AL376" s="148">
        <f t="shared" si="1570"/>
        <v>60.353340917449863</v>
      </c>
      <c r="AN376" s="155">
        <f t="shared" ref="AN376" si="1895">SUM(AL373:AL376)</f>
        <v>193.67930453470206</v>
      </c>
      <c r="AO376" s="156">
        <f t="shared" ref="AO376" si="1896">AVERAGE(AL373:AL376)</f>
        <v>48.419826133675514</v>
      </c>
      <c r="AP376" s="157">
        <f t="shared" ref="AP376" si="1897">(AO376-AT$12)^2</f>
        <v>8.4062213770036559E-3</v>
      </c>
      <c r="AQ376" s="158">
        <f t="shared" ref="AQ376" si="1898">(AL374-AO376)^2+(AL375-AO376)^2+(AL376-AO376)^2+(AL373-AO376)^2</f>
        <v>596.11397197075894</v>
      </c>
      <c r="AV376" s="148">
        <f t="shared" si="1571"/>
        <v>4.3767609350271224</v>
      </c>
      <c r="AX376" s="155">
        <f t="shared" ref="AX376" si="1899">SUM(AV373:AV376)</f>
        <v>26.260565610162732</v>
      </c>
      <c r="AY376" s="156">
        <f t="shared" ref="AY376" si="1900">AVERAGE(AV373:AV376)</f>
        <v>6.5651414025406831</v>
      </c>
      <c r="AZ376" s="157">
        <f t="shared" ref="AZ376" si="1901">(AY376-BD$12)^2</f>
        <v>8.3969525109573446</v>
      </c>
      <c r="BA376" s="158">
        <f t="shared" ref="BA376" si="1902">(AV374-AY376)^2+(AV375-AY376)^2+(AV376-AY376)^2+(AV373-AY376)^2</f>
        <v>80.072231660346276</v>
      </c>
      <c r="BF376" s="148" t="str">
        <f t="shared" si="1572"/>
        <v/>
      </c>
      <c r="BK376" s="148">
        <f t="shared" si="1573"/>
        <v>0</v>
      </c>
      <c r="BM376" s="155">
        <f t="shared" ref="BM376" si="1903">SUM(BK373:BK376)</f>
        <v>0</v>
      </c>
      <c r="BN376" s="156">
        <f t="shared" ref="BN376" si="1904">AVERAGE(BK373:BK376)</f>
        <v>0</v>
      </c>
      <c r="BO376" s="157">
        <f t="shared" ref="BO376" si="1905">(BN376-BS$12)^2</f>
        <v>6.5278625586721866</v>
      </c>
      <c r="BP376" s="158">
        <f t="shared" ref="BP376" si="1906">(BK374-BN376)^2+(BK375-BN376)^2+(BK376-BN376)^2+(BK373-BN376)^2</f>
        <v>0</v>
      </c>
      <c r="BU376" s="148">
        <f t="shared" si="1574"/>
        <v>4.6420296387404898</v>
      </c>
      <c r="BW376" s="155">
        <f t="shared" ref="BW376" si="1907">SUM(BU373:BU376)</f>
        <v>18.66229925495935</v>
      </c>
      <c r="BX376" s="156">
        <f t="shared" ref="BX376" si="1908">AVERAGE(BU373:BU376)</f>
        <v>4.6655748137398376</v>
      </c>
      <c r="BY376" s="157">
        <f t="shared" ref="BY376" si="1909">(BX376-CC$12)^2</f>
        <v>15.650019041887349</v>
      </c>
      <c r="BZ376" s="158">
        <f t="shared" ref="BZ376" si="1910">(BU374-BX376)^2+(BU375-BX376)^2+(BU376-BX376)^2+(BU373-BX376)^2</f>
        <v>3.7459488045715483</v>
      </c>
    </row>
    <row r="377" spans="1:78" x14ac:dyDescent="0.2">
      <c r="A377" s="74" t="s">
        <v>409</v>
      </c>
      <c r="B377" s="75">
        <v>260.49303547879526</v>
      </c>
      <c r="C377" s="75">
        <v>61.215863337516886</v>
      </c>
      <c r="D377" s="75">
        <v>3.501408748021698</v>
      </c>
      <c r="E377" s="75">
        <v>3.2063413573085846</v>
      </c>
      <c r="F377" s="75">
        <v>2.4663945578231292</v>
      </c>
      <c r="G377" s="75">
        <v>3.9538591348690328</v>
      </c>
      <c r="H377" s="75">
        <v>331.63056125702605</v>
      </c>
      <c r="I377" s="75"/>
      <c r="J377" s="96"/>
      <c r="K377" s="97"/>
      <c r="L377" s="97"/>
      <c r="M377" s="98"/>
      <c r="R377" s="75">
        <f t="shared" si="1568"/>
        <v>334.83690261433463</v>
      </c>
      <c r="T377" s="96"/>
      <c r="U377" s="97"/>
      <c r="V377" s="97"/>
      <c r="W377" s="98"/>
      <c r="AB377" s="148">
        <f t="shared" si="1569"/>
        <v>260.49303547879526</v>
      </c>
      <c r="AD377" s="149"/>
      <c r="AE377" s="143"/>
      <c r="AF377" s="143"/>
      <c r="AG377" s="150"/>
      <c r="AL377" s="148">
        <f t="shared" si="1570"/>
        <v>61.215863337516886</v>
      </c>
      <c r="AN377" s="149"/>
      <c r="AO377" s="143"/>
      <c r="AP377" s="143"/>
      <c r="AQ377" s="150"/>
      <c r="AV377" s="148">
        <f t="shared" si="1571"/>
        <v>3.501408748021698</v>
      </c>
      <c r="AX377" s="149"/>
      <c r="AY377" s="143"/>
      <c r="AZ377" s="143"/>
      <c r="BA377" s="150"/>
      <c r="BF377" s="148">
        <f t="shared" si="1572"/>
        <v>3.2063413573085846</v>
      </c>
      <c r="BK377" s="148">
        <f t="shared" si="1573"/>
        <v>2.4663945578231292</v>
      </c>
      <c r="BM377" s="149"/>
      <c r="BN377" s="143"/>
      <c r="BO377" s="143"/>
      <c r="BP377" s="150"/>
      <c r="BU377" s="148">
        <f t="shared" si="1574"/>
        <v>3.9538591348690328</v>
      </c>
      <c r="BW377" s="149"/>
      <c r="BX377" s="143"/>
      <c r="BY377" s="143"/>
      <c r="BZ377" s="150"/>
    </row>
    <row r="378" spans="1:78" x14ac:dyDescent="0.2">
      <c r="A378" s="74" t="s">
        <v>410</v>
      </c>
      <c r="B378" s="75">
        <v>217.51820863617613</v>
      </c>
      <c r="C378" s="75">
        <v>51.116779029501387</v>
      </c>
      <c r="D378" s="75">
        <v>2.1883804675135612</v>
      </c>
      <c r="E378" s="75"/>
      <c r="F378" s="75">
        <v>7.9303059523809516</v>
      </c>
      <c r="G378" s="75">
        <v>15.351677399374992</v>
      </c>
      <c r="H378" s="75">
        <v>294.10535148494699</v>
      </c>
      <c r="I378" s="75"/>
      <c r="J378" s="96"/>
      <c r="K378" s="97"/>
      <c r="L378" s="97"/>
      <c r="M378" s="98"/>
      <c r="R378" s="75">
        <f t="shared" si="1568"/>
        <v>294.10535148494699</v>
      </c>
      <c r="T378" s="96"/>
      <c r="U378" s="97"/>
      <c r="V378" s="97"/>
      <c r="W378" s="98"/>
      <c r="AB378" s="148">
        <f t="shared" si="1569"/>
        <v>217.51820863617613</v>
      </c>
      <c r="AD378" s="149"/>
      <c r="AE378" s="143"/>
      <c r="AF378" s="143"/>
      <c r="AG378" s="150"/>
      <c r="AL378" s="148">
        <f t="shared" si="1570"/>
        <v>51.116779029501387</v>
      </c>
      <c r="AN378" s="149"/>
      <c r="AO378" s="143"/>
      <c r="AP378" s="143"/>
      <c r="AQ378" s="150"/>
      <c r="AV378" s="148">
        <f t="shared" si="1571"/>
        <v>2.1883804675135612</v>
      </c>
      <c r="AX378" s="149"/>
      <c r="AY378" s="143"/>
      <c r="AZ378" s="143"/>
      <c r="BA378" s="150"/>
      <c r="BF378" s="148" t="str">
        <f t="shared" si="1572"/>
        <v/>
      </c>
      <c r="BK378" s="148">
        <f t="shared" si="1573"/>
        <v>7.9303059523809516</v>
      </c>
      <c r="BM378" s="149"/>
      <c r="BN378" s="143"/>
      <c r="BO378" s="143"/>
      <c r="BP378" s="150"/>
      <c r="BU378" s="148">
        <f t="shared" si="1574"/>
        <v>15.351677399374992</v>
      </c>
      <c r="BW378" s="149"/>
      <c r="BX378" s="143"/>
      <c r="BY378" s="143"/>
      <c r="BZ378" s="150"/>
    </row>
    <row r="379" spans="1:78" x14ac:dyDescent="0.2">
      <c r="A379" s="74" t="s">
        <v>411</v>
      </c>
      <c r="B379" s="75">
        <v>261.41523209472223</v>
      </c>
      <c r="C379" s="75">
        <v>61.432579542259717</v>
      </c>
      <c r="D379" s="75">
        <v>7.002817496043396</v>
      </c>
      <c r="E379" s="75"/>
      <c r="F379" s="75">
        <v>2.5315125000000003</v>
      </c>
      <c r="G379" s="75">
        <v>0.60818908035585406</v>
      </c>
      <c r="H379" s="75">
        <v>332.99033071338118</v>
      </c>
      <c r="I379" s="75"/>
      <c r="J379" s="96"/>
      <c r="K379" s="97"/>
      <c r="L379" s="97"/>
      <c r="M379" s="98"/>
      <c r="R379" s="75">
        <f t="shared" si="1568"/>
        <v>332.99033071338118</v>
      </c>
      <c r="T379" s="96"/>
      <c r="U379" s="97"/>
      <c r="V379" s="97"/>
      <c r="W379" s="98"/>
      <c r="AB379" s="148">
        <f t="shared" si="1569"/>
        <v>261.41523209472223</v>
      </c>
      <c r="AD379" s="149"/>
      <c r="AE379" s="143"/>
      <c r="AF379" s="143"/>
      <c r="AG379" s="150"/>
      <c r="AL379" s="148">
        <f t="shared" si="1570"/>
        <v>61.432579542259717</v>
      </c>
      <c r="AN379" s="149"/>
      <c r="AO379" s="143"/>
      <c r="AP379" s="143"/>
      <c r="AQ379" s="150"/>
      <c r="AV379" s="148">
        <f t="shared" si="1571"/>
        <v>7.002817496043396</v>
      </c>
      <c r="AX379" s="149"/>
      <c r="AY379" s="143"/>
      <c r="AZ379" s="143"/>
      <c r="BA379" s="150"/>
      <c r="BF379" s="148" t="str">
        <f t="shared" si="1572"/>
        <v/>
      </c>
      <c r="BK379" s="148">
        <f t="shared" si="1573"/>
        <v>2.5315125000000003</v>
      </c>
      <c r="BM379" s="149"/>
      <c r="BN379" s="143"/>
      <c r="BO379" s="143"/>
      <c r="BP379" s="150"/>
      <c r="BU379" s="148">
        <f t="shared" si="1574"/>
        <v>0.60818908035585406</v>
      </c>
      <c r="BW379" s="149"/>
      <c r="BX379" s="143"/>
      <c r="BY379" s="143"/>
      <c r="BZ379" s="150"/>
    </row>
    <row r="380" spans="1:78" x14ac:dyDescent="0.2">
      <c r="A380" s="74" t="s">
        <v>412</v>
      </c>
      <c r="B380" s="75">
        <v>297.82994943893817</v>
      </c>
      <c r="C380" s="75">
        <v>69.990038118150466</v>
      </c>
      <c r="D380" s="75">
        <v>7.8781696830488199</v>
      </c>
      <c r="E380" s="75"/>
      <c r="F380" s="75">
        <v>2.5720500956632648</v>
      </c>
      <c r="G380" s="75">
        <v>12.986085586451814</v>
      </c>
      <c r="H380" s="75">
        <v>391.25629292225256</v>
      </c>
      <c r="I380" s="75">
        <v>14.815813464235628</v>
      </c>
      <c r="J380" s="102">
        <f t="shared" ref="J380" si="1911">SUM(H377:H380)</f>
        <v>1349.9825363776067</v>
      </c>
      <c r="K380" s="103">
        <f t="shared" ref="K380" si="1912">AVERAGE(H377:H380)</f>
        <v>337.49563409440168</v>
      </c>
      <c r="L380" s="104">
        <f t="shared" ref="L380" si="1913">(K380-P$12)^2</f>
        <v>4690.3664344029676</v>
      </c>
      <c r="M380" s="105">
        <f t="shared" ref="M380" si="1914">(H378-K380)^2+(H379-K380)^2+(H380-K380)^2+(H377-K380)^2</f>
        <v>4827.6219004756822</v>
      </c>
      <c r="R380" s="75">
        <f t="shared" si="1568"/>
        <v>391.25629292225256</v>
      </c>
      <c r="T380" s="102">
        <f t="shared" ref="T380" si="1915">SUM(R377:R380)</f>
        <v>1353.1888777349154</v>
      </c>
      <c r="U380" s="103">
        <f t="shared" ref="U380" si="1916">AVERAGE(R377:R380)</f>
        <v>338.29721943372886</v>
      </c>
      <c r="V380" s="104">
        <f t="shared" ref="V380" si="1917">(U380-Z$12)^2</f>
        <v>4727.4981706917961</v>
      </c>
      <c r="W380" s="105">
        <f t="shared" ref="W380" si="1918">(R378-U380)^2+(R379-U380)^2+(R380-U380)^2+(R377-U380)^2</f>
        <v>4797.7215179461627</v>
      </c>
      <c r="AB380" s="148">
        <f t="shared" si="1569"/>
        <v>297.82994943893817</v>
      </c>
      <c r="AD380" s="155">
        <f t="shared" ref="AD380" si="1919">SUM(AB377:AB380)</f>
        <v>1037.2564256486319</v>
      </c>
      <c r="AE380" s="156">
        <f t="shared" ref="AE380" si="1920">AVERAGE(AB377:AB380)</f>
        <v>259.31410641215797</v>
      </c>
      <c r="AF380" s="157">
        <f t="shared" ref="AF380" si="1921">(AE380-AJ$12)^2</f>
        <v>2859.7690294323443</v>
      </c>
      <c r="AG380" s="158">
        <f t="shared" ref="AG380" si="1922">(AB378-AE380)^2+(AB379-AE380)^2+(AB380-AE380)^2+(AB377-AE380)^2</f>
        <v>3236.171837841991</v>
      </c>
      <c r="AL380" s="148">
        <f t="shared" si="1570"/>
        <v>69.990038118150466</v>
      </c>
      <c r="AN380" s="155">
        <f t="shared" ref="AN380" si="1923">SUM(AL377:AL380)</f>
        <v>243.75526002742848</v>
      </c>
      <c r="AO380" s="156">
        <f t="shared" ref="AO380" si="1924">AVERAGE(AL377:AL380)</f>
        <v>60.938815006857119</v>
      </c>
      <c r="AP380" s="157">
        <f t="shared" ref="AP380" si="1925">(AO380-AT$12)^2</f>
        <v>159.02910683519013</v>
      </c>
      <c r="AQ380" s="158">
        <f t="shared" ref="AQ380" si="1926">(AL378-AO380)^2+(AL379-AO380)^2+(AL380-AO380)^2+(AL377-AO380)^2</f>
        <v>178.71758974482387</v>
      </c>
      <c r="AV380" s="148">
        <f t="shared" si="1571"/>
        <v>7.8781696830488199</v>
      </c>
      <c r="AX380" s="155">
        <f t="shared" ref="AX380" si="1927">SUM(AV377:AV380)</f>
        <v>20.570776394627476</v>
      </c>
      <c r="AY380" s="156">
        <f t="shared" ref="AY380" si="1928">AVERAGE(AV377:AV380)</f>
        <v>5.142694098656869</v>
      </c>
      <c r="AZ380" s="157">
        <f t="shared" ref="AZ380" si="1929">(AY380-BD$12)^2</f>
        <v>2.1765167461261949</v>
      </c>
      <c r="BA380" s="158">
        <f t="shared" ref="BA380" si="1930">(AV378-AY380)^2+(AV379-AY380)^2+(AV380-AY380)^2+(AV377-AY380)^2</f>
        <v>22.364672359678053</v>
      </c>
      <c r="BF380" s="148" t="str">
        <f t="shared" si="1572"/>
        <v/>
      </c>
      <c r="BK380" s="148">
        <f t="shared" si="1573"/>
        <v>2.5720500956632648</v>
      </c>
      <c r="BM380" s="155">
        <f t="shared" ref="BM380" si="1931">SUM(BK377:BK380)</f>
        <v>15.500263105867345</v>
      </c>
      <c r="BN380" s="156">
        <f t="shared" ref="BN380" si="1932">AVERAGE(BK377:BK380)</f>
        <v>3.8750657764668364</v>
      </c>
      <c r="BO380" s="157">
        <f t="shared" ref="BO380" si="1933">(BN380-BS$12)^2</f>
        <v>1.742657582634791</v>
      </c>
      <c r="BP380" s="158">
        <f t="shared" ref="BP380" si="1934">(BK378-BN380)^2+(BK379-BN380)^2+(BK380-BN380)^2+(BK377-BN380)^2</f>
        <v>21.932312757707855</v>
      </c>
      <c r="BU380" s="148">
        <f t="shared" si="1574"/>
        <v>12.986085586451814</v>
      </c>
      <c r="BW380" s="155">
        <f t="shared" ref="BW380" si="1935">SUM(BU377:BU380)</f>
        <v>32.899811201051691</v>
      </c>
      <c r="BX380" s="156">
        <f t="shared" ref="BX380" si="1936">AVERAGE(BU377:BU380)</f>
        <v>8.2249528002629226</v>
      </c>
      <c r="BY380" s="157">
        <f t="shared" ref="BY380" si="1937">(BX380-CC$12)^2</f>
        <v>0.15731734731580202</v>
      </c>
      <c r="BZ380" s="158">
        <f t="shared" ref="BZ380" si="1938">(BU378-BX380)^2+(BU379-BX380)^2+(BU380-BX380)^2+(BU377-BX380)^2</f>
        <v>149.71591958277227</v>
      </c>
    </row>
    <row r="381" spans="1:78" x14ac:dyDescent="0.2">
      <c r="A381" s="74" t="s">
        <v>413</v>
      </c>
      <c r="B381" s="75">
        <v>183.04240952657827</v>
      </c>
      <c r="C381" s="75">
        <v>43.014966238745892</v>
      </c>
      <c r="D381" s="75">
        <v>2.6260565610162736</v>
      </c>
      <c r="E381" s="75">
        <v>3.5136231884057971</v>
      </c>
      <c r="F381" s="75">
        <v>0</v>
      </c>
      <c r="G381" s="75">
        <v>0.94723528239455113</v>
      </c>
      <c r="H381" s="75">
        <v>229.630667608735</v>
      </c>
      <c r="I381" s="75"/>
      <c r="J381" s="96"/>
      <c r="K381" s="97"/>
      <c r="L381" s="97"/>
      <c r="M381" s="98"/>
      <c r="R381" s="75">
        <f t="shared" si="1568"/>
        <v>233.1442907971408</v>
      </c>
      <c r="T381" s="96"/>
      <c r="U381" s="97"/>
      <c r="V381" s="97"/>
      <c r="W381" s="98"/>
      <c r="AB381" s="148">
        <f t="shared" si="1569"/>
        <v>183.04240952657827</v>
      </c>
      <c r="AD381" s="149"/>
      <c r="AE381" s="143"/>
      <c r="AF381" s="143"/>
      <c r="AG381" s="150"/>
      <c r="AL381" s="148">
        <f t="shared" si="1570"/>
        <v>43.014966238745892</v>
      </c>
      <c r="AN381" s="149"/>
      <c r="AO381" s="143"/>
      <c r="AP381" s="143"/>
      <c r="AQ381" s="150"/>
      <c r="AV381" s="148">
        <f t="shared" si="1571"/>
        <v>2.6260565610162736</v>
      </c>
      <c r="AX381" s="149"/>
      <c r="AY381" s="143"/>
      <c r="AZ381" s="143"/>
      <c r="BA381" s="150"/>
      <c r="BF381" s="148">
        <f t="shared" si="1572"/>
        <v>3.5136231884057971</v>
      </c>
      <c r="BK381" s="148">
        <f t="shared" si="1573"/>
        <v>0</v>
      </c>
      <c r="BM381" s="149"/>
      <c r="BN381" s="143"/>
      <c r="BO381" s="143"/>
      <c r="BP381" s="150"/>
      <c r="BU381" s="148">
        <f t="shared" si="1574"/>
        <v>0.94723528239455113</v>
      </c>
      <c r="BW381" s="149"/>
      <c r="BX381" s="143"/>
      <c r="BY381" s="143"/>
      <c r="BZ381" s="150"/>
    </row>
    <row r="382" spans="1:78" x14ac:dyDescent="0.2">
      <c r="A382" s="74" t="s">
        <v>414</v>
      </c>
      <c r="B382" s="75">
        <v>115.89662398891684</v>
      </c>
      <c r="C382" s="75">
        <v>27.235706637395456</v>
      </c>
      <c r="D382" s="75">
        <v>3.063732654518986</v>
      </c>
      <c r="E382" s="75"/>
      <c r="F382" s="75">
        <v>0</v>
      </c>
      <c r="G382" s="75">
        <v>0.99137153642594789</v>
      </c>
      <c r="H382" s="75">
        <v>147.18743481725724</v>
      </c>
      <c r="I382" s="75"/>
      <c r="J382" s="96"/>
      <c r="K382" s="97"/>
      <c r="L382" s="97"/>
      <c r="M382" s="98"/>
      <c r="R382" s="75">
        <f t="shared" si="1568"/>
        <v>147.18743481725724</v>
      </c>
      <c r="T382" s="96"/>
      <c r="U382" s="97"/>
      <c r="V382" s="97"/>
      <c r="W382" s="98"/>
      <c r="AB382" s="148">
        <f t="shared" si="1569"/>
        <v>115.89662398891684</v>
      </c>
      <c r="AD382" s="149"/>
      <c r="AE382" s="143"/>
      <c r="AF382" s="143"/>
      <c r="AG382" s="150"/>
      <c r="AL382" s="148">
        <f t="shared" si="1570"/>
        <v>27.235706637395456</v>
      </c>
      <c r="AN382" s="149"/>
      <c r="AO382" s="143"/>
      <c r="AP382" s="143"/>
      <c r="AQ382" s="150"/>
      <c r="AV382" s="148">
        <f t="shared" si="1571"/>
        <v>3.063732654518986</v>
      </c>
      <c r="AX382" s="149"/>
      <c r="AY382" s="143"/>
      <c r="AZ382" s="143"/>
      <c r="BA382" s="150"/>
      <c r="BF382" s="148" t="str">
        <f t="shared" si="1572"/>
        <v/>
      </c>
      <c r="BK382" s="148">
        <f t="shared" si="1573"/>
        <v>0</v>
      </c>
      <c r="BM382" s="149"/>
      <c r="BN382" s="143"/>
      <c r="BO382" s="143"/>
      <c r="BP382" s="150"/>
      <c r="BU382" s="148">
        <f t="shared" si="1574"/>
        <v>0.99137153642594789</v>
      </c>
      <c r="BW382" s="149"/>
      <c r="BX382" s="143"/>
      <c r="BY382" s="143"/>
      <c r="BZ382" s="150"/>
    </row>
    <row r="383" spans="1:78" x14ac:dyDescent="0.2">
      <c r="A383" s="74" t="s">
        <v>415</v>
      </c>
      <c r="B383" s="75">
        <v>149.24103283610779</v>
      </c>
      <c r="C383" s="75">
        <v>35.071642716485329</v>
      </c>
      <c r="D383" s="75">
        <v>3.93908484152441</v>
      </c>
      <c r="E383" s="75"/>
      <c r="F383" s="75">
        <v>0</v>
      </c>
      <c r="G383" s="75">
        <v>0</v>
      </c>
      <c r="H383" s="75">
        <v>188.25176039411755</v>
      </c>
      <c r="I383" s="75"/>
      <c r="J383" s="96"/>
      <c r="K383" s="97"/>
      <c r="L383" s="97"/>
      <c r="M383" s="98"/>
      <c r="R383" s="75">
        <f t="shared" si="1568"/>
        <v>188.25176039411755</v>
      </c>
      <c r="T383" s="96"/>
      <c r="U383" s="97"/>
      <c r="V383" s="97"/>
      <c r="W383" s="98"/>
      <c r="AB383" s="148">
        <f t="shared" si="1569"/>
        <v>149.24103283610779</v>
      </c>
      <c r="AD383" s="149"/>
      <c r="AE383" s="143"/>
      <c r="AF383" s="143"/>
      <c r="AG383" s="150"/>
      <c r="AL383" s="148">
        <f t="shared" si="1570"/>
        <v>35.071642716485329</v>
      </c>
      <c r="AN383" s="149"/>
      <c r="AO383" s="143"/>
      <c r="AP383" s="143"/>
      <c r="AQ383" s="150"/>
      <c r="AV383" s="148">
        <f t="shared" si="1571"/>
        <v>3.93908484152441</v>
      </c>
      <c r="AX383" s="149"/>
      <c r="AY383" s="143"/>
      <c r="AZ383" s="143"/>
      <c r="BA383" s="150"/>
      <c r="BF383" s="148" t="str">
        <f t="shared" si="1572"/>
        <v/>
      </c>
      <c r="BK383" s="148">
        <f t="shared" si="1573"/>
        <v>0</v>
      </c>
      <c r="BM383" s="149"/>
      <c r="BN383" s="143"/>
      <c r="BO383" s="143"/>
      <c r="BP383" s="150"/>
      <c r="BU383" s="148">
        <f t="shared" si="1574"/>
        <v>0</v>
      </c>
      <c r="BW383" s="149"/>
      <c r="BX383" s="143"/>
      <c r="BY383" s="143"/>
      <c r="BZ383" s="150"/>
    </row>
    <row r="384" spans="1:78" x14ac:dyDescent="0.2">
      <c r="A384" s="74" t="s">
        <v>416</v>
      </c>
      <c r="B384" s="75">
        <v>191.0340857929223</v>
      </c>
      <c r="C384" s="75">
        <v>44.89301016133674</v>
      </c>
      <c r="D384" s="75">
        <v>3.501408748021698</v>
      </c>
      <c r="E384" s="75"/>
      <c r="F384" s="75">
        <v>10.700950127551021</v>
      </c>
      <c r="G384" s="75">
        <v>1.3735220019858527</v>
      </c>
      <c r="H384" s="75">
        <v>251.50297683181762</v>
      </c>
      <c r="I384" s="75">
        <v>33.560238429172514</v>
      </c>
      <c r="J384" s="102">
        <f t="shared" ref="J384" si="1939">SUM(H381:H384)</f>
        <v>816.57283965192744</v>
      </c>
      <c r="K384" s="103">
        <f t="shared" ref="K384" si="1940">AVERAGE(H381:H384)</f>
        <v>204.14320991298186</v>
      </c>
      <c r="L384" s="104">
        <f t="shared" ref="L384" si="1941">(K384-P$12)^2</f>
        <v>4207.6205573475327</v>
      </c>
      <c r="M384" s="105">
        <f t="shared" ref="M384" si="1942">(H382-K384)^2+(H383-K384)^2+(H384-K384)^2+(H381-K384)^2</f>
        <v>6389.0565069646336</v>
      </c>
      <c r="R384" s="75">
        <f t="shared" si="1568"/>
        <v>251.50297683181762</v>
      </c>
      <c r="T384" s="102">
        <f t="shared" ref="T384" si="1943">SUM(R381:R384)</f>
        <v>820.08646284033318</v>
      </c>
      <c r="U384" s="103">
        <f t="shared" ref="U384" si="1944">AVERAGE(R381:R384)</f>
        <v>205.0216157100833</v>
      </c>
      <c r="V384" s="104">
        <f t="shared" ref="V384" si="1945">(U384-Z$12)^2</f>
        <v>4162.6754479681822</v>
      </c>
      <c r="W384" s="105">
        <f t="shared" ref="W384" si="1946">(R382-U384)^2+(R383-U384)^2+(R384-U384)^2+(R381-U384)^2</f>
        <v>6577.422312643831</v>
      </c>
      <c r="AB384" s="148">
        <f t="shared" si="1569"/>
        <v>191.0340857929223</v>
      </c>
      <c r="AD384" s="155">
        <f t="shared" ref="AD384" si="1947">SUM(AB381:AB384)</f>
        <v>639.2141521445252</v>
      </c>
      <c r="AE384" s="156">
        <f t="shared" ref="AE384" si="1948">AVERAGE(AB381:AB384)</f>
        <v>159.8035380361313</v>
      </c>
      <c r="AF384" s="157">
        <f t="shared" ref="AF384" si="1949">(AE384-AJ$12)^2</f>
        <v>2119.1070637437847</v>
      </c>
      <c r="AG384" s="158">
        <f t="shared" ref="AG384" si="1950">(AB382-AE384)^2+(AB383-AE384)^2+(AB384-AE384)^2+(AB381-AE384)^2</f>
        <v>3554.775878588714</v>
      </c>
      <c r="AL384" s="148">
        <f t="shared" si="1570"/>
        <v>44.89301016133674</v>
      </c>
      <c r="AN384" s="155">
        <f t="shared" ref="AN384" si="1951">SUM(AL381:AL384)</f>
        <v>150.21532575396341</v>
      </c>
      <c r="AO384" s="156">
        <f t="shared" ref="AO384" si="1952">AVERAGE(AL381:AL384)</f>
        <v>37.553831438490853</v>
      </c>
      <c r="AP384" s="157">
        <f t="shared" ref="AP384" si="1953">(AO384-AT$12)^2</f>
        <v>116.08573975372882</v>
      </c>
      <c r="AQ384" s="158">
        <f t="shared" ref="AQ384" si="1954">(AL382-AO384)^2+(AL383-AO384)^2+(AL384-AO384)^2+(AL381-AO384)^2</f>
        <v>196.31249789506177</v>
      </c>
      <c r="AV384" s="148">
        <f t="shared" si="1571"/>
        <v>3.501408748021698</v>
      </c>
      <c r="AX384" s="155">
        <f t="shared" ref="AX384" si="1955">SUM(AV381:AV384)</f>
        <v>13.130282805081368</v>
      </c>
      <c r="AY384" s="156">
        <f t="shared" ref="AY384" si="1956">AVERAGE(AV381:AV384)</f>
        <v>3.282570701270342</v>
      </c>
      <c r="AZ384" s="157">
        <f t="shared" ref="AZ384" si="1957">(AY384-BD$12)^2</f>
        <v>0.14808731097084227</v>
      </c>
      <c r="BA384" s="158">
        <f t="shared" ref="BA384" si="1958">(AV382-AY384)^2+(AV383-AY384)^2+(AV384-AY384)^2+(AV381-AY384)^2</f>
        <v>0.95780181411897392</v>
      </c>
      <c r="BF384" s="148" t="str">
        <f t="shared" si="1572"/>
        <v/>
      </c>
      <c r="BK384" s="148">
        <f t="shared" si="1573"/>
        <v>10.700950127551021</v>
      </c>
      <c r="BM384" s="155">
        <f t="shared" ref="BM384" si="1959">SUM(BK381:BK384)</f>
        <v>10.700950127551021</v>
      </c>
      <c r="BN384" s="156">
        <f t="shared" ref="BN384" si="1960">AVERAGE(BK381:BK384)</f>
        <v>2.6752375318877553</v>
      </c>
      <c r="BO384" s="157">
        <f t="shared" ref="BO384" si="1961">(BN384-BS$12)^2</f>
        <v>1.4464709572614341E-2</v>
      </c>
      <c r="BP384" s="158">
        <f t="shared" ref="BP384" si="1962">(BK382-BN384)^2+(BK383-BN384)^2+(BK384-BN384)^2+(BK381-BN384)^2</f>
        <v>85.882750224250657</v>
      </c>
      <c r="BU384" s="148">
        <f t="shared" si="1574"/>
        <v>1.3735220019858527</v>
      </c>
      <c r="BW384" s="155">
        <f t="shared" ref="BW384" si="1963">SUM(BU381:BU384)</f>
        <v>3.3121288208063517</v>
      </c>
      <c r="BX384" s="156">
        <f t="shared" ref="BX384" si="1964">AVERAGE(BU381:BU384)</f>
        <v>0.82803220520158793</v>
      </c>
      <c r="BY384" s="157">
        <f t="shared" ref="BY384" si="1965">(BX384-CC$12)^2</f>
        <v>60.73946998818527</v>
      </c>
      <c r="BZ384" s="158">
        <f t="shared" ref="BZ384" si="1966">(BU382-BX384)^2+(BU383-BX384)^2+(BU384-BX384)^2+(BU381-BX384)^2</f>
        <v>1.0240855619838358</v>
      </c>
    </row>
    <row r="385" spans="1:78" x14ac:dyDescent="0.2">
      <c r="A385" s="74" t="s">
        <v>418</v>
      </c>
      <c r="B385" s="75">
        <v>311.62350324724963</v>
      </c>
      <c r="C385" s="75">
        <v>73.231523263103654</v>
      </c>
      <c r="D385" s="75">
        <v>4.3767609350271224</v>
      </c>
      <c r="E385" s="75">
        <v>3.1486826697892276</v>
      </c>
      <c r="F385" s="75">
        <v>9.1445349737811821</v>
      </c>
      <c r="G385" s="75">
        <v>18.022817360149297</v>
      </c>
      <c r="H385" s="75">
        <v>416.39913977931087</v>
      </c>
      <c r="I385" s="75"/>
      <c r="J385" s="96"/>
      <c r="K385" s="97"/>
      <c r="L385" s="97"/>
      <c r="M385" s="98"/>
      <c r="R385" s="75">
        <f t="shared" si="1568"/>
        <v>419.54782244910012</v>
      </c>
      <c r="T385" s="96"/>
      <c r="U385" s="97"/>
      <c r="V385" s="97"/>
      <c r="W385" s="98"/>
      <c r="AB385" s="148">
        <f t="shared" si="1569"/>
        <v>311.62350324724963</v>
      </c>
      <c r="AD385" s="149"/>
      <c r="AE385" s="143"/>
      <c r="AF385" s="143"/>
      <c r="AG385" s="150"/>
      <c r="AL385" s="148">
        <f t="shared" si="1570"/>
        <v>73.231523263103654</v>
      </c>
      <c r="AN385" s="149"/>
      <c r="AO385" s="143"/>
      <c r="AP385" s="143"/>
      <c r="AQ385" s="150"/>
      <c r="AV385" s="148">
        <f t="shared" si="1571"/>
        <v>4.3767609350271224</v>
      </c>
      <c r="AX385" s="149"/>
      <c r="AY385" s="143"/>
      <c r="AZ385" s="143"/>
      <c r="BA385" s="150"/>
      <c r="BF385" s="148">
        <f t="shared" si="1572"/>
        <v>3.1486826697892276</v>
      </c>
      <c r="BK385" s="148">
        <f t="shared" si="1573"/>
        <v>9.1445349737811821</v>
      </c>
      <c r="BM385" s="149"/>
      <c r="BN385" s="143"/>
      <c r="BO385" s="143"/>
      <c r="BP385" s="150"/>
      <c r="BU385" s="148">
        <f t="shared" si="1574"/>
        <v>18.022817360149297</v>
      </c>
      <c r="BW385" s="149"/>
      <c r="BX385" s="143"/>
      <c r="BY385" s="143"/>
      <c r="BZ385" s="150"/>
    </row>
    <row r="386" spans="1:78" x14ac:dyDescent="0.2">
      <c r="A386" s="74" t="s">
        <v>419</v>
      </c>
      <c r="B386" s="75">
        <v>216.52549529696466</v>
      </c>
      <c r="C386" s="75">
        <v>50.883491394786695</v>
      </c>
      <c r="D386" s="75">
        <v>5.2521131220325472</v>
      </c>
      <c r="E386" s="75"/>
      <c r="F386" s="75">
        <v>2.7963456845238102</v>
      </c>
      <c r="G386" s="75">
        <v>7.3509461272102357</v>
      </c>
      <c r="H386" s="75">
        <v>282.80839162551797</v>
      </c>
      <c r="I386" s="75"/>
      <c r="J386" s="96"/>
      <c r="K386" s="97"/>
      <c r="L386" s="97"/>
      <c r="M386" s="98"/>
      <c r="R386" s="75">
        <f t="shared" si="1568"/>
        <v>282.80839162551797</v>
      </c>
      <c r="T386" s="96"/>
      <c r="U386" s="97"/>
      <c r="V386" s="97"/>
      <c r="W386" s="98"/>
      <c r="AB386" s="148">
        <f t="shared" si="1569"/>
        <v>216.52549529696466</v>
      </c>
      <c r="AD386" s="149"/>
      <c r="AE386" s="143"/>
      <c r="AF386" s="143"/>
      <c r="AG386" s="150"/>
      <c r="AL386" s="148">
        <f t="shared" si="1570"/>
        <v>50.883491394786695</v>
      </c>
      <c r="AN386" s="149"/>
      <c r="AO386" s="143"/>
      <c r="AP386" s="143"/>
      <c r="AQ386" s="150"/>
      <c r="AV386" s="148">
        <f t="shared" si="1571"/>
        <v>5.2521131220325472</v>
      </c>
      <c r="AX386" s="149"/>
      <c r="AY386" s="143"/>
      <c r="AZ386" s="143"/>
      <c r="BA386" s="150"/>
      <c r="BF386" s="148" t="str">
        <f t="shared" si="1572"/>
        <v/>
      </c>
      <c r="BK386" s="148">
        <f t="shared" si="1573"/>
        <v>2.7963456845238102</v>
      </c>
      <c r="BM386" s="149"/>
      <c r="BN386" s="143"/>
      <c r="BO386" s="143"/>
      <c r="BP386" s="150"/>
      <c r="BU386" s="148">
        <f t="shared" si="1574"/>
        <v>7.3509461272102357</v>
      </c>
      <c r="BW386" s="149"/>
      <c r="BX386" s="143"/>
      <c r="BY386" s="143"/>
      <c r="BZ386" s="150"/>
    </row>
    <row r="387" spans="1:78" x14ac:dyDescent="0.2">
      <c r="A387" s="74" t="s">
        <v>420</v>
      </c>
      <c r="B387" s="75">
        <v>273.67102428258733</v>
      </c>
      <c r="C387" s="75">
        <v>64.31269070640802</v>
      </c>
      <c r="D387" s="75">
        <v>1.3130282805081368</v>
      </c>
      <c r="E387" s="75"/>
      <c r="F387" s="75">
        <v>15.317017346938776</v>
      </c>
      <c r="G387" s="75">
        <v>6.7262766580553874</v>
      </c>
      <c r="H387" s="75">
        <v>361.34003727449766</v>
      </c>
      <c r="I387" s="75"/>
      <c r="J387" s="96"/>
      <c r="K387" s="97"/>
      <c r="L387" s="97"/>
      <c r="M387" s="98"/>
      <c r="R387" s="75">
        <f t="shared" si="1568"/>
        <v>361.34003727449766</v>
      </c>
      <c r="T387" s="96"/>
      <c r="U387" s="97"/>
      <c r="V387" s="97"/>
      <c r="W387" s="98"/>
      <c r="AB387" s="148">
        <f t="shared" si="1569"/>
        <v>273.67102428258733</v>
      </c>
      <c r="AD387" s="149"/>
      <c r="AE387" s="143"/>
      <c r="AF387" s="143"/>
      <c r="AG387" s="150"/>
      <c r="AL387" s="148">
        <f t="shared" si="1570"/>
        <v>64.31269070640802</v>
      </c>
      <c r="AN387" s="149"/>
      <c r="AO387" s="143"/>
      <c r="AP387" s="143"/>
      <c r="AQ387" s="150"/>
      <c r="AV387" s="148">
        <f t="shared" si="1571"/>
        <v>1.3130282805081368</v>
      </c>
      <c r="AX387" s="149"/>
      <c r="AY387" s="143"/>
      <c r="AZ387" s="143"/>
      <c r="BA387" s="150"/>
      <c r="BF387" s="148" t="str">
        <f t="shared" si="1572"/>
        <v/>
      </c>
      <c r="BK387" s="148">
        <f t="shared" si="1573"/>
        <v>15.317017346938776</v>
      </c>
      <c r="BM387" s="149"/>
      <c r="BN387" s="143"/>
      <c r="BO387" s="143"/>
      <c r="BP387" s="150"/>
      <c r="BU387" s="148">
        <f t="shared" si="1574"/>
        <v>6.7262766580553874</v>
      </c>
      <c r="BW387" s="149"/>
      <c r="BX387" s="143"/>
      <c r="BY387" s="143"/>
      <c r="BZ387" s="150"/>
    </row>
    <row r="388" spans="1:78" x14ac:dyDescent="0.2">
      <c r="A388" s="74" t="s">
        <v>421</v>
      </c>
      <c r="B388" s="75">
        <v>224.09953692562982</v>
      </c>
      <c r="C388" s="75">
        <v>52.663391177523003</v>
      </c>
      <c r="D388" s="75">
        <v>3.063732654518986</v>
      </c>
      <c r="E388" s="75"/>
      <c r="F388" s="75">
        <v>0</v>
      </c>
      <c r="G388" s="75">
        <v>3.2881142227476761</v>
      </c>
      <c r="H388" s="75">
        <v>283.11477498041944</v>
      </c>
      <c r="I388" s="75">
        <v>30.462833099579246</v>
      </c>
      <c r="J388" s="102">
        <f t="shared" ref="J388" si="1967">SUM(H385:H388)</f>
        <v>1343.6623436597461</v>
      </c>
      <c r="K388" s="103">
        <f t="shared" ref="K388" si="1968">AVERAGE(H385:H388)</f>
        <v>335.91558591493651</v>
      </c>
      <c r="L388" s="104">
        <f t="shared" ref="L388" si="1969">(K388-P$12)^2</f>
        <v>4476.4398374981065</v>
      </c>
      <c r="M388" s="105">
        <f t="shared" ref="M388" si="1970">(H386-K388)^2+(H387-K388)^2+(H388-K388)^2+(H385-K388)^2</f>
        <v>12732.304890211006</v>
      </c>
      <c r="R388" s="75">
        <f t="shared" si="1568"/>
        <v>283.11477498041944</v>
      </c>
      <c r="T388" s="102">
        <f t="shared" ref="T388" si="1971">SUM(R385:R388)</f>
        <v>1346.8110263295353</v>
      </c>
      <c r="U388" s="103">
        <f t="shared" ref="U388" si="1972">AVERAGE(R385:R388)</f>
        <v>336.70275658238381</v>
      </c>
      <c r="V388" s="104">
        <f t="shared" ref="V388" si="1973">(U388-Z$12)^2</f>
        <v>4510.7801412404242</v>
      </c>
      <c r="W388" s="105">
        <f t="shared" ref="W388" si="1974">(R386-U388)^2+(R387-U388)^2+(R388-U388)^2+(R385-U388)^2</f>
        <v>13246.574884638891</v>
      </c>
      <c r="AB388" s="148">
        <f t="shared" si="1569"/>
        <v>224.09953692562982</v>
      </c>
      <c r="AD388" s="155">
        <f t="shared" ref="AD388" si="1975">SUM(AB385:AB388)</f>
        <v>1025.9195597524313</v>
      </c>
      <c r="AE388" s="156">
        <f t="shared" ref="AE388" si="1976">AVERAGE(AB385:AB388)</f>
        <v>256.47988993810782</v>
      </c>
      <c r="AF388" s="157">
        <f t="shared" ref="AF388" si="1977">(AE388-AJ$12)^2</f>
        <v>2564.6721101428593</v>
      </c>
      <c r="AG388" s="158">
        <f t="shared" ref="AG388" si="1978">(AB386-AE388)^2+(AB387-AE388)^2+(AB388-AE388)^2+(AB385-AE388)^2</f>
        <v>5981.1941011910067</v>
      </c>
      <c r="AL388" s="148">
        <f t="shared" si="1570"/>
        <v>52.663391177523003</v>
      </c>
      <c r="AN388" s="155">
        <f t="shared" ref="AN388" si="1979">SUM(AL385:AL388)</f>
        <v>241.0910965418214</v>
      </c>
      <c r="AO388" s="156">
        <f t="shared" ref="AO388" si="1980">AVERAGE(AL385:AL388)</f>
        <v>60.27277413545535</v>
      </c>
      <c r="AP388" s="157">
        <f t="shared" ref="AP388" si="1981">(AO388-AT$12)^2</f>
        <v>142.67426824986552</v>
      </c>
      <c r="AQ388" s="158">
        <f t="shared" ref="AQ388" si="1982">(AL386-AO388)^2+(AL387-AO388)^2+(AL388-AO388)^2+(AL385-AO388)^2</f>
        <v>330.31144423827317</v>
      </c>
      <c r="AV388" s="148">
        <f t="shared" si="1571"/>
        <v>3.063732654518986</v>
      </c>
      <c r="AX388" s="155">
        <f t="shared" ref="AX388" si="1983">SUM(AV385:AV388)</f>
        <v>14.005634992086792</v>
      </c>
      <c r="AY388" s="156">
        <f t="shared" ref="AY388" si="1984">AVERAGE(AV385:AV388)</f>
        <v>3.501408748021698</v>
      </c>
      <c r="AZ388" s="157">
        <f t="shared" ref="AZ388" si="1985">(AY388-BD$12)^2</f>
        <v>2.7550387753327181E-2</v>
      </c>
      <c r="BA388" s="158">
        <f t="shared" ref="BA388" si="1986">(AV386-AY388)^2+(AV387-AY388)^2+(AV388-AY388)^2+(AV385-AY388)^2</f>
        <v>8.8117766898945664</v>
      </c>
      <c r="BF388" s="148" t="str">
        <f t="shared" si="1572"/>
        <v/>
      </c>
      <c r="BK388" s="148">
        <f t="shared" si="1573"/>
        <v>0</v>
      </c>
      <c r="BM388" s="155">
        <f t="shared" ref="BM388" si="1987">SUM(BK385:BK388)</f>
        <v>27.257898005243767</v>
      </c>
      <c r="BN388" s="156">
        <f t="shared" ref="BN388" si="1988">AVERAGE(BK385:BK388)</f>
        <v>6.8144745013109418</v>
      </c>
      <c r="BO388" s="157">
        <f t="shared" ref="BO388" si="1989">(BN388-BS$12)^2</f>
        <v>18.143393838112665</v>
      </c>
      <c r="BP388" s="158">
        <f t="shared" ref="BP388" si="1990">(BK386-BN388)^2+(BK387-BN388)^2+(BK388-BN388)^2+(BK385-BN388)^2</f>
        <v>140.30483856441748</v>
      </c>
      <c r="BU388" s="148">
        <f t="shared" si="1574"/>
        <v>3.2881142227476761</v>
      </c>
      <c r="BW388" s="155">
        <f t="shared" ref="BW388" si="1991">SUM(BU385:BU388)</f>
        <v>35.388154368162596</v>
      </c>
      <c r="BX388" s="156">
        <f t="shared" ref="BX388" si="1992">AVERAGE(BU385:BU388)</f>
        <v>8.8470385920406489</v>
      </c>
      <c r="BY388" s="157">
        <f t="shared" ref="BY388" si="1993">(BX388-CC$12)^2</f>
        <v>5.0829182646948294E-2</v>
      </c>
      <c r="BZ388" s="158">
        <f t="shared" ref="BZ388" si="1994">(BU386-BX388)^2+(BU387-BX388)^2+(BU388-BX388)^2+(BU385-BX388)^2</f>
        <v>121.83247998875598</v>
      </c>
    </row>
    <row r="389" spans="1:78" x14ac:dyDescent="0.2">
      <c r="A389" s="74" t="s">
        <v>423</v>
      </c>
      <c r="B389" s="75">
        <v>70.567157462767909</v>
      </c>
      <c r="C389" s="75">
        <v>16.583282003750458</v>
      </c>
      <c r="D389" s="75">
        <v>2.6260565610162736</v>
      </c>
      <c r="E389" s="75">
        <v>8.6540797546012271</v>
      </c>
      <c r="F389" s="75">
        <v>1.2460937499999998</v>
      </c>
      <c r="G389" s="75">
        <v>0</v>
      </c>
      <c r="H389" s="75">
        <v>91.022589777534634</v>
      </c>
      <c r="I389" s="75"/>
      <c r="J389" s="96"/>
      <c r="K389" s="97"/>
      <c r="L389" s="97"/>
      <c r="M389" s="98"/>
      <c r="R389" s="75">
        <f t="shared" si="1568"/>
        <v>99.676669532135861</v>
      </c>
      <c r="T389" s="96"/>
      <c r="U389" s="97"/>
      <c r="V389" s="97"/>
      <c r="W389" s="98"/>
      <c r="AB389" s="148">
        <f t="shared" si="1569"/>
        <v>70.567157462767909</v>
      </c>
      <c r="AD389" s="149"/>
      <c r="AE389" s="143"/>
      <c r="AF389" s="143"/>
      <c r="AG389" s="150"/>
      <c r="AL389" s="148">
        <f t="shared" si="1570"/>
        <v>16.583282003750458</v>
      </c>
      <c r="AN389" s="149"/>
      <c r="AO389" s="143"/>
      <c r="AP389" s="143"/>
      <c r="AQ389" s="150"/>
      <c r="AV389" s="148">
        <f t="shared" si="1571"/>
        <v>2.6260565610162736</v>
      </c>
      <c r="AX389" s="149"/>
      <c r="AY389" s="143"/>
      <c r="AZ389" s="143"/>
      <c r="BA389" s="150"/>
      <c r="BF389" s="148">
        <f t="shared" si="1572"/>
        <v>8.6540797546012271</v>
      </c>
      <c r="BK389" s="148">
        <f t="shared" si="1573"/>
        <v>1.2460937499999998</v>
      </c>
      <c r="BM389" s="149"/>
      <c r="BN389" s="143"/>
      <c r="BO389" s="143"/>
      <c r="BP389" s="150"/>
      <c r="BU389" s="148">
        <f t="shared" si="1574"/>
        <v>0</v>
      </c>
      <c r="BW389" s="149"/>
      <c r="BX389" s="143"/>
      <c r="BY389" s="143"/>
      <c r="BZ389" s="150"/>
    </row>
    <row r="390" spans="1:78" x14ac:dyDescent="0.2">
      <c r="A390" s="74" t="s">
        <v>424</v>
      </c>
      <c r="B390" s="75">
        <v>297.67339512467947</v>
      </c>
      <c r="C390" s="75">
        <v>69.953247854299676</v>
      </c>
      <c r="D390" s="75">
        <v>3.501408748021698</v>
      </c>
      <c r="E390" s="75"/>
      <c r="F390" s="75">
        <v>0</v>
      </c>
      <c r="G390" s="75">
        <v>0</v>
      </c>
      <c r="H390" s="75">
        <v>371.12805172700081</v>
      </c>
      <c r="I390" s="75"/>
      <c r="J390" s="96"/>
      <c r="K390" s="97"/>
      <c r="L390" s="97"/>
      <c r="M390" s="98"/>
      <c r="R390" s="75">
        <f t="shared" si="1568"/>
        <v>371.12805172700081</v>
      </c>
      <c r="T390" s="96"/>
      <c r="U390" s="97"/>
      <c r="V390" s="97"/>
      <c r="W390" s="98"/>
      <c r="AB390" s="148">
        <f t="shared" si="1569"/>
        <v>297.67339512467947</v>
      </c>
      <c r="AD390" s="149"/>
      <c r="AE390" s="143"/>
      <c r="AF390" s="143"/>
      <c r="AG390" s="150"/>
      <c r="AL390" s="148">
        <f t="shared" si="1570"/>
        <v>69.953247854299676</v>
      </c>
      <c r="AN390" s="149"/>
      <c r="AO390" s="143"/>
      <c r="AP390" s="143"/>
      <c r="AQ390" s="150"/>
      <c r="AV390" s="148">
        <f t="shared" si="1571"/>
        <v>3.501408748021698</v>
      </c>
      <c r="AX390" s="149"/>
      <c r="AY390" s="143"/>
      <c r="AZ390" s="143"/>
      <c r="BA390" s="150"/>
      <c r="BF390" s="148" t="str">
        <f t="shared" si="1572"/>
        <v/>
      </c>
      <c r="BK390" s="148">
        <f t="shared" si="1573"/>
        <v>0</v>
      </c>
      <c r="BM390" s="149"/>
      <c r="BN390" s="143"/>
      <c r="BO390" s="143"/>
      <c r="BP390" s="150"/>
      <c r="BU390" s="148">
        <f t="shared" si="1574"/>
        <v>0</v>
      </c>
      <c r="BW390" s="149"/>
      <c r="BX390" s="143"/>
      <c r="BY390" s="143"/>
      <c r="BZ390" s="150"/>
    </row>
    <row r="391" spans="1:78" x14ac:dyDescent="0.2">
      <c r="A391" s="74" t="s">
        <v>425</v>
      </c>
      <c r="B391" s="75">
        <v>191.03011119986115</v>
      </c>
      <c r="C391" s="75">
        <v>44.892076131967372</v>
      </c>
      <c r="D391" s="75">
        <v>3.93908484152441</v>
      </c>
      <c r="E391" s="75"/>
      <c r="F391" s="75">
        <v>0</v>
      </c>
      <c r="G391" s="75">
        <v>0</v>
      </c>
      <c r="H391" s="75">
        <v>239.86127217335294</v>
      </c>
      <c r="I391" s="75"/>
      <c r="J391" s="96"/>
      <c r="K391" s="97"/>
      <c r="L391" s="97"/>
      <c r="M391" s="98"/>
      <c r="R391" s="75">
        <f t="shared" si="1568"/>
        <v>239.86127217335294</v>
      </c>
      <c r="T391" s="96"/>
      <c r="U391" s="97"/>
      <c r="V391" s="97"/>
      <c r="W391" s="98"/>
      <c r="AB391" s="148">
        <f t="shared" si="1569"/>
        <v>191.03011119986115</v>
      </c>
      <c r="AD391" s="149"/>
      <c r="AE391" s="143"/>
      <c r="AF391" s="143"/>
      <c r="AG391" s="150"/>
      <c r="AL391" s="148">
        <f t="shared" si="1570"/>
        <v>44.892076131967372</v>
      </c>
      <c r="AN391" s="149"/>
      <c r="AO391" s="143"/>
      <c r="AP391" s="143"/>
      <c r="AQ391" s="150"/>
      <c r="AV391" s="148">
        <f t="shared" si="1571"/>
        <v>3.93908484152441</v>
      </c>
      <c r="AX391" s="149"/>
      <c r="AY391" s="143"/>
      <c r="AZ391" s="143"/>
      <c r="BA391" s="150"/>
      <c r="BF391" s="148" t="str">
        <f t="shared" si="1572"/>
        <v/>
      </c>
      <c r="BK391" s="148">
        <f t="shared" si="1573"/>
        <v>0</v>
      </c>
      <c r="BM391" s="149"/>
      <c r="BN391" s="143"/>
      <c r="BO391" s="143"/>
      <c r="BP391" s="150"/>
      <c r="BU391" s="148">
        <f t="shared" si="1574"/>
        <v>0</v>
      </c>
      <c r="BW391" s="149"/>
      <c r="BX391" s="143"/>
      <c r="BY391" s="143"/>
      <c r="BZ391" s="150"/>
    </row>
    <row r="392" spans="1:78" x14ac:dyDescent="0.2">
      <c r="A392" s="74" t="s">
        <v>426</v>
      </c>
      <c r="B392" s="75">
        <v>221.71482917525054</v>
      </c>
      <c r="C392" s="75">
        <v>52.102984856183873</v>
      </c>
      <c r="D392" s="75">
        <v>1.3130282805081368</v>
      </c>
      <c r="E392" s="75"/>
      <c r="F392" s="75">
        <v>0</v>
      </c>
      <c r="G392" s="75">
        <v>0</v>
      </c>
      <c r="H392" s="75">
        <v>275.13084231194256</v>
      </c>
      <c r="I392" s="75">
        <v>42.530154277699857</v>
      </c>
      <c r="J392" s="102">
        <f t="shared" ref="J392" si="1995">SUM(H389:H392)</f>
        <v>977.1427559898309</v>
      </c>
      <c r="K392" s="103">
        <f t="shared" ref="K392" si="1996">AVERAGE(H389:H392)</f>
        <v>244.28568899745773</v>
      </c>
      <c r="L392" s="104">
        <f t="shared" ref="L392" si="1997">(K392-P$12)^2</f>
        <v>611.26110092875274</v>
      </c>
      <c r="M392" s="105">
        <f t="shared" ref="M392" si="1998">(H390-K392)^2+(H391-K392)^2+(H392-K392)^2+(H389-K392)^2</f>
        <v>40549.561512536471</v>
      </c>
      <c r="R392" s="75">
        <f t="shared" si="1568"/>
        <v>275.13084231194256</v>
      </c>
      <c r="T392" s="102">
        <f t="shared" ref="T392" si="1999">SUM(R389:R392)</f>
        <v>985.7968357444322</v>
      </c>
      <c r="U392" s="103">
        <f t="shared" ref="U392" si="2000">AVERAGE(R389:R392)</f>
        <v>246.44920893610805</v>
      </c>
      <c r="V392" s="104">
        <f t="shared" ref="V392" si="2001">(U392-Z$12)^2</f>
        <v>533.20379253023452</v>
      </c>
      <c r="W392" s="105">
        <f t="shared" ref="W392" si="2002">(R390-U392)^2+(R391-U392)^2+(R392-U392)^2+(R389-U392)^2</f>
        <v>37953.029166662564</v>
      </c>
      <c r="AB392" s="148">
        <f t="shared" si="1569"/>
        <v>221.71482917525054</v>
      </c>
      <c r="AD392" s="155">
        <f t="shared" ref="AD392" si="2003">SUM(AB389:AB392)</f>
        <v>780.98549296255908</v>
      </c>
      <c r="AE392" s="156">
        <f t="shared" ref="AE392" si="2004">AVERAGE(AB389:AB392)</f>
        <v>195.24637324063977</v>
      </c>
      <c r="AF392" s="157">
        <f t="shared" ref="AF392" si="2005">(AE392-AJ$12)^2</f>
        <v>112.16768894545486</v>
      </c>
      <c r="AG392" s="158">
        <f t="shared" ref="AG392" si="2006">(AB390-AE392)^2+(AB391-AE392)^2+(AB392-AE392)^2+(AB389-AE392)^2</f>
        <v>26754.55768417762</v>
      </c>
      <c r="AL392" s="148">
        <f t="shared" si="1570"/>
        <v>52.102984856183873</v>
      </c>
      <c r="AN392" s="155">
        <f t="shared" ref="AN392" si="2007">SUM(AL389:AL392)</f>
        <v>183.53159084620137</v>
      </c>
      <c r="AO392" s="156">
        <f t="shared" ref="AO392" si="2008">AVERAGE(AL389:AL392)</f>
        <v>45.882897711550342</v>
      </c>
      <c r="AP392" s="157">
        <f t="shared" ref="AP392" si="2009">(AO392-AT$12)^2</f>
        <v>5.9792132024540301</v>
      </c>
      <c r="AQ392" s="158">
        <f t="shared" ref="AQ392" si="2010">(AL390-AO392)^2+(AL391-AO392)^2+(AL392-AO392)^2+(AL389-AO392)^2</f>
        <v>1477.5204481087094</v>
      </c>
      <c r="AV392" s="148">
        <f t="shared" si="1571"/>
        <v>1.3130282805081368</v>
      </c>
      <c r="AX392" s="155">
        <f t="shared" ref="AX392" si="2011">SUM(AV389:AV392)</f>
        <v>11.379578431070518</v>
      </c>
      <c r="AY392" s="156">
        <f t="shared" ref="AY392" si="2012">AVERAGE(AV389:AV392)</f>
        <v>2.8448946077676296</v>
      </c>
      <c r="AZ392" s="157">
        <f t="shared" ref="AZ392" si="2013">(AY392-BD$12)^2</f>
        <v>0.6765017016415652</v>
      </c>
      <c r="BA392" s="158">
        <f t="shared" ref="BA392" si="2014">(AV390-AY392)^2+(AV391-AY392)^2+(AV392-AY392)^2+(AV389-AY392)^2</f>
        <v>4.0227676192996924</v>
      </c>
      <c r="BF392" s="148" t="str">
        <f t="shared" si="1572"/>
        <v/>
      </c>
      <c r="BK392" s="148">
        <f t="shared" si="1573"/>
        <v>0</v>
      </c>
      <c r="BM392" s="155">
        <f t="shared" ref="BM392" si="2015">SUM(BK389:BK392)</f>
        <v>1.2460937499999998</v>
      </c>
      <c r="BN392" s="156">
        <f t="shared" ref="BN392" si="2016">AVERAGE(BK389:BK392)</f>
        <v>0.31152343749999994</v>
      </c>
      <c r="BO392" s="157">
        <f t="shared" ref="BO392" si="2017">(BN392-BS$12)^2</f>
        <v>5.0330444512629731</v>
      </c>
      <c r="BP392" s="158">
        <f t="shared" ref="BP392" si="2018">(BK390-BN392)^2+(BK391-BN392)^2+(BK392-BN392)^2+(BK389-BN392)^2</f>
        <v>1.1645622253417964</v>
      </c>
      <c r="BU392" s="148">
        <f t="shared" si="1574"/>
        <v>0</v>
      </c>
      <c r="BW392" s="155">
        <f t="shared" ref="BW392" si="2019">SUM(BU389:BU392)</f>
        <v>0</v>
      </c>
      <c r="BX392" s="156">
        <f t="shared" ref="BX392" si="2020">AVERAGE(BU389:BU392)</f>
        <v>0</v>
      </c>
      <c r="BY392" s="157">
        <f t="shared" ref="BY392" si="2021">(BX392-CC$12)^2</f>
        <v>74.331733247510314</v>
      </c>
      <c r="BZ392" s="158">
        <f t="shared" ref="BZ392" si="2022">(BU390-BX392)^2+(BU391-BX392)^2+(BU392-BX392)^2+(BU389-BX392)^2</f>
        <v>0</v>
      </c>
    </row>
    <row r="393" spans="1:78" x14ac:dyDescent="0.2">
      <c r="A393" s="74" t="s">
        <v>427</v>
      </c>
      <c r="B393" s="75">
        <v>171.30407845381552</v>
      </c>
      <c r="C393" s="75">
        <v>40.256458436646646</v>
      </c>
      <c r="D393" s="75">
        <v>8.7535218700542448</v>
      </c>
      <c r="E393" s="75">
        <v>4.9965338134765629</v>
      </c>
      <c r="F393" s="75">
        <v>5.4966209608843535</v>
      </c>
      <c r="G393" s="75">
        <v>13.51134469897724</v>
      </c>
      <c r="H393" s="75">
        <v>239.322024420378</v>
      </c>
      <c r="I393" s="75"/>
      <c r="J393" s="96"/>
      <c r="K393" s="97"/>
      <c r="L393" s="97"/>
      <c r="M393" s="98"/>
      <c r="R393" s="75">
        <f t="shared" si="1568"/>
        <v>244.31855823385456</v>
      </c>
      <c r="T393" s="96"/>
      <c r="U393" s="97"/>
      <c r="V393" s="97"/>
      <c r="W393" s="98"/>
      <c r="AB393" s="148">
        <f t="shared" si="1569"/>
        <v>171.30407845381552</v>
      </c>
      <c r="AD393" s="149"/>
      <c r="AE393" s="143"/>
      <c r="AF393" s="143"/>
      <c r="AG393" s="150"/>
      <c r="AL393" s="148">
        <f t="shared" si="1570"/>
        <v>40.256458436646646</v>
      </c>
      <c r="AN393" s="149"/>
      <c r="AO393" s="143"/>
      <c r="AP393" s="143"/>
      <c r="AQ393" s="150"/>
      <c r="AV393" s="148">
        <f t="shared" si="1571"/>
        <v>8.7535218700542448</v>
      </c>
      <c r="AX393" s="149"/>
      <c r="AY393" s="143"/>
      <c r="AZ393" s="143"/>
      <c r="BA393" s="150"/>
      <c r="BF393" s="148">
        <f t="shared" si="1572"/>
        <v>4.9965338134765629</v>
      </c>
      <c r="BK393" s="148">
        <f t="shared" si="1573"/>
        <v>5.4966209608843535</v>
      </c>
      <c r="BM393" s="149"/>
      <c r="BN393" s="143"/>
      <c r="BO393" s="143"/>
      <c r="BP393" s="150"/>
      <c r="BU393" s="148">
        <f t="shared" si="1574"/>
        <v>13.51134469897724</v>
      </c>
      <c r="BW393" s="149"/>
      <c r="BX393" s="143"/>
      <c r="BY393" s="143"/>
      <c r="BZ393" s="150"/>
    </row>
    <row r="394" spans="1:78" x14ac:dyDescent="0.2">
      <c r="A394" s="74" t="s">
        <v>428</v>
      </c>
      <c r="B394" s="75">
        <v>219.30200513252794</v>
      </c>
      <c r="C394" s="75">
        <v>51.535971206144062</v>
      </c>
      <c r="D394" s="75">
        <v>1.750704374010849</v>
      </c>
      <c r="E394" s="75"/>
      <c r="F394" s="75">
        <v>0</v>
      </c>
      <c r="G394" s="75">
        <v>12.893518566773997</v>
      </c>
      <c r="H394" s="75">
        <v>285.48219927945684</v>
      </c>
      <c r="I394" s="75"/>
      <c r="J394" s="96"/>
      <c r="K394" s="97"/>
      <c r="L394" s="97"/>
      <c r="M394" s="98"/>
      <c r="R394" s="75">
        <f t="shared" ref="R394:R457" si="2023">SUM(B394:G394)</f>
        <v>285.48219927945684</v>
      </c>
      <c r="T394" s="96"/>
      <c r="U394" s="97"/>
      <c r="V394" s="97"/>
      <c r="W394" s="98"/>
      <c r="AB394" s="148">
        <f t="shared" ref="AB394:AB457" si="2024">B394</f>
        <v>219.30200513252794</v>
      </c>
      <c r="AD394" s="149"/>
      <c r="AE394" s="143"/>
      <c r="AF394" s="143"/>
      <c r="AG394" s="150"/>
      <c r="AL394" s="148">
        <f t="shared" ref="AL394:AL457" si="2025">C394</f>
        <v>51.535971206144062</v>
      </c>
      <c r="AN394" s="149"/>
      <c r="AO394" s="143"/>
      <c r="AP394" s="143"/>
      <c r="AQ394" s="150"/>
      <c r="AV394" s="148">
        <f t="shared" ref="AV394:AV457" si="2026">D394</f>
        <v>1.750704374010849</v>
      </c>
      <c r="AX394" s="149"/>
      <c r="AY394" s="143"/>
      <c r="AZ394" s="143"/>
      <c r="BA394" s="150"/>
      <c r="BF394" s="148" t="str">
        <f t="shared" ref="BF394:BF457" si="2027">IF(E394="","",E394)</f>
        <v/>
      </c>
      <c r="BK394" s="148">
        <f t="shared" ref="BK394:BK457" si="2028">F394</f>
        <v>0</v>
      </c>
      <c r="BM394" s="149"/>
      <c r="BN394" s="143"/>
      <c r="BO394" s="143"/>
      <c r="BP394" s="150"/>
      <c r="BU394" s="148">
        <f t="shared" ref="BU394:BU457" si="2029">G394</f>
        <v>12.893518566773997</v>
      </c>
      <c r="BW394" s="149"/>
      <c r="BX394" s="143"/>
      <c r="BY394" s="143"/>
      <c r="BZ394" s="150"/>
    </row>
    <row r="395" spans="1:78" x14ac:dyDescent="0.2">
      <c r="A395" s="74" t="s">
        <v>429</v>
      </c>
      <c r="B395" s="75">
        <v>216.48772207790788</v>
      </c>
      <c r="C395" s="75">
        <v>50.874614688308348</v>
      </c>
      <c r="D395" s="75">
        <v>3.501408748021698</v>
      </c>
      <c r="E395" s="75"/>
      <c r="F395" s="75">
        <v>0</v>
      </c>
      <c r="G395" s="75">
        <v>8.9022560986259371</v>
      </c>
      <c r="H395" s="75">
        <v>279.76600161286382</v>
      </c>
      <c r="I395" s="75"/>
      <c r="J395" s="96"/>
      <c r="K395" s="97"/>
      <c r="L395" s="97"/>
      <c r="M395" s="98"/>
      <c r="R395" s="75">
        <f t="shared" si="2023"/>
        <v>279.76600161286382</v>
      </c>
      <c r="T395" s="96"/>
      <c r="U395" s="97"/>
      <c r="V395" s="97"/>
      <c r="W395" s="98"/>
      <c r="AB395" s="148">
        <f t="shared" si="2024"/>
        <v>216.48772207790788</v>
      </c>
      <c r="AD395" s="149"/>
      <c r="AE395" s="143"/>
      <c r="AF395" s="143"/>
      <c r="AG395" s="150"/>
      <c r="AL395" s="148">
        <f t="shared" si="2025"/>
        <v>50.874614688308348</v>
      </c>
      <c r="AN395" s="149"/>
      <c r="AO395" s="143"/>
      <c r="AP395" s="143"/>
      <c r="AQ395" s="150"/>
      <c r="AV395" s="148">
        <f t="shared" si="2026"/>
        <v>3.501408748021698</v>
      </c>
      <c r="AX395" s="149"/>
      <c r="AY395" s="143"/>
      <c r="AZ395" s="143"/>
      <c r="BA395" s="150"/>
      <c r="BF395" s="148" t="str">
        <f t="shared" si="2027"/>
        <v/>
      </c>
      <c r="BK395" s="148">
        <f t="shared" si="2028"/>
        <v>0</v>
      </c>
      <c r="BM395" s="149"/>
      <c r="BN395" s="143"/>
      <c r="BO395" s="143"/>
      <c r="BP395" s="150"/>
      <c r="BU395" s="148">
        <f t="shared" si="2029"/>
        <v>8.9022560986259371</v>
      </c>
      <c r="BW395" s="149"/>
      <c r="BX395" s="143"/>
      <c r="BY395" s="143"/>
      <c r="BZ395" s="150"/>
    </row>
    <row r="396" spans="1:78" x14ac:dyDescent="0.2">
      <c r="A396" s="74" t="s">
        <v>430</v>
      </c>
      <c r="B396" s="75">
        <v>102.982716832631</v>
      </c>
      <c r="C396" s="75">
        <v>24.200938455668283</v>
      </c>
      <c r="D396" s="75">
        <v>3.93908484152441</v>
      </c>
      <c r="E396" s="75"/>
      <c r="F396" s="75">
        <v>3.4252755625</v>
      </c>
      <c r="G396" s="75">
        <v>41.635596682244454</v>
      </c>
      <c r="H396" s="75">
        <v>176.18361237456813</v>
      </c>
      <c r="I396" s="75">
        <v>11.408257363253856</v>
      </c>
      <c r="J396" s="102">
        <f t="shared" ref="J396" si="2030">SUM(H393:H396)</f>
        <v>980.75383768726692</v>
      </c>
      <c r="K396" s="103">
        <f t="shared" ref="K396" si="2031">AVERAGE(H393:H396)</f>
        <v>245.18845942181673</v>
      </c>
      <c r="L396" s="104">
        <f t="shared" ref="L396" si="2032">(K396-P$12)^2</f>
        <v>567.43645387764764</v>
      </c>
      <c r="M396" s="105">
        <f t="shared" ref="M396" si="2033">(H394-K396)^2+(H395-K396)^2+(H396-K396)^2+(H393-K396)^2</f>
        <v>7615.2758713290959</v>
      </c>
      <c r="R396" s="75">
        <f t="shared" si="2023"/>
        <v>176.18361237456813</v>
      </c>
      <c r="T396" s="102">
        <f t="shared" ref="T396" si="2034">SUM(R393:R396)</f>
        <v>985.75037150074331</v>
      </c>
      <c r="U396" s="103">
        <f t="shared" ref="U396" si="2035">AVERAGE(R393:R396)</f>
        <v>246.43759287518583</v>
      </c>
      <c r="V396" s="104">
        <f t="shared" ref="V396" si="2036">(U396-Z$12)^2</f>
        <v>533.74038517342478</v>
      </c>
      <c r="W396" s="105">
        <f t="shared" ref="W396" si="2037">(R394-U396)^2+(R395-U396)^2+(R396-U396)^2+(R393-U396)^2</f>
        <v>7575.3762022425053</v>
      </c>
      <c r="AB396" s="148">
        <f t="shared" si="2024"/>
        <v>102.982716832631</v>
      </c>
      <c r="AD396" s="155">
        <f t="shared" ref="AD396" si="2038">SUM(AB393:AB396)</f>
        <v>710.07652249688238</v>
      </c>
      <c r="AE396" s="156">
        <f t="shared" ref="AE396" si="2039">AVERAGE(AB393:AB396)</f>
        <v>177.51913062422059</v>
      </c>
      <c r="AF396" s="157">
        <f t="shared" ref="AF396" si="2040">(AE396-AJ$12)^2</f>
        <v>801.91860803344969</v>
      </c>
      <c r="AG396" s="158">
        <f t="shared" ref="AG396" si="2041">(AB394-AE396)^2+(AB395-AE396)^2+(AB396-AE396)^2+(AB393-AE396)^2</f>
        <v>8858.663576453273</v>
      </c>
      <c r="AL396" s="148">
        <f t="shared" si="2025"/>
        <v>24.200938455668283</v>
      </c>
      <c r="AN396" s="155">
        <f t="shared" ref="AN396" si="2042">SUM(AL393:AL396)</f>
        <v>166.86798278676733</v>
      </c>
      <c r="AO396" s="156">
        <f t="shared" ref="AO396" si="2043">AVERAGE(AL393:AL396)</f>
        <v>41.716995696691832</v>
      </c>
      <c r="AP396" s="157">
        <f t="shared" ref="AP396" si="2044">(AO396-AT$12)^2</f>
        <v>43.707238065216735</v>
      </c>
      <c r="AQ396" s="158">
        <f t="shared" ref="AQ396" si="2045">(AL394-AO396)^2+(AL395-AO396)^2+(AL396-AO396)^2+(AL393-AO396)^2</f>
        <v>489.219696009632</v>
      </c>
      <c r="AV396" s="148">
        <f t="shared" si="2026"/>
        <v>3.93908484152441</v>
      </c>
      <c r="AX396" s="155">
        <f t="shared" ref="AX396" si="2046">SUM(AV393:AV396)</f>
        <v>17.944719833611202</v>
      </c>
      <c r="AY396" s="156">
        <f t="shared" ref="AY396" si="2047">AVERAGE(AV393:AV396)</f>
        <v>4.4861799584028006</v>
      </c>
      <c r="AZ396" s="157">
        <f t="shared" ref="AZ396" si="2048">(AY396-BD$12)^2</f>
        <v>0.67041397824673987</v>
      </c>
      <c r="BA396" s="158">
        <f t="shared" ref="BA396" si="2049">(AV394-AY396)^2+(AV395-AY396)^2+(AV396-AY396)^2+(AV393-AY396)^2</f>
        <v>26.962121067449136</v>
      </c>
      <c r="BF396" s="148" t="str">
        <f t="shared" si="2027"/>
        <v/>
      </c>
      <c r="BK396" s="148">
        <f t="shared" si="2028"/>
        <v>3.4252755625</v>
      </c>
      <c r="BM396" s="155">
        <f t="shared" ref="BM396" si="2050">SUM(BK393:BK396)</f>
        <v>8.921896523384353</v>
      </c>
      <c r="BN396" s="156">
        <f t="shared" ref="BN396" si="2051">AVERAGE(BK393:BK396)</f>
        <v>2.2304741308460883</v>
      </c>
      <c r="BO396" s="157">
        <f t="shared" ref="BO396" si="2052">(BN396-BS$12)^2</f>
        <v>0.10529640798528958</v>
      </c>
      <c r="BP396" s="158">
        <f t="shared" ref="BP396" si="2053">(BK394-BN396)^2+(BK395-BN396)^2+(BK396-BN396)^2+(BK393-BN396)^2</f>
        <v>22.045295273198469</v>
      </c>
      <c r="BU396" s="148">
        <f t="shared" si="2029"/>
        <v>41.635596682244454</v>
      </c>
      <c r="BW396" s="155">
        <f t="shared" ref="BW396" si="2054">SUM(BU393:BU396)</f>
        <v>76.942716046621626</v>
      </c>
      <c r="BX396" s="156">
        <f t="shared" ref="BX396" si="2055">AVERAGE(BU393:BU396)</f>
        <v>19.235679011655407</v>
      </c>
      <c r="BY396" s="157">
        <f t="shared" ref="BY396" si="2056">(BX396-CC$12)^2</f>
        <v>112.65898511995206</v>
      </c>
      <c r="BZ396" s="158">
        <f t="shared" ref="BZ396" si="2057">(BU394-BX396)^2+(BU395-BX396)^2+(BU396-BX396)^2+(BU393-BX396)^2</f>
        <v>681.52694318061288</v>
      </c>
    </row>
    <row r="397" spans="1:78" x14ac:dyDescent="0.2">
      <c r="A397" s="74" t="s">
        <v>431</v>
      </c>
      <c r="B397" s="75">
        <v>229.67930395964876</v>
      </c>
      <c r="C397" s="75">
        <v>53.974636430517457</v>
      </c>
      <c r="D397" s="75">
        <v>1.750704374010849</v>
      </c>
      <c r="E397" s="75">
        <v>3.0750072590011617</v>
      </c>
      <c r="F397" s="75">
        <v>5.5423849596088433</v>
      </c>
      <c r="G397" s="75">
        <v>29.131830026970029</v>
      </c>
      <c r="H397" s="75">
        <v>320.07885975075595</v>
      </c>
      <c r="I397" s="75"/>
      <c r="J397" s="96"/>
      <c r="K397" s="97"/>
      <c r="L397" s="97"/>
      <c r="M397" s="98"/>
      <c r="R397" s="75">
        <f t="shared" si="2023"/>
        <v>323.15386700975711</v>
      </c>
      <c r="T397" s="96"/>
      <c r="U397" s="97"/>
      <c r="V397" s="97"/>
      <c r="W397" s="98"/>
      <c r="AB397" s="148">
        <f t="shared" si="2024"/>
        <v>229.67930395964876</v>
      </c>
      <c r="AD397" s="149"/>
      <c r="AE397" s="143"/>
      <c r="AF397" s="143"/>
      <c r="AG397" s="150"/>
      <c r="AL397" s="148">
        <f t="shared" si="2025"/>
        <v>53.974636430517457</v>
      </c>
      <c r="AN397" s="149"/>
      <c r="AO397" s="143"/>
      <c r="AP397" s="143"/>
      <c r="AQ397" s="150"/>
      <c r="AV397" s="148">
        <f t="shared" si="2026"/>
        <v>1.750704374010849</v>
      </c>
      <c r="AX397" s="149"/>
      <c r="AY397" s="143"/>
      <c r="AZ397" s="143"/>
      <c r="BA397" s="150"/>
      <c r="BF397" s="148">
        <f t="shared" si="2027"/>
        <v>3.0750072590011617</v>
      </c>
      <c r="BK397" s="148">
        <f t="shared" si="2028"/>
        <v>5.5423849596088433</v>
      </c>
      <c r="BM397" s="149"/>
      <c r="BN397" s="143"/>
      <c r="BO397" s="143"/>
      <c r="BP397" s="150"/>
      <c r="BU397" s="148">
        <f t="shared" si="2029"/>
        <v>29.131830026970029</v>
      </c>
      <c r="BW397" s="149"/>
      <c r="BX397" s="143"/>
      <c r="BY397" s="143"/>
      <c r="BZ397" s="150"/>
    </row>
    <row r="398" spans="1:78" x14ac:dyDescent="0.2">
      <c r="A398" s="74" t="s">
        <v>432</v>
      </c>
      <c r="B398" s="75">
        <v>294.09339301118609</v>
      </c>
      <c r="C398" s="75">
        <v>69.111947357628722</v>
      </c>
      <c r="D398" s="75">
        <v>0.8753521870054245</v>
      </c>
      <c r="E398" s="75"/>
      <c r="F398" s="75">
        <v>0</v>
      </c>
      <c r="G398" s="75">
        <v>25.106823998224922</v>
      </c>
      <c r="H398" s="75">
        <v>389.18751655404515</v>
      </c>
      <c r="I398" s="75"/>
      <c r="J398" s="96"/>
      <c r="K398" s="97"/>
      <c r="L398" s="97"/>
      <c r="M398" s="98"/>
      <c r="R398" s="75">
        <f t="shared" si="2023"/>
        <v>389.18751655404515</v>
      </c>
      <c r="T398" s="96"/>
      <c r="U398" s="97"/>
      <c r="V398" s="97"/>
      <c r="W398" s="98"/>
      <c r="AB398" s="148">
        <f t="shared" si="2024"/>
        <v>294.09339301118609</v>
      </c>
      <c r="AD398" s="149"/>
      <c r="AE398" s="143"/>
      <c r="AF398" s="143"/>
      <c r="AG398" s="150"/>
      <c r="AL398" s="148">
        <f t="shared" si="2025"/>
        <v>69.111947357628722</v>
      </c>
      <c r="AN398" s="149"/>
      <c r="AO398" s="143"/>
      <c r="AP398" s="143"/>
      <c r="AQ398" s="150"/>
      <c r="AV398" s="148">
        <f t="shared" si="2026"/>
        <v>0.8753521870054245</v>
      </c>
      <c r="AX398" s="149"/>
      <c r="AY398" s="143"/>
      <c r="AZ398" s="143"/>
      <c r="BA398" s="150"/>
      <c r="BF398" s="148" t="str">
        <f t="shared" si="2027"/>
        <v/>
      </c>
      <c r="BK398" s="148">
        <f t="shared" si="2028"/>
        <v>0</v>
      </c>
      <c r="BM398" s="149"/>
      <c r="BN398" s="143"/>
      <c r="BO398" s="143"/>
      <c r="BP398" s="150"/>
      <c r="BU398" s="148">
        <f t="shared" si="2029"/>
        <v>25.106823998224922</v>
      </c>
      <c r="BW398" s="149"/>
      <c r="BX398" s="143"/>
      <c r="BY398" s="143"/>
      <c r="BZ398" s="150"/>
    </row>
    <row r="399" spans="1:78" x14ac:dyDescent="0.2">
      <c r="A399" s="74" t="s">
        <v>433</v>
      </c>
      <c r="B399" s="75">
        <v>187.49983365433548</v>
      </c>
      <c r="C399" s="75">
        <v>44.062460908768834</v>
      </c>
      <c r="D399" s="75">
        <v>3.93908484152441</v>
      </c>
      <c r="E399" s="75"/>
      <c r="F399" s="75">
        <v>0</v>
      </c>
      <c r="G399" s="75">
        <v>0</v>
      </c>
      <c r="H399" s="75">
        <v>235.50137940462872</v>
      </c>
      <c r="I399" s="75"/>
      <c r="J399" s="96"/>
      <c r="K399" s="97"/>
      <c r="L399" s="97"/>
      <c r="M399" s="98"/>
      <c r="R399" s="75">
        <f t="shared" si="2023"/>
        <v>235.50137940462872</v>
      </c>
      <c r="T399" s="96"/>
      <c r="U399" s="97"/>
      <c r="V399" s="97"/>
      <c r="W399" s="98"/>
      <c r="AB399" s="148">
        <f t="shared" si="2024"/>
        <v>187.49983365433548</v>
      </c>
      <c r="AD399" s="149"/>
      <c r="AE399" s="143"/>
      <c r="AF399" s="143"/>
      <c r="AG399" s="150"/>
      <c r="AL399" s="148">
        <f t="shared" si="2025"/>
        <v>44.062460908768834</v>
      </c>
      <c r="AN399" s="149"/>
      <c r="AO399" s="143"/>
      <c r="AP399" s="143"/>
      <c r="AQ399" s="150"/>
      <c r="AV399" s="148">
        <f t="shared" si="2026"/>
        <v>3.93908484152441</v>
      </c>
      <c r="AX399" s="149"/>
      <c r="AY399" s="143"/>
      <c r="AZ399" s="143"/>
      <c r="BA399" s="150"/>
      <c r="BF399" s="148" t="str">
        <f t="shared" si="2027"/>
        <v/>
      </c>
      <c r="BK399" s="148">
        <f t="shared" si="2028"/>
        <v>0</v>
      </c>
      <c r="BM399" s="149"/>
      <c r="BN399" s="143"/>
      <c r="BO399" s="143"/>
      <c r="BP399" s="150"/>
      <c r="BU399" s="148">
        <f t="shared" si="2029"/>
        <v>0</v>
      </c>
      <c r="BW399" s="149"/>
      <c r="BX399" s="143"/>
      <c r="BY399" s="143"/>
      <c r="BZ399" s="150"/>
    </row>
    <row r="400" spans="1:78" x14ac:dyDescent="0.2">
      <c r="A400" s="74" t="s">
        <v>434</v>
      </c>
      <c r="B400" s="75">
        <v>269.92945743685817</v>
      </c>
      <c r="C400" s="75">
        <v>63.433422497661667</v>
      </c>
      <c r="D400" s="75">
        <v>0.43767609350271225</v>
      </c>
      <c r="E400" s="75"/>
      <c r="F400" s="75">
        <v>0</v>
      </c>
      <c r="G400" s="75">
        <v>32.66255207975226</v>
      </c>
      <c r="H400" s="75">
        <v>366.46310810777481</v>
      </c>
      <c r="I400" s="75">
        <v>35.291023842917255</v>
      </c>
      <c r="J400" s="102">
        <f t="shared" ref="J400" si="2058">SUM(H397:H400)</f>
        <v>1311.2308638172046</v>
      </c>
      <c r="K400" s="103">
        <f t="shared" ref="K400" si="2059">AVERAGE(H397:H400)</f>
        <v>327.80771595430116</v>
      </c>
      <c r="L400" s="104">
        <f t="shared" ref="L400" si="2060">(K400-P$12)^2</f>
        <v>3457.2438255064649</v>
      </c>
      <c r="M400" s="105">
        <f t="shared" ref="M400" si="2061">(H398-K400)^2+(H399-K400)^2+(H400-K400)^2+(H397-K400)^2</f>
        <v>13841.914249639638</v>
      </c>
      <c r="R400" s="75">
        <f t="shared" si="2023"/>
        <v>366.46310810777481</v>
      </c>
      <c r="T400" s="102">
        <f t="shared" ref="T400" si="2062">SUM(R397:R400)</f>
        <v>1314.3058710762059</v>
      </c>
      <c r="U400" s="103">
        <f t="shared" ref="U400" si="2063">AVERAGE(R397:R400)</f>
        <v>328.57646776905148</v>
      </c>
      <c r="V400" s="104">
        <f t="shared" ref="V400" si="2064">(U400-Z$12)^2</f>
        <v>3485.2555392181225</v>
      </c>
      <c r="W400" s="105">
        <f t="shared" ref="W400" si="2065">(R398-U400)^2+(R399-U400)^2+(R400-U400)^2+(R397-U400)^2</f>
        <v>13801.473424012465</v>
      </c>
      <c r="AB400" s="148">
        <f t="shared" si="2024"/>
        <v>269.92945743685817</v>
      </c>
      <c r="AD400" s="155">
        <f t="shared" ref="AD400" si="2066">SUM(AB397:AB400)</f>
        <v>981.20198806202848</v>
      </c>
      <c r="AE400" s="156">
        <f t="shared" ref="AE400" si="2067">AVERAGE(AB397:AB400)</f>
        <v>245.30049701550712</v>
      </c>
      <c r="AF400" s="157">
        <f t="shared" ref="AF400" si="2068">(AE400-AJ$12)^2</f>
        <v>1557.3440702514406</v>
      </c>
      <c r="AG400" s="158">
        <f t="shared" ref="AG400" si="2069">(AB398-AE400)^2+(AB399-AE400)^2+(AB400-AE400)^2+(AB397-AE400)^2</f>
        <v>6572.2707485615092</v>
      </c>
      <c r="AL400" s="148">
        <f t="shared" si="2025"/>
        <v>63.433422497661667</v>
      </c>
      <c r="AN400" s="155">
        <f t="shared" ref="AN400" si="2070">SUM(AL397:AL400)</f>
        <v>230.58246719457668</v>
      </c>
      <c r="AO400" s="156">
        <f t="shared" ref="AO400" si="2071">AVERAGE(AL397:AL400)</f>
        <v>57.64561679864417</v>
      </c>
      <c r="AP400" s="157">
        <f t="shared" ref="AP400" si="2072">(AO400-AT$12)^2</f>
        <v>86.815361115949116</v>
      </c>
      <c r="AQ400" s="158">
        <f t="shared" ref="AQ400" si="2073">(AL398-AO400)^2+(AL399-AO400)^2+(AL400-AO400)^2+(AL397-AO400)^2</f>
        <v>362.95365208930917</v>
      </c>
      <c r="AV400" s="148">
        <f t="shared" si="2026"/>
        <v>0.43767609350271225</v>
      </c>
      <c r="AX400" s="155">
        <f t="shared" ref="AX400" si="2074">SUM(AV397:AV400)</f>
        <v>7.002817496043396</v>
      </c>
      <c r="AY400" s="156">
        <f t="shared" ref="AY400" si="2075">AVERAGE(AV397:AV400)</f>
        <v>1.750704374010849</v>
      </c>
      <c r="AZ400" s="157">
        <f t="shared" ref="AZ400" si="2076">(AY400-BD$12)^2</f>
        <v>3.6736908530265775</v>
      </c>
      <c r="BA400" s="158">
        <f t="shared" ref="BA400" si="2077">(AV398-AY400)^2+(AV399-AY400)^2+(AV400-AY400)^2+(AV397-AY400)^2</f>
        <v>7.279293787304205</v>
      </c>
      <c r="BF400" s="148" t="str">
        <f t="shared" si="2027"/>
        <v/>
      </c>
      <c r="BK400" s="148">
        <f t="shared" si="2028"/>
        <v>0</v>
      </c>
      <c r="BM400" s="155">
        <f t="shared" ref="BM400" si="2078">SUM(BK397:BK400)</f>
        <v>5.5423849596088433</v>
      </c>
      <c r="BN400" s="156">
        <f t="shared" ref="BN400" si="2079">AVERAGE(BK397:BK400)</f>
        <v>1.3855962399022108</v>
      </c>
      <c r="BO400" s="157">
        <f t="shared" ref="BO400" si="2080">(BN400-BS$12)^2</f>
        <v>1.3674308065381553</v>
      </c>
      <c r="BP400" s="158">
        <f t="shared" ref="BP400" si="2081">(BK398-BN400)^2+(BK399-BN400)^2+(BK400-BN400)^2+(BK397-BN400)^2</f>
        <v>23.038523280373742</v>
      </c>
      <c r="BU400" s="148">
        <f t="shared" si="2029"/>
        <v>32.66255207975226</v>
      </c>
      <c r="BW400" s="155">
        <f t="shared" ref="BW400" si="2082">SUM(BU397:BU400)</f>
        <v>86.901206104947207</v>
      </c>
      <c r="BX400" s="156">
        <f t="shared" ref="BX400" si="2083">AVERAGE(BU397:BU400)</f>
        <v>21.725301526236802</v>
      </c>
      <c r="BY400" s="157">
        <f t="shared" ref="BY400" si="2084">(BX400-CC$12)^2</f>
        <v>171.70737869101421</v>
      </c>
      <c r="BZ400" s="158">
        <f t="shared" ref="BZ400" si="2085">(BU398-BX400)^2+(BU399-BX400)^2+(BU400-BX400)^2+(BU397-BX400)^2</f>
        <v>657.90353473701555</v>
      </c>
    </row>
    <row r="401" spans="1:78" x14ac:dyDescent="0.2">
      <c r="A401" s="74" t="s">
        <v>435</v>
      </c>
      <c r="B401" s="75">
        <v>205.35126074571855</v>
      </c>
      <c r="C401" s="75">
        <v>48.257546275243854</v>
      </c>
      <c r="D401" s="75">
        <v>2.6260565610162736</v>
      </c>
      <c r="E401" s="75">
        <v>4.3725500000000004</v>
      </c>
      <c r="F401" s="75">
        <v>4.4859901147959169</v>
      </c>
      <c r="G401" s="75">
        <v>1.5766100854476186</v>
      </c>
      <c r="H401" s="75">
        <v>262.29746378222222</v>
      </c>
      <c r="I401" s="75"/>
      <c r="J401" s="96"/>
      <c r="K401" s="97"/>
      <c r="L401" s="97"/>
      <c r="M401" s="98"/>
      <c r="R401" s="75">
        <f t="shared" si="2023"/>
        <v>266.67001378222221</v>
      </c>
      <c r="T401" s="96"/>
      <c r="U401" s="97"/>
      <c r="V401" s="97"/>
      <c r="W401" s="98"/>
      <c r="AB401" s="148">
        <f t="shared" si="2024"/>
        <v>205.35126074571855</v>
      </c>
      <c r="AD401" s="149"/>
      <c r="AE401" s="143"/>
      <c r="AF401" s="143"/>
      <c r="AG401" s="150"/>
      <c r="AL401" s="148">
        <f t="shared" si="2025"/>
        <v>48.257546275243854</v>
      </c>
      <c r="AN401" s="149"/>
      <c r="AO401" s="143"/>
      <c r="AP401" s="143"/>
      <c r="AQ401" s="150"/>
      <c r="AV401" s="148">
        <f t="shared" si="2026"/>
        <v>2.6260565610162736</v>
      </c>
      <c r="AX401" s="149"/>
      <c r="AY401" s="143"/>
      <c r="AZ401" s="143"/>
      <c r="BA401" s="150"/>
      <c r="BF401" s="148">
        <f t="shared" si="2027"/>
        <v>4.3725500000000004</v>
      </c>
      <c r="BK401" s="148">
        <f t="shared" si="2028"/>
        <v>4.4859901147959169</v>
      </c>
      <c r="BM401" s="149"/>
      <c r="BN401" s="143"/>
      <c r="BO401" s="143"/>
      <c r="BP401" s="150"/>
      <c r="BU401" s="148">
        <f t="shared" si="2029"/>
        <v>1.5766100854476186</v>
      </c>
      <c r="BW401" s="149"/>
      <c r="BX401" s="143"/>
      <c r="BY401" s="143"/>
      <c r="BZ401" s="150"/>
    </row>
    <row r="402" spans="1:78" x14ac:dyDescent="0.2">
      <c r="A402" s="74" t="s">
        <v>436</v>
      </c>
      <c r="B402" s="75">
        <v>186.17173074580728</v>
      </c>
      <c r="C402" s="75">
        <v>43.750356725264709</v>
      </c>
      <c r="D402" s="75">
        <v>3.063732654518986</v>
      </c>
      <c r="E402" s="75"/>
      <c r="F402" s="75">
        <v>0</v>
      </c>
      <c r="G402" s="75">
        <v>6.2768592868495849</v>
      </c>
      <c r="H402" s="75">
        <v>239.26267941244055</v>
      </c>
      <c r="I402" s="75"/>
      <c r="J402" s="96"/>
      <c r="K402" s="97"/>
      <c r="L402" s="97"/>
      <c r="M402" s="98"/>
      <c r="R402" s="75">
        <f t="shared" si="2023"/>
        <v>239.26267941244055</v>
      </c>
      <c r="T402" s="96"/>
      <c r="U402" s="97"/>
      <c r="V402" s="97"/>
      <c r="W402" s="98"/>
      <c r="AB402" s="148">
        <f t="shared" si="2024"/>
        <v>186.17173074580728</v>
      </c>
      <c r="AD402" s="149"/>
      <c r="AE402" s="143"/>
      <c r="AF402" s="143"/>
      <c r="AG402" s="150"/>
      <c r="AL402" s="148">
        <f t="shared" si="2025"/>
        <v>43.750356725264709</v>
      </c>
      <c r="AN402" s="149"/>
      <c r="AO402" s="143"/>
      <c r="AP402" s="143"/>
      <c r="AQ402" s="150"/>
      <c r="AV402" s="148">
        <f t="shared" si="2026"/>
        <v>3.063732654518986</v>
      </c>
      <c r="AX402" s="149"/>
      <c r="AY402" s="143"/>
      <c r="AZ402" s="143"/>
      <c r="BA402" s="150"/>
      <c r="BF402" s="148" t="str">
        <f t="shared" si="2027"/>
        <v/>
      </c>
      <c r="BK402" s="148">
        <f t="shared" si="2028"/>
        <v>0</v>
      </c>
      <c r="BM402" s="149"/>
      <c r="BN402" s="143"/>
      <c r="BO402" s="143"/>
      <c r="BP402" s="150"/>
      <c r="BU402" s="148">
        <f t="shared" si="2029"/>
        <v>6.2768592868495849</v>
      </c>
      <c r="BW402" s="149"/>
      <c r="BX402" s="143"/>
      <c r="BY402" s="143"/>
      <c r="BZ402" s="150"/>
    </row>
    <row r="403" spans="1:78" x14ac:dyDescent="0.2">
      <c r="A403" s="74" t="s">
        <v>437</v>
      </c>
      <c r="B403" s="75">
        <v>251.7705111113213</v>
      </c>
      <c r="C403" s="75">
        <v>59.166070111160501</v>
      </c>
      <c r="D403" s="75">
        <v>2.1883804675135612</v>
      </c>
      <c r="E403" s="75"/>
      <c r="F403" s="75">
        <v>0.16219907407407408</v>
      </c>
      <c r="G403" s="75">
        <v>0</v>
      </c>
      <c r="H403" s="75">
        <v>313.28716076406943</v>
      </c>
      <c r="I403" s="75"/>
      <c r="J403" s="96"/>
      <c r="K403" s="97"/>
      <c r="L403" s="97"/>
      <c r="M403" s="98"/>
      <c r="R403" s="75">
        <f t="shared" si="2023"/>
        <v>313.28716076406943</v>
      </c>
      <c r="T403" s="96"/>
      <c r="U403" s="97"/>
      <c r="V403" s="97"/>
      <c r="W403" s="98"/>
      <c r="AB403" s="148">
        <f t="shared" si="2024"/>
        <v>251.7705111113213</v>
      </c>
      <c r="AD403" s="149"/>
      <c r="AE403" s="143"/>
      <c r="AF403" s="143"/>
      <c r="AG403" s="150"/>
      <c r="AL403" s="148">
        <f t="shared" si="2025"/>
        <v>59.166070111160501</v>
      </c>
      <c r="AN403" s="149"/>
      <c r="AO403" s="143"/>
      <c r="AP403" s="143"/>
      <c r="AQ403" s="150"/>
      <c r="AV403" s="148">
        <f t="shared" si="2026"/>
        <v>2.1883804675135612</v>
      </c>
      <c r="AX403" s="149"/>
      <c r="AY403" s="143"/>
      <c r="AZ403" s="143"/>
      <c r="BA403" s="150"/>
      <c r="BF403" s="148" t="str">
        <f t="shared" si="2027"/>
        <v/>
      </c>
      <c r="BK403" s="148">
        <f t="shared" si="2028"/>
        <v>0.16219907407407408</v>
      </c>
      <c r="BM403" s="149"/>
      <c r="BN403" s="143"/>
      <c r="BO403" s="143"/>
      <c r="BP403" s="150"/>
      <c r="BU403" s="148">
        <f t="shared" si="2029"/>
        <v>0</v>
      </c>
      <c r="BW403" s="149"/>
      <c r="BX403" s="143"/>
      <c r="BY403" s="143"/>
      <c r="BZ403" s="150"/>
    </row>
    <row r="404" spans="1:78" x14ac:dyDescent="0.2">
      <c r="A404" s="74" t="s">
        <v>438</v>
      </c>
      <c r="B404" s="75">
        <v>262.39991024675498</v>
      </c>
      <c r="C404" s="75">
        <v>61.663978907987421</v>
      </c>
      <c r="D404" s="75">
        <v>3.93908484152441</v>
      </c>
      <c r="E404" s="75"/>
      <c r="F404" s="75">
        <v>5.9422682823129254</v>
      </c>
      <c r="G404" s="75">
        <v>3.7162274360034542</v>
      </c>
      <c r="H404" s="75">
        <v>337.66146971458318</v>
      </c>
      <c r="I404" s="75"/>
      <c r="J404" s="102">
        <f t="shared" ref="J404" si="2086">SUM(H401:H404)</f>
        <v>1152.5087736733153</v>
      </c>
      <c r="K404" s="103">
        <f t="shared" ref="K404" si="2087">AVERAGE(H401:H404)</f>
        <v>288.12719341832883</v>
      </c>
      <c r="L404" s="104">
        <f t="shared" ref="L404" si="2088">(K404-P$12)^2</f>
        <v>365.49063204533593</v>
      </c>
      <c r="M404" s="105">
        <f t="shared" ref="M404" si="2089">(H402-K404)^2+(H403-K404)^2+(H404-K404)^2+(H401-K404)^2</f>
        <v>6141.5841471384147</v>
      </c>
      <c r="R404" s="75">
        <f t="shared" si="2023"/>
        <v>337.66146971458318</v>
      </c>
      <c r="T404" s="102">
        <f t="shared" ref="T404" si="2090">SUM(R401:R404)</f>
        <v>1156.8813236733154</v>
      </c>
      <c r="U404" s="103">
        <f t="shared" ref="U404" si="2091">AVERAGE(R401:R404)</f>
        <v>289.22033091832884</v>
      </c>
      <c r="V404" s="104">
        <f t="shared" ref="V404" si="2092">(U404-Z$12)^2</f>
        <v>387.29909477538786</v>
      </c>
      <c r="W404" s="105">
        <f t="shared" ref="W404" si="2093">(R402-U404)^2+(R403-U404)^2+(R404-U404)^2+(R401-U404)^2</f>
        <v>5930.0399736245736</v>
      </c>
      <c r="AB404" s="148">
        <f t="shared" si="2024"/>
        <v>262.39991024675498</v>
      </c>
      <c r="AD404" s="155">
        <f t="shared" ref="AD404" si="2094">SUM(AB401:AB404)</f>
        <v>905.69341284960217</v>
      </c>
      <c r="AE404" s="156">
        <f t="shared" ref="AE404" si="2095">AVERAGE(AB401:AB404)</f>
        <v>226.42335321240054</v>
      </c>
      <c r="AF404" s="157">
        <f t="shared" ref="AF404" si="2096">(AE404-AJ$12)^2</f>
        <v>423.78566592885687</v>
      </c>
      <c r="AG404" s="158">
        <f t="shared" ref="AG404" si="2097">(AB402-AE404)^2+(AB403-AE404)^2+(AB404-AE404)^2+(AB401-AE404)^2</f>
        <v>4001.0172617165299</v>
      </c>
      <c r="AL404" s="148">
        <f t="shared" si="2025"/>
        <v>61.663978907987421</v>
      </c>
      <c r="AN404" s="155">
        <f t="shared" ref="AN404" si="2098">SUM(AL401:AL404)</f>
        <v>212.83795201965648</v>
      </c>
      <c r="AO404" s="156">
        <f t="shared" ref="AO404" si="2099">AVERAGE(AL401:AL404)</f>
        <v>53.209488004914121</v>
      </c>
      <c r="AP404" s="157">
        <f t="shared" ref="AP404" si="2100">(AO404-AT$12)^2</f>
        <v>23.827551651146702</v>
      </c>
      <c r="AQ404" s="158">
        <f t="shared" ref="AQ404" si="2101">(AL402-AO404)^2+(AL403-AO404)^2+(AL404-AO404)^2+(AL401-AO404)^2</f>
        <v>220.95617827829543</v>
      </c>
      <c r="AV404" s="148">
        <f t="shared" si="2026"/>
        <v>3.93908484152441</v>
      </c>
      <c r="AX404" s="155">
        <f t="shared" ref="AX404" si="2102">SUM(AV401:AV404)</f>
        <v>11.817254524573231</v>
      </c>
      <c r="AY404" s="156">
        <f t="shared" ref="AY404" si="2103">AVERAGE(AV401:AV404)</f>
        <v>2.9543136311433078</v>
      </c>
      <c r="AZ404" s="157">
        <f t="shared" ref="AZ404" si="2104">(AY404-BD$12)^2</f>
        <v>0.50848053594442277</v>
      </c>
      <c r="BA404" s="158">
        <f t="shared" ref="BA404" si="2105">(AV402-AY404)^2+(AV403-AY404)^2+(AV404-AY404)^2+(AV401-AY404)^2</f>
        <v>1.676153174708205</v>
      </c>
      <c r="BF404" s="148" t="str">
        <f t="shared" si="2027"/>
        <v/>
      </c>
      <c r="BK404" s="148">
        <f t="shared" si="2028"/>
        <v>5.9422682823129254</v>
      </c>
      <c r="BM404" s="155">
        <f t="shared" ref="BM404" si="2106">SUM(BK401:BK404)</f>
        <v>10.590457471182916</v>
      </c>
      <c r="BN404" s="156">
        <f t="shared" ref="BN404" si="2107">AVERAGE(BK401:BK404)</f>
        <v>2.6476143677957289</v>
      </c>
      <c r="BO404" s="157">
        <f t="shared" ref="BO404" si="2108">(BN404-BS$12)^2</f>
        <v>8.5833103889027297E-3</v>
      </c>
      <c r="BP404" s="158">
        <f t="shared" ref="BP404" si="2109">(BK402-BN404)^2+(BK403-BN404)^2+(BK404-BN404)^2+(BK401-BN404)^2</f>
        <v>27.421520826425862</v>
      </c>
      <c r="BU404" s="148">
        <f t="shared" si="2029"/>
        <v>3.7162274360034542</v>
      </c>
      <c r="BW404" s="155">
        <f t="shared" ref="BW404" si="2110">SUM(BU401:BU404)</f>
        <v>11.569696808300657</v>
      </c>
      <c r="BX404" s="156">
        <f t="shared" ref="BX404" si="2111">AVERAGE(BU401:BU404)</f>
        <v>2.8924242020751643</v>
      </c>
      <c r="BY404" s="157">
        <f t="shared" ref="BY404" si="2112">(BX404-CC$12)^2</f>
        <v>32.823286993848619</v>
      </c>
      <c r="BZ404" s="158">
        <f t="shared" ref="BZ404" si="2113">(BU402-BX404)^2+(BU403-BX404)^2+(BU404-BX404)^2+(BU401-BX404)^2</f>
        <v>22.230537165549229</v>
      </c>
    </row>
    <row r="405" spans="1:78" x14ac:dyDescent="0.2">
      <c r="A405" s="74" t="s">
        <v>455</v>
      </c>
      <c r="B405" s="75">
        <v>164.52630960420717</v>
      </c>
      <c r="C405" s="75">
        <v>38.663682756988685</v>
      </c>
      <c r="D405" s="75">
        <v>0.43767609350271225</v>
      </c>
      <c r="E405" s="75">
        <v>4.1691682692307683</v>
      </c>
      <c r="F405" s="75">
        <v>33.467326340467451</v>
      </c>
      <c r="G405" s="75">
        <v>35.464754835320548</v>
      </c>
      <c r="H405" s="75">
        <v>272.55974963048658</v>
      </c>
      <c r="I405" s="75"/>
      <c r="J405" s="96"/>
      <c r="K405" s="97"/>
      <c r="L405" s="97"/>
      <c r="M405" s="98"/>
      <c r="R405" s="75">
        <f t="shared" si="2023"/>
        <v>276.72891789971732</v>
      </c>
      <c r="T405" s="96"/>
      <c r="U405" s="97"/>
      <c r="V405" s="97"/>
      <c r="W405" s="98"/>
      <c r="AB405" s="148">
        <f t="shared" si="2024"/>
        <v>164.52630960420717</v>
      </c>
      <c r="AD405" s="149"/>
      <c r="AE405" s="143"/>
      <c r="AF405" s="143"/>
      <c r="AG405" s="150"/>
      <c r="AL405" s="148">
        <f t="shared" si="2025"/>
        <v>38.663682756988685</v>
      </c>
      <c r="AN405" s="149"/>
      <c r="AO405" s="143"/>
      <c r="AP405" s="143"/>
      <c r="AQ405" s="150"/>
      <c r="AV405" s="148">
        <f t="shared" si="2026"/>
        <v>0.43767609350271225</v>
      </c>
      <c r="AX405" s="149"/>
      <c r="AY405" s="143"/>
      <c r="AZ405" s="143"/>
      <c r="BA405" s="150"/>
      <c r="BF405" s="148">
        <f t="shared" si="2027"/>
        <v>4.1691682692307683</v>
      </c>
      <c r="BK405" s="148">
        <f t="shared" si="2028"/>
        <v>33.467326340467451</v>
      </c>
      <c r="BM405" s="149"/>
      <c r="BN405" s="143"/>
      <c r="BO405" s="143"/>
      <c r="BP405" s="150"/>
      <c r="BU405" s="148">
        <f t="shared" si="2029"/>
        <v>35.464754835320548</v>
      </c>
      <c r="BW405" s="149"/>
      <c r="BX405" s="143"/>
      <c r="BY405" s="143"/>
      <c r="BZ405" s="150"/>
    </row>
    <row r="406" spans="1:78" x14ac:dyDescent="0.2">
      <c r="A406" s="74" t="s">
        <v>456</v>
      </c>
      <c r="B406" s="75">
        <v>265.65054924885271</v>
      </c>
      <c r="C406" s="75">
        <v>62.427879073480383</v>
      </c>
      <c r="D406" s="75">
        <v>2.1883804675135612</v>
      </c>
      <c r="E406" s="75"/>
      <c r="F406" s="75">
        <v>0</v>
      </c>
      <c r="G406" s="75">
        <v>17.954491322581102</v>
      </c>
      <c r="H406" s="75">
        <v>348.22130011242774</v>
      </c>
      <c r="I406" s="75"/>
      <c r="J406" s="96"/>
      <c r="K406" s="97"/>
      <c r="L406" s="97"/>
      <c r="M406" s="98"/>
      <c r="R406" s="75">
        <f t="shared" si="2023"/>
        <v>348.22130011242774</v>
      </c>
      <c r="T406" s="96"/>
      <c r="U406" s="97"/>
      <c r="V406" s="97"/>
      <c r="W406" s="98"/>
      <c r="AB406" s="148">
        <f t="shared" si="2024"/>
        <v>265.65054924885271</v>
      </c>
      <c r="AD406" s="149"/>
      <c r="AE406" s="143"/>
      <c r="AF406" s="143"/>
      <c r="AG406" s="150"/>
      <c r="AL406" s="148">
        <f t="shared" si="2025"/>
        <v>62.427879073480383</v>
      </c>
      <c r="AN406" s="149"/>
      <c r="AO406" s="143"/>
      <c r="AP406" s="143"/>
      <c r="AQ406" s="150"/>
      <c r="AV406" s="148">
        <f t="shared" si="2026"/>
        <v>2.1883804675135612</v>
      </c>
      <c r="AX406" s="149"/>
      <c r="AY406" s="143"/>
      <c r="AZ406" s="143"/>
      <c r="BA406" s="150"/>
      <c r="BF406" s="148" t="str">
        <f t="shared" si="2027"/>
        <v/>
      </c>
      <c r="BK406" s="148">
        <f t="shared" si="2028"/>
        <v>0</v>
      </c>
      <c r="BM406" s="149"/>
      <c r="BN406" s="143"/>
      <c r="BO406" s="143"/>
      <c r="BP406" s="150"/>
      <c r="BU406" s="148">
        <f t="shared" si="2029"/>
        <v>17.954491322581102</v>
      </c>
      <c r="BW406" s="149"/>
      <c r="BX406" s="143"/>
      <c r="BY406" s="143"/>
      <c r="BZ406" s="150"/>
    </row>
    <row r="407" spans="1:78" x14ac:dyDescent="0.2">
      <c r="A407" s="74" t="s">
        <v>457</v>
      </c>
      <c r="B407" s="75">
        <v>183.81003895352001</v>
      </c>
      <c r="C407" s="75">
        <v>43.195359154077202</v>
      </c>
      <c r="D407" s="75">
        <v>3.501408748021698</v>
      </c>
      <c r="E407" s="75"/>
      <c r="F407" s="75">
        <v>1.946326530612245</v>
      </c>
      <c r="G407" s="75">
        <v>21.640544293679053</v>
      </c>
      <c r="H407" s="75">
        <v>254.09367767991023</v>
      </c>
      <c r="I407" s="75"/>
      <c r="J407" s="96"/>
      <c r="K407" s="97"/>
      <c r="L407" s="97"/>
      <c r="M407" s="98"/>
      <c r="R407" s="75">
        <f t="shared" si="2023"/>
        <v>254.09367767991023</v>
      </c>
      <c r="T407" s="96"/>
      <c r="U407" s="97"/>
      <c r="V407" s="97"/>
      <c r="W407" s="98"/>
      <c r="AB407" s="148">
        <f t="shared" si="2024"/>
        <v>183.81003895352001</v>
      </c>
      <c r="AD407" s="149"/>
      <c r="AE407" s="143"/>
      <c r="AF407" s="143"/>
      <c r="AG407" s="150"/>
      <c r="AL407" s="148">
        <f t="shared" si="2025"/>
        <v>43.195359154077202</v>
      </c>
      <c r="AN407" s="149"/>
      <c r="AO407" s="143"/>
      <c r="AP407" s="143"/>
      <c r="AQ407" s="150"/>
      <c r="AV407" s="148">
        <f t="shared" si="2026"/>
        <v>3.501408748021698</v>
      </c>
      <c r="AX407" s="149"/>
      <c r="AY407" s="143"/>
      <c r="AZ407" s="143"/>
      <c r="BA407" s="150"/>
      <c r="BF407" s="148" t="str">
        <f t="shared" si="2027"/>
        <v/>
      </c>
      <c r="BK407" s="148">
        <f t="shared" si="2028"/>
        <v>1.946326530612245</v>
      </c>
      <c r="BM407" s="149"/>
      <c r="BN407" s="143"/>
      <c r="BO407" s="143"/>
      <c r="BP407" s="150"/>
      <c r="BU407" s="148">
        <f t="shared" si="2029"/>
        <v>21.640544293679053</v>
      </c>
      <c r="BW407" s="149"/>
      <c r="BX407" s="143"/>
      <c r="BY407" s="143"/>
      <c r="BZ407" s="150"/>
    </row>
    <row r="408" spans="1:78" x14ac:dyDescent="0.2">
      <c r="A408" s="74" t="s">
        <v>458</v>
      </c>
      <c r="B408" s="75">
        <v>268.73415268191178</v>
      </c>
      <c r="C408" s="75">
        <v>63.152525880249264</v>
      </c>
      <c r="D408" s="75">
        <v>4.3767609350271224</v>
      </c>
      <c r="E408" s="75"/>
      <c r="F408" s="75">
        <v>0</v>
      </c>
      <c r="G408" s="75">
        <v>5.8299259717014786</v>
      </c>
      <c r="H408" s="75">
        <v>342.0933654688896</v>
      </c>
      <c r="I408" s="75">
        <v>36.942286115007022</v>
      </c>
      <c r="J408" s="102">
        <f t="shared" ref="J408" si="2114">SUM(H405:H408)</f>
        <v>1216.9680928917142</v>
      </c>
      <c r="K408" s="103">
        <f t="shared" ref="K408" si="2115">AVERAGE(H405:H408)</f>
        <v>304.24202322292854</v>
      </c>
      <c r="L408" s="104">
        <f t="shared" ref="L408" si="2116">(K408-P$12)^2</f>
        <v>1241.3388575639128</v>
      </c>
      <c r="M408" s="105">
        <f t="shared" ref="M408" si="2117">(H406-K408)^2+(H407-K408)^2+(H408-K408)^2+(H405-K408)^2</f>
        <v>6885.5239262324249</v>
      </c>
      <c r="R408" s="75">
        <f t="shared" si="2023"/>
        <v>342.0933654688896</v>
      </c>
      <c r="T408" s="102">
        <f t="shared" ref="T408" si="2118">SUM(R405:R408)</f>
        <v>1221.1372611609449</v>
      </c>
      <c r="U408" s="103">
        <f t="shared" ref="U408" si="2119">AVERAGE(R405:R408)</f>
        <v>305.28431529023624</v>
      </c>
      <c r="V408" s="104">
        <f t="shared" ref="V408" si="2120">(U408-Z$12)^2</f>
        <v>1277.6264156282373</v>
      </c>
      <c r="W408" s="105">
        <f t="shared" ref="W408" si="2121">(R406-U408)^2+(R407-U408)^2+(R408-U408)^2+(R405-U408)^2</f>
        <v>6634.3829397579038</v>
      </c>
      <c r="AB408" s="148">
        <f t="shared" si="2024"/>
        <v>268.73415268191178</v>
      </c>
      <c r="AD408" s="155">
        <f t="shared" ref="AD408" si="2122">SUM(AB405:AB408)</f>
        <v>882.72105048849176</v>
      </c>
      <c r="AE408" s="156">
        <f t="shared" ref="AE408" si="2123">AVERAGE(AB405:AB408)</f>
        <v>220.68026262212294</v>
      </c>
      <c r="AF408" s="157">
        <f t="shared" ref="AF408" si="2124">(AE408-AJ$12)^2</f>
        <v>220.31359640926169</v>
      </c>
      <c r="AG408" s="158">
        <f t="shared" ref="AG408" si="2125">(AB406-AE408)^2+(AB407-AE408)^2+(AB408-AE408)^2+(AB405-AE408)^2</f>
        <v>8844.1828620796023</v>
      </c>
      <c r="AL408" s="148">
        <f t="shared" si="2025"/>
        <v>63.152525880249264</v>
      </c>
      <c r="AN408" s="155">
        <f t="shared" ref="AN408" si="2126">SUM(AL405:AL408)</f>
        <v>207.43944686479554</v>
      </c>
      <c r="AO408" s="156">
        <f t="shared" ref="AO408" si="2127">AVERAGE(AL405:AL408)</f>
        <v>51.859861716198886</v>
      </c>
      <c r="AP408" s="157">
        <f t="shared" ref="AP408" si="2128">(AO408-AT$12)^2</f>
        <v>12.473053437519761</v>
      </c>
      <c r="AQ408" s="158">
        <f t="shared" ref="AQ408" si="2129">(AL406-AO408)^2+(AL407-AO408)^2+(AL408-AO408)^2+(AL405-AO408)^2</f>
        <v>488.41999855834581</v>
      </c>
      <c r="AV408" s="148">
        <f t="shared" si="2026"/>
        <v>4.3767609350271224</v>
      </c>
      <c r="AX408" s="155">
        <f t="shared" ref="AX408" si="2130">SUM(AV405:AV408)</f>
        <v>10.504226244065094</v>
      </c>
      <c r="AY408" s="156">
        <f t="shared" ref="AY408" si="2131">AVERAGE(AV405:AV408)</f>
        <v>2.6260565610162736</v>
      </c>
      <c r="AZ408" s="157">
        <f t="shared" ref="AZ408" si="2132">(AY408-BD$12)^2</f>
        <v>1.0843791690947724</v>
      </c>
      <c r="BA408" s="158">
        <f t="shared" ref="BA408" si="2133">(AV406-AY408)^2+(AV407-AY408)^2+(AV408-AY408)^2+(AV405-AY408)^2</f>
        <v>8.8117766898945646</v>
      </c>
      <c r="BF408" s="148" t="str">
        <f t="shared" si="2027"/>
        <v/>
      </c>
      <c r="BK408" s="148">
        <f t="shared" si="2028"/>
        <v>0</v>
      </c>
      <c r="BM408" s="155">
        <f t="shared" ref="BM408" si="2134">SUM(BK405:BK408)</f>
        <v>35.413652871079698</v>
      </c>
      <c r="BN408" s="156">
        <f t="shared" ref="BN408" si="2135">AVERAGE(BK405:BK408)</f>
        <v>8.8534132177699245</v>
      </c>
      <c r="BO408" s="157">
        <f t="shared" ref="BO408" si="2136">(BN408-BS$12)^2</f>
        <v>39.670409504656782</v>
      </c>
      <c r="BP408" s="158">
        <f t="shared" ref="BP408" si="2137">(BK406-BN408)^2+(BK407-BN408)^2+(BK408-BN408)^2+(BK405-BN408)^2</f>
        <v>810.31841692477872</v>
      </c>
      <c r="BU408" s="148">
        <f t="shared" si="2029"/>
        <v>5.8299259717014786</v>
      </c>
      <c r="BW408" s="155">
        <f t="shared" ref="BW408" si="2138">SUM(BU405:BU408)</f>
        <v>80.889716423282195</v>
      </c>
      <c r="BX408" s="156">
        <f t="shared" ref="BX408" si="2139">AVERAGE(BU405:BU408)</f>
        <v>20.222429105820549</v>
      </c>
      <c r="BY408" s="157">
        <f t="shared" ref="BY408" si="2140">(BX408-CC$12)^2</f>
        <v>134.57957678861487</v>
      </c>
      <c r="BZ408" s="158">
        <f t="shared" ref="BZ408" si="2141">(BU406-BX408)^2+(BU407-BX408)^2+(BU408-BX408)^2+(BU405-BX408)^2</f>
        <v>446.627232584485</v>
      </c>
    </row>
    <row r="409" spans="1:78" x14ac:dyDescent="0.2">
      <c r="A409" s="74" t="s">
        <v>443</v>
      </c>
      <c r="B409" s="75">
        <v>306.55839730558176</v>
      </c>
      <c r="C409" s="75">
        <v>72.041223366811707</v>
      </c>
      <c r="D409" s="75">
        <v>7.8781696830488199</v>
      </c>
      <c r="E409" s="75">
        <v>3.8197707286432161</v>
      </c>
      <c r="F409" s="75">
        <v>2.118248299319728</v>
      </c>
      <c r="G409" s="75">
        <v>7.6585261798674349</v>
      </c>
      <c r="H409" s="75">
        <v>396.25456483462943</v>
      </c>
      <c r="I409" s="75"/>
      <c r="J409" s="96"/>
      <c r="K409" s="97"/>
      <c r="L409" s="97"/>
      <c r="M409" s="98"/>
      <c r="R409" s="75">
        <f t="shared" si="2023"/>
        <v>400.07433556327265</v>
      </c>
      <c r="T409" s="96"/>
      <c r="U409" s="97"/>
      <c r="V409" s="97"/>
      <c r="W409" s="98"/>
      <c r="AB409" s="148">
        <f t="shared" si="2024"/>
        <v>306.55839730558176</v>
      </c>
      <c r="AD409" s="149"/>
      <c r="AE409" s="143"/>
      <c r="AF409" s="143"/>
      <c r="AG409" s="150"/>
      <c r="AL409" s="148">
        <f t="shared" si="2025"/>
        <v>72.041223366811707</v>
      </c>
      <c r="AN409" s="149"/>
      <c r="AO409" s="143"/>
      <c r="AP409" s="143"/>
      <c r="AQ409" s="150"/>
      <c r="AV409" s="148">
        <f t="shared" si="2026"/>
        <v>7.8781696830488199</v>
      </c>
      <c r="AX409" s="149"/>
      <c r="AY409" s="143"/>
      <c r="AZ409" s="143"/>
      <c r="BA409" s="150"/>
      <c r="BF409" s="148">
        <f t="shared" si="2027"/>
        <v>3.8197707286432161</v>
      </c>
      <c r="BK409" s="148">
        <f t="shared" si="2028"/>
        <v>2.118248299319728</v>
      </c>
      <c r="BM409" s="149"/>
      <c r="BN409" s="143"/>
      <c r="BO409" s="143"/>
      <c r="BP409" s="150"/>
      <c r="BU409" s="148">
        <f t="shared" si="2029"/>
        <v>7.6585261798674349</v>
      </c>
      <c r="BW409" s="149"/>
      <c r="BX409" s="143"/>
      <c r="BY409" s="143"/>
      <c r="BZ409" s="150"/>
    </row>
    <row r="410" spans="1:78" x14ac:dyDescent="0.2">
      <c r="A410" s="74" t="s">
        <v>444</v>
      </c>
      <c r="B410" s="75">
        <v>271.44367953703733</v>
      </c>
      <c r="C410" s="75">
        <v>63.789264691203769</v>
      </c>
      <c r="D410" s="75">
        <v>2.6260565610162736</v>
      </c>
      <c r="E410" s="75"/>
      <c r="F410" s="75">
        <v>0</v>
      </c>
      <c r="G410" s="75">
        <v>20.628219587109594</v>
      </c>
      <c r="H410" s="75">
        <v>358.48722037636696</v>
      </c>
      <c r="I410" s="75"/>
      <c r="J410" s="96"/>
      <c r="K410" s="97"/>
      <c r="L410" s="97"/>
      <c r="M410" s="98"/>
      <c r="R410" s="75">
        <f t="shared" si="2023"/>
        <v>358.48722037636696</v>
      </c>
      <c r="T410" s="96"/>
      <c r="U410" s="97"/>
      <c r="V410" s="97"/>
      <c r="W410" s="98"/>
      <c r="AB410" s="148">
        <f t="shared" si="2024"/>
        <v>271.44367953703733</v>
      </c>
      <c r="AD410" s="149"/>
      <c r="AE410" s="143"/>
      <c r="AF410" s="143"/>
      <c r="AG410" s="150"/>
      <c r="AL410" s="148">
        <f t="shared" si="2025"/>
        <v>63.789264691203769</v>
      </c>
      <c r="AN410" s="149"/>
      <c r="AO410" s="143"/>
      <c r="AP410" s="143"/>
      <c r="AQ410" s="150"/>
      <c r="AV410" s="148">
        <f t="shared" si="2026"/>
        <v>2.6260565610162736</v>
      </c>
      <c r="AX410" s="149"/>
      <c r="AY410" s="143"/>
      <c r="AZ410" s="143"/>
      <c r="BA410" s="150"/>
      <c r="BF410" s="148" t="str">
        <f t="shared" si="2027"/>
        <v/>
      </c>
      <c r="BK410" s="148">
        <f t="shared" si="2028"/>
        <v>0</v>
      </c>
      <c r="BM410" s="149"/>
      <c r="BN410" s="143"/>
      <c r="BO410" s="143"/>
      <c r="BP410" s="150"/>
      <c r="BU410" s="148">
        <f t="shared" si="2029"/>
        <v>20.628219587109594</v>
      </c>
      <c r="BW410" s="149"/>
      <c r="BX410" s="143"/>
      <c r="BY410" s="143"/>
      <c r="BZ410" s="150"/>
    </row>
    <row r="411" spans="1:78" x14ac:dyDescent="0.2">
      <c r="A411" s="74" t="s">
        <v>445</v>
      </c>
      <c r="B411" s="75">
        <v>266.81551764851793</v>
      </c>
      <c r="C411" s="75">
        <v>62.701646647401709</v>
      </c>
      <c r="D411" s="75">
        <v>2.1883804675135612</v>
      </c>
      <c r="E411" s="75"/>
      <c r="F411" s="75">
        <v>0</v>
      </c>
      <c r="G411" s="75">
        <v>2.0522466775951922</v>
      </c>
      <c r="H411" s="75">
        <v>333.75779144102842</v>
      </c>
      <c r="I411" s="75"/>
      <c r="J411" s="96"/>
      <c r="K411" s="97"/>
      <c r="L411" s="97"/>
      <c r="M411" s="98"/>
      <c r="R411" s="75">
        <f t="shared" si="2023"/>
        <v>333.75779144102842</v>
      </c>
      <c r="T411" s="96"/>
      <c r="U411" s="97"/>
      <c r="V411" s="97"/>
      <c r="W411" s="98"/>
      <c r="AB411" s="148">
        <f t="shared" si="2024"/>
        <v>266.81551764851793</v>
      </c>
      <c r="AD411" s="149"/>
      <c r="AE411" s="143"/>
      <c r="AF411" s="143"/>
      <c r="AG411" s="150"/>
      <c r="AL411" s="148">
        <f t="shared" si="2025"/>
        <v>62.701646647401709</v>
      </c>
      <c r="AN411" s="149"/>
      <c r="AO411" s="143"/>
      <c r="AP411" s="143"/>
      <c r="AQ411" s="150"/>
      <c r="AV411" s="148">
        <f t="shared" si="2026"/>
        <v>2.1883804675135612</v>
      </c>
      <c r="AX411" s="149"/>
      <c r="AY411" s="143"/>
      <c r="AZ411" s="143"/>
      <c r="BA411" s="150"/>
      <c r="BF411" s="148" t="str">
        <f t="shared" si="2027"/>
        <v/>
      </c>
      <c r="BK411" s="148">
        <f t="shared" si="2028"/>
        <v>0</v>
      </c>
      <c r="BM411" s="149"/>
      <c r="BN411" s="143"/>
      <c r="BO411" s="143"/>
      <c r="BP411" s="150"/>
      <c r="BU411" s="148">
        <f t="shared" si="2029"/>
        <v>2.0522466775951922</v>
      </c>
      <c r="BW411" s="149"/>
      <c r="BX411" s="143"/>
      <c r="BY411" s="143"/>
      <c r="BZ411" s="150"/>
    </row>
    <row r="412" spans="1:78" x14ac:dyDescent="0.2">
      <c r="A412" s="74" t="s">
        <v>446</v>
      </c>
      <c r="B412" s="75">
        <v>234.32127047379146</v>
      </c>
      <c r="C412" s="75">
        <v>55.065498561340988</v>
      </c>
      <c r="D412" s="75">
        <v>2.6260565610162736</v>
      </c>
      <c r="E412" s="75"/>
      <c r="F412" s="75">
        <v>0</v>
      </c>
      <c r="G412" s="75">
        <v>0.44868146882764831</v>
      </c>
      <c r="H412" s="75">
        <v>292.46150706497639</v>
      </c>
      <c r="I412" s="75">
        <v>25.911079943899018</v>
      </c>
      <c r="J412" s="102">
        <f t="shared" ref="J412" si="2142">SUM(H409:H412)</f>
        <v>1380.961083717001</v>
      </c>
      <c r="K412" s="103">
        <f t="shared" ref="K412" si="2143">AVERAGE(H409:H412)</f>
        <v>345.24027092925024</v>
      </c>
      <c r="L412" s="104">
        <f t="shared" ref="L412" si="2144">(K412-P$12)^2</f>
        <v>5811.1481024410405</v>
      </c>
      <c r="M412" s="105">
        <f t="shared" ref="M412" si="2145">(H410-K412)^2+(H411-K412)^2+(H412-K412)^2+(H409-K412)^2</f>
        <v>5695.3851025570893</v>
      </c>
      <c r="R412" s="75">
        <f t="shared" si="2023"/>
        <v>292.46150706497639</v>
      </c>
      <c r="T412" s="102">
        <f t="shared" ref="T412" si="2146">SUM(R409:R412)</f>
        <v>1384.7808544456445</v>
      </c>
      <c r="U412" s="103">
        <f t="shared" ref="U412" si="2147">AVERAGE(R409:R412)</f>
        <v>346.19521361141113</v>
      </c>
      <c r="V412" s="104">
        <f t="shared" ref="V412" si="2148">(U412-Z$12)^2</f>
        <v>5875.9581666045015</v>
      </c>
      <c r="W412" s="105">
        <f t="shared" ref="W412" si="2149">(R410-U412)^2+(R411-U412)^2+(R412-U412)^2+(R409-U412)^2</f>
        <v>6096.0539020759779</v>
      </c>
      <c r="AB412" s="148">
        <f t="shared" si="2024"/>
        <v>234.32127047379146</v>
      </c>
      <c r="AD412" s="155">
        <f t="shared" ref="AD412" si="2150">SUM(AB409:AB412)</f>
        <v>1079.1388649649284</v>
      </c>
      <c r="AE412" s="156">
        <f t="shared" ref="AE412" si="2151">AVERAGE(AB409:AB412)</f>
        <v>269.7847162412321</v>
      </c>
      <c r="AF412" s="157">
        <f t="shared" ref="AF412" si="2152">(AE412-AJ$12)^2</f>
        <v>4089.2722895328989</v>
      </c>
      <c r="AG412" s="158">
        <f t="shared" ref="AG412" si="2153">(AB410-AE412)^2+(AB411-AE412)^2+(AB412-AE412)^2+(AB409-AE412)^2</f>
        <v>2621.5279042225175</v>
      </c>
      <c r="AL412" s="148">
        <f t="shared" si="2025"/>
        <v>55.065498561340988</v>
      </c>
      <c r="AN412" s="155">
        <f t="shared" ref="AN412" si="2154">SUM(AL409:AL412)</f>
        <v>253.59763326675818</v>
      </c>
      <c r="AO412" s="156">
        <f t="shared" ref="AO412" si="2155">AVERAGE(AL409:AL412)</f>
        <v>63.399408316689545</v>
      </c>
      <c r="AP412" s="157">
        <f t="shared" ref="AP412" si="2156">(AO412-AT$12)^2</f>
        <v>227.1431080059871</v>
      </c>
      <c r="AQ412" s="158">
        <f t="shared" ref="AQ412" si="2157">(AL410-AO412)^2+(AL411-AO412)^2+(AL412-AO412)^2+(AL409-AO412)^2</f>
        <v>144.77387851068846</v>
      </c>
      <c r="AV412" s="148">
        <f t="shared" si="2026"/>
        <v>2.6260565610162736</v>
      </c>
      <c r="AX412" s="155">
        <f t="shared" ref="AX412" si="2158">SUM(AV409:AV412)</f>
        <v>15.318663272594929</v>
      </c>
      <c r="AY412" s="156">
        <f t="shared" ref="AY412" si="2159">AVERAGE(AV409:AV412)</f>
        <v>3.8296658181487322</v>
      </c>
      <c r="AZ412" s="157">
        <f t="shared" ref="AZ412" si="2160">(AY412-BD$12)^2</f>
        <v>2.6332843074362122E-2</v>
      </c>
      <c r="BA412" s="158">
        <f t="shared" ref="BA412" si="2161">(AV410-AY412)^2+(AV411-AY412)^2+(AV412-AY412)^2+(AV409-AY412)^2</f>
        <v>21.98155163403046</v>
      </c>
      <c r="BF412" s="148" t="str">
        <f t="shared" si="2027"/>
        <v/>
      </c>
      <c r="BK412" s="148">
        <f t="shared" si="2028"/>
        <v>0</v>
      </c>
      <c r="BM412" s="155">
        <f t="shared" ref="BM412" si="2162">SUM(BK409:BK412)</f>
        <v>2.118248299319728</v>
      </c>
      <c r="BN412" s="156">
        <f t="shared" ref="BN412" si="2163">AVERAGE(BK409:BK412)</f>
        <v>0.52956207482993201</v>
      </c>
      <c r="BO412" s="157">
        <f t="shared" ref="BO412" si="2164">(BN412-BS$12)^2</f>
        <v>4.1022700160006664</v>
      </c>
      <c r="BP412" s="158">
        <f t="shared" ref="BP412" si="2165">(BK410-BN412)^2+(BK411-BN412)^2+(BK412-BN412)^2+(BK409-BN412)^2</f>
        <v>3.3652318931781906</v>
      </c>
      <c r="BU412" s="148">
        <f t="shared" si="2029"/>
        <v>0.44868146882764831</v>
      </c>
      <c r="BW412" s="155">
        <f t="shared" ref="BW412" si="2166">SUM(BU409:BU412)</f>
        <v>30.787673913399868</v>
      </c>
      <c r="BX412" s="156">
        <f t="shared" ref="BX412" si="2167">AVERAGE(BU409:BU412)</f>
        <v>7.6969184783499669</v>
      </c>
      <c r="BY412" s="157">
        <f t="shared" ref="BY412" si="2168">(BX412-CC$12)^2</f>
        <v>0.85500874847075303</v>
      </c>
      <c r="BZ412" s="158">
        <f t="shared" ref="BZ412" si="2169">(BU410-BX412)^2+(BU411-BX412)^2+(BU412-BX412)^2+(BU409-BX412)^2</f>
        <v>251.61928181843589</v>
      </c>
    </row>
    <row r="413" spans="1:78" x14ac:dyDescent="0.2">
      <c r="A413" s="74" t="s">
        <v>447</v>
      </c>
      <c r="B413" s="75">
        <v>270.32172027674562</v>
      </c>
      <c r="C413" s="75">
        <v>63.52560426503522</v>
      </c>
      <c r="D413" s="75">
        <v>3.501408748021698</v>
      </c>
      <c r="E413" s="75">
        <v>3.5189441591784338</v>
      </c>
      <c r="F413" s="75">
        <v>0.66814814814814816</v>
      </c>
      <c r="G413" s="75">
        <v>22.660941719798327</v>
      </c>
      <c r="H413" s="75">
        <v>360.67782315774895</v>
      </c>
      <c r="I413" s="75"/>
      <c r="J413" s="96"/>
      <c r="K413" s="97"/>
      <c r="L413" s="97"/>
      <c r="M413" s="98"/>
      <c r="R413" s="75">
        <f t="shared" si="2023"/>
        <v>364.19676731692738</v>
      </c>
      <c r="T413" s="96"/>
      <c r="U413" s="97"/>
      <c r="V413" s="97"/>
      <c r="W413" s="98"/>
      <c r="AB413" s="148">
        <f t="shared" si="2024"/>
        <v>270.32172027674562</v>
      </c>
      <c r="AD413" s="149"/>
      <c r="AE413" s="143"/>
      <c r="AF413" s="143"/>
      <c r="AG413" s="150"/>
      <c r="AL413" s="148">
        <f t="shared" si="2025"/>
        <v>63.52560426503522</v>
      </c>
      <c r="AN413" s="149"/>
      <c r="AO413" s="143"/>
      <c r="AP413" s="143"/>
      <c r="AQ413" s="150"/>
      <c r="AV413" s="148">
        <f t="shared" si="2026"/>
        <v>3.501408748021698</v>
      </c>
      <c r="AX413" s="149"/>
      <c r="AY413" s="143"/>
      <c r="AZ413" s="143"/>
      <c r="BA413" s="150"/>
      <c r="BF413" s="148">
        <f t="shared" si="2027"/>
        <v>3.5189441591784338</v>
      </c>
      <c r="BK413" s="148">
        <f t="shared" si="2028"/>
        <v>0.66814814814814816</v>
      </c>
      <c r="BM413" s="149"/>
      <c r="BN413" s="143"/>
      <c r="BO413" s="143"/>
      <c r="BP413" s="150"/>
      <c r="BU413" s="148">
        <f t="shared" si="2029"/>
        <v>22.660941719798327</v>
      </c>
      <c r="BW413" s="149"/>
      <c r="BX413" s="143"/>
      <c r="BY413" s="143"/>
      <c r="BZ413" s="150"/>
    </row>
    <row r="414" spans="1:78" x14ac:dyDescent="0.2">
      <c r="A414" s="74" t="s">
        <v>448</v>
      </c>
      <c r="B414" s="75">
        <v>309.81345114432168</v>
      </c>
      <c r="C414" s="75">
        <v>72.806161018915589</v>
      </c>
      <c r="D414" s="75">
        <v>4.8144370285298344</v>
      </c>
      <c r="E414" s="75"/>
      <c r="F414" s="75">
        <v>5.9941406250000009</v>
      </c>
      <c r="G414" s="75">
        <v>13.811545371793802</v>
      </c>
      <c r="H414" s="75">
        <v>407.23973518856087</v>
      </c>
      <c r="I414" s="75"/>
      <c r="J414" s="96"/>
      <c r="K414" s="97"/>
      <c r="L414" s="97"/>
      <c r="M414" s="98"/>
      <c r="R414" s="75">
        <f t="shared" si="2023"/>
        <v>407.23973518856087</v>
      </c>
      <c r="T414" s="96"/>
      <c r="U414" s="97"/>
      <c r="V414" s="97"/>
      <c r="W414" s="98"/>
      <c r="AB414" s="148">
        <f t="shared" si="2024"/>
        <v>309.81345114432168</v>
      </c>
      <c r="AD414" s="149"/>
      <c r="AE414" s="143"/>
      <c r="AF414" s="143"/>
      <c r="AG414" s="150"/>
      <c r="AL414" s="148">
        <f t="shared" si="2025"/>
        <v>72.806161018915589</v>
      </c>
      <c r="AN414" s="149"/>
      <c r="AO414" s="143"/>
      <c r="AP414" s="143"/>
      <c r="AQ414" s="150"/>
      <c r="AV414" s="148">
        <f t="shared" si="2026"/>
        <v>4.8144370285298344</v>
      </c>
      <c r="AX414" s="149"/>
      <c r="AY414" s="143"/>
      <c r="AZ414" s="143"/>
      <c r="BA414" s="150"/>
      <c r="BF414" s="148" t="str">
        <f t="shared" si="2027"/>
        <v/>
      </c>
      <c r="BK414" s="148">
        <f t="shared" si="2028"/>
        <v>5.9941406250000009</v>
      </c>
      <c r="BM414" s="149"/>
      <c r="BN414" s="143"/>
      <c r="BO414" s="143"/>
      <c r="BP414" s="150"/>
      <c r="BU414" s="148">
        <f t="shared" si="2029"/>
        <v>13.811545371793802</v>
      </c>
      <c r="BW414" s="149"/>
      <c r="BX414" s="143"/>
      <c r="BY414" s="143"/>
      <c r="BZ414" s="150"/>
    </row>
    <row r="415" spans="1:78" x14ac:dyDescent="0.2">
      <c r="A415" s="74" t="s">
        <v>449</v>
      </c>
      <c r="B415" s="75">
        <v>190.32559145903377</v>
      </c>
      <c r="C415" s="75">
        <v>44.726513992872931</v>
      </c>
      <c r="D415" s="75">
        <v>5.6897892155352592</v>
      </c>
      <c r="E415" s="75"/>
      <c r="F415" s="75">
        <v>5.0743729591836733</v>
      </c>
      <c r="G415" s="75">
        <v>10.660974572829982</v>
      </c>
      <c r="H415" s="75">
        <v>256.47724219945559</v>
      </c>
      <c r="I415" s="75"/>
      <c r="J415" s="96"/>
      <c r="K415" s="97"/>
      <c r="L415" s="97"/>
      <c r="M415" s="98"/>
      <c r="R415" s="75">
        <f t="shared" si="2023"/>
        <v>256.47724219945559</v>
      </c>
      <c r="T415" s="96"/>
      <c r="U415" s="97"/>
      <c r="V415" s="97"/>
      <c r="W415" s="98"/>
      <c r="AB415" s="148">
        <f t="shared" si="2024"/>
        <v>190.32559145903377</v>
      </c>
      <c r="AD415" s="149"/>
      <c r="AE415" s="143"/>
      <c r="AF415" s="143"/>
      <c r="AG415" s="150"/>
      <c r="AL415" s="148">
        <f t="shared" si="2025"/>
        <v>44.726513992872931</v>
      </c>
      <c r="AN415" s="149"/>
      <c r="AO415" s="143"/>
      <c r="AP415" s="143"/>
      <c r="AQ415" s="150"/>
      <c r="AV415" s="148">
        <f t="shared" si="2026"/>
        <v>5.6897892155352592</v>
      </c>
      <c r="AX415" s="149"/>
      <c r="AY415" s="143"/>
      <c r="AZ415" s="143"/>
      <c r="BA415" s="150"/>
      <c r="BF415" s="148" t="str">
        <f t="shared" si="2027"/>
        <v/>
      </c>
      <c r="BK415" s="148">
        <f t="shared" si="2028"/>
        <v>5.0743729591836733</v>
      </c>
      <c r="BM415" s="149"/>
      <c r="BN415" s="143"/>
      <c r="BO415" s="143"/>
      <c r="BP415" s="150"/>
      <c r="BU415" s="148">
        <f t="shared" si="2029"/>
        <v>10.660974572829982</v>
      </c>
      <c r="BW415" s="149"/>
      <c r="BX415" s="143"/>
      <c r="BY415" s="143"/>
      <c r="BZ415" s="150"/>
    </row>
    <row r="416" spans="1:78" x14ac:dyDescent="0.2">
      <c r="A416" s="74" t="s">
        <v>450</v>
      </c>
      <c r="B416" s="75">
        <v>287.16926744873098</v>
      </c>
      <c r="C416" s="75">
        <v>67.484777850451778</v>
      </c>
      <c r="D416" s="75">
        <v>6.5651414025406831</v>
      </c>
      <c r="E416" s="75"/>
      <c r="F416" s="75">
        <v>0</v>
      </c>
      <c r="G416" s="75">
        <v>2.7557014975822858</v>
      </c>
      <c r="H416" s="75">
        <v>363.97488819930572</v>
      </c>
      <c r="I416" s="75">
        <v>41.846844319775592</v>
      </c>
      <c r="J416" s="102">
        <f t="shared" ref="J416" si="2170">SUM(H413:H416)</f>
        <v>1388.369688745071</v>
      </c>
      <c r="K416" s="103">
        <f t="shared" ref="K416" si="2171">AVERAGE(H413:H416)</f>
        <v>347.09242218626775</v>
      </c>
      <c r="L416" s="104">
        <f t="shared" ref="L416" si="2172">(K416-P$12)^2</f>
        <v>6096.9608323433476</v>
      </c>
      <c r="M416" s="105">
        <f t="shared" ref="M416" si="2173">(H414-K416)^2+(H415-K416)^2+(H416-K416)^2+(H413-K416)^2</f>
        <v>12298.390883675485</v>
      </c>
      <c r="R416" s="75">
        <f t="shared" si="2023"/>
        <v>363.97488819930572</v>
      </c>
      <c r="T416" s="102">
        <f t="shared" ref="T416" si="2174">SUM(R413:R416)</f>
        <v>1391.8886329042496</v>
      </c>
      <c r="U416" s="103">
        <f t="shared" ref="U416" si="2175">AVERAGE(R413:R416)</f>
        <v>347.97215822606239</v>
      </c>
      <c r="V416" s="104">
        <f t="shared" ref="V416" si="2176">(U416-Z$12)^2</f>
        <v>6151.5383623087819</v>
      </c>
      <c r="W416" s="105">
        <f t="shared" ref="W416" si="2177">(R414-U416)^2+(R415-U416)^2+(R416-U416)^2+(R413-U416)^2</f>
        <v>12403.290644469431</v>
      </c>
      <c r="AB416" s="148">
        <f t="shared" si="2024"/>
        <v>287.16926744873098</v>
      </c>
      <c r="AD416" s="155">
        <f t="shared" ref="AD416" si="2178">SUM(AB413:AB416)</f>
        <v>1057.6300303288322</v>
      </c>
      <c r="AE416" s="156">
        <f t="shared" ref="AE416" si="2179">AVERAGE(AB413:AB416)</f>
        <v>264.40750758220804</v>
      </c>
      <c r="AF416" s="157">
        <f t="shared" ref="AF416" si="2180">(AE416-AJ$12)^2</f>
        <v>3430.469441174143</v>
      </c>
      <c r="AG416" s="158">
        <f t="shared" ref="AG416" si="2181">(AB414-AE416)^2+(AB415-AE416)^2+(AB416-AE416)^2+(AB413-AE416)^2</f>
        <v>8102.9056312643597</v>
      </c>
      <c r="AL416" s="148">
        <f t="shared" si="2025"/>
        <v>67.484777850451778</v>
      </c>
      <c r="AN416" s="155">
        <f t="shared" ref="AN416" si="2182">SUM(AL413:AL416)</f>
        <v>248.54305712727552</v>
      </c>
      <c r="AO416" s="156">
        <f t="shared" ref="AO416" si="2183">AVERAGE(AL413:AL416)</f>
        <v>62.135764281818879</v>
      </c>
      <c r="AP416" s="157">
        <f t="shared" ref="AP416" si="2184">(AO416-AT$12)^2</f>
        <v>190.6504693730827</v>
      </c>
      <c r="AQ416" s="158">
        <f t="shared" ref="AQ416" si="2185">(AL414-AO416)^2+(AL415-AO416)^2+(AL416-AO416)^2+(AL413-AO416)^2</f>
        <v>447.48296348657436</v>
      </c>
      <c r="AV416" s="148">
        <f t="shared" si="2026"/>
        <v>6.5651414025406831</v>
      </c>
      <c r="AX416" s="155">
        <f t="shared" ref="AX416" si="2186">SUM(AV413:AV416)</f>
        <v>20.570776394627472</v>
      </c>
      <c r="AY416" s="156">
        <f t="shared" ref="AY416" si="2187">AVERAGE(AV413:AV416)</f>
        <v>5.1426940986568681</v>
      </c>
      <c r="AZ416" s="157">
        <f t="shared" ref="AZ416" si="2188">(AY416-BD$12)^2</f>
        <v>2.1765167461261923</v>
      </c>
      <c r="BA416" s="158">
        <f t="shared" ref="BA416" si="2189">(AV414-AY416)^2+(AV415-AY416)^2+(AV416-AY416)^2+(AV413-AY416)^2</f>
        <v>5.1242397055365121</v>
      </c>
      <c r="BF416" s="148" t="str">
        <f t="shared" si="2027"/>
        <v/>
      </c>
      <c r="BK416" s="148">
        <f t="shared" si="2028"/>
        <v>0</v>
      </c>
      <c r="BM416" s="155">
        <f t="shared" ref="BM416" si="2190">SUM(BK413:BK416)</f>
        <v>11.736661732331822</v>
      </c>
      <c r="BN416" s="156">
        <f t="shared" ref="BN416" si="2191">AVERAGE(BK413:BK416)</f>
        <v>2.9341654330829554</v>
      </c>
      <c r="BO416" s="157">
        <f t="shared" ref="BO416" si="2192">(BN416-BS$12)^2</f>
        <v>0.14379053331681443</v>
      </c>
      <c r="BP416" s="158">
        <f t="shared" ref="BP416" si="2193">(BK414-BN416)^2+(BK415-BN416)^2+(BK416-BN416)^2+(BK413-BN416)^2</f>
        <v>27.688097554248113</v>
      </c>
      <c r="BU416" s="148">
        <f t="shared" si="2029"/>
        <v>2.7557014975822858</v>
      </c>
      <c r="BW416" s="155">
        <f t="shared" ref="BW416" si="2194">SUM(BU413:BU416)</f>
        <v>49.889163162004401</v>
      </c>
      <c r="BX416" s="156">
        <f t="shared" ref="BX416" si="2195">AVERAGE(BU413:BU416)</f>
        <v>12.4722907905011</v>
      </c>
      <c r="BY416" s="157">
        <f t="shared" ref="BY416" si="2196">(BX416-CC$12)^2</f>
        <v>14.827932702071104</v>
      </c>
      <c r="BZ416" s="158">
        <f t="shared" ref="BZ416" si="2197">(BU414-BX416)^2+(BU415-BX416)^2+(BU416-BX416)^2+(BU413-BX416)^2</f>
        <v>203.2951845202457</v>
      </c>
    </row>
    <row r="417" spans="1:78" x14ac:dyDescent="0.2">
      <c r="A417" s="74" t="s">
        <v>451</v>
      </c>
      <c r="B417" s="75">
        <v>158.69258135481931</v>
      </c>
      <c r="C417" s="75">
        <v>37.292756618382533</v>
      </c>
      <c r="D417" s="75">
        <v>4.8144370285298344</v>
      </c>
      <c r="E417" s="75">
        <v>4.096570512820513</v>
      </c>
      <c r="F417" s="75">
        <v>0</v>
      </c>
      <c r="G417" s="75">
        <v>3.3100802610428497</v>
      </c>
      <c r="H417" s="75">
        <v>204.10985526277452</v>
      </c>
      <c r="I417" s="75"/>
      <c r="J417" s="96"/>
      <c r="K417" s="97"/>
      <c r="L417" s="97"/>
      <c r="M417" s="98"/>
      <c r="R417" s="75">
        <f t="shared" si="2023"/>
        <v>208.20642577559502</v>
      </c>
      <c r="T417" s="96"/>
      <c r="U417" s="97"/>
      <c r="V417" s="97"/>
      <c r="W417" s="98"/>
      <c r="AB417" s="148">
        <f t="shared" si="2024"/>
        <v>158.69258135481931</v>
      </c>
      <c r="AD417" s="149"/>
      <c r="AE417" s="143"/>
      <c r="AF417" s="143"/>
      <c r="AG417" s="150"/>
      <c r="AL417" s="148">
        <f t="shared" si="2025"/>
        <v>37.292756618382533</v>
      </c>
      <c r="AN417" s="149"/>
      <c r="AO417" s="143"/>
      <c r="AP417" s="143"/>
      <c r="AQ417" s="150"/>
      <c r="AV417" s="148">
        <f t="shared" si="2026"/>
        <v>4.8144370285298344</v>
      </c>
      <c r="AX417" s="149"/>
      <c r="AY417" s="143"/>
      <c r="AZ417" s="143"/>
      <c r="BA417" s="150"/>
      <c r="BF417" s="148">
        <f t="shared" si="2027"/>
        <v>4.096570512820513</v>
      </c>
      <c r="BK417" s="148">
        <f t="shared" si="2028"/>
        <v>0</v>
      </c>
      <c r="BM417" s="149"/>
      <c r="BN417" s="143"/>
      <c r="BO417" s="143"/>
      <c r="BP417" s="150"/>
      <c r="BU417" s="148">
        <f t="shared" si="2029"/>
        <v>3.3100802610428497</v>
      </c>
      <c r="BW417" s="149"/>
      <c r="BX417" s="143"/>
      <c r="BY417" s="143"/>
      <c r="BZ417" s="150"/>
    </row>
    <row r="418" spans="1:78" x14ac:dyDescent="0.2">
      <c r="A418" s="74" t="s">
        <v>452</v>
      </c>
      <c r="B418" s="75">
        <v>276.43018982034948</v>
      </c>
      <c r="C418" s="75">
        <v>64.96109460778213</v>
      </c>
      <c r="D418" s="75">
        <v>3.063732654518986</v>
      </c>
      <c r="E418" s="75"/>
      <c r="F418" s="75">
        <v>0</v>
      </c>
      <c r="G418" s="75">
        <v>15.478066319634793</v>
      </c>
      <c r="H418" s="75">
        <v>359.93308340228538</v>
      </c>
      <c r="I418" s="75"/>
      <c r="J418" s="96"/>
      <c r="K418" s="97"/>
      <c r="L418" s="97"/>
      <c r="M418" s="98"/>
      <c r="R418" s="75">
        <f t="shared" si="2023"/>
        <v>359.93308340228538</v>
      </c>
      <c r="T418" s="96"/>
      <c r="U418" s="97"/>
      <c r="V418" s="97"/>
      <c r="W418" s="98"/>
      <c r="AB418" s="148">
        <f t="shared" si="2024"/>
        <v>276.43018982034948</v>
      </c>
      <c r="AD418" s="149"/>
      <c r="AE418" s="143"/>
      <c r="AF418" s="143"/>
      <c r="AG418" s="150"/>
      <c r="AL418" s="148">
        <f t="shared" si="2025"/>
        <v>64.96109460778213</v>
      </c>
      <c r="AN418" s="149"/>
      <c r="AO418" s="143"/>
      <c r="AP418" s="143"/>
      <c r="AQ418" s="150"/>
      <c r="AV418" s="148">
        <f t="shared" si="2026"/>
        <v>3.063732654518986</v>
      </c>
      <c r="AX418" s="149"/>
      <c r="AY418" s="143"/>
      <c r="AZ418" s="143"/>
      <c r="BA418" s="150"/>
      <c r="BF418" s="148" t="str">
        <f t="shared" si="2027"/>
        <v/>
      </c>
      <c r="BK418" s="148">
        <f t="shared" si="2028"/>
        <v>0</v>
      </c>
      <c r="BM418" s="149"/>
      <c r="BN418" s="143"/>
      <c r="BO418" s="143"/>
      <c r="BP418" s="150"/>
      <c r="BU418" s="148">
        <f t="shared" si="2029"/>
        <v>15.478066319634793</v>
      </c>
      <c r="BW418" s="149"/>
      <c r="BX418" s="143"/>
      <c r="BY418" s="143"/>
      <c r="BZ418" s="150"/>
    </row>
    <row r="419" spans="1:78" x14ac:dyDescent="0.2">
      <c r="A419" s="74" t="s">
        <v>453</v>
      </c>
      <c r="B419" s="75">
        <v>124.32012752321272</v>
      </c>
      <c r="C419" s="75">
        <v>29.215229967954986</v>
      </c>
      <c r="D419" s="75">
        <v>0.43767609350271225</v>
      </c>
      <c r="E419" s="75"/>
      <c r="F419" s="75">
        <v>8.1149826388888879</v>
      </c>
      <c r="G419" s="75">
        <v>18.681091598589298</v>
      </c>
      <c r="H419" s="75">
        <v>180.76910782214858</v>
      </c>
      <c r="I419" s="75"/>
      <c r="J419" s="96"/>
      <c r="K419" s="97"/>
      <c r="L419" s="97"/>
      <c r="M419" s="98"/>
      <c r="R419" s="75">
        <f t="shared" si="2023"/>
        <v>180.76910782214858</v>
      </c>
      <c r="T419" s="96"/>
      <c r="U419" s="97"/>
      <c r="V419" s="97"/>
      <c r="W419" s="98"/>
      <c r="AB419" s="148">
        <f t="shared" si="2024"/>
        <v>124.32012752321272</v>
      </c>
      <c r="AD419" s="149"/>
      <c r="AE419" s="143"/>
      <c r="AF419" s="143"/>
      <c r="AG419" s="150"/>
      <c r="AL419" s="148">
        <f t="shared" si="2025"/>
        <v>29.215229967954986</v>
      </c>
      <c r="AN419" s="149"/>
      <c r="AO419" s="143"/>
      <c r="AP419" s="143"/>
      <c r="AQ419" s="150"/>
      <c r="AV419" s="148">
        <f t="shared" si="2026"/>
        <v>0.43767609350271225</v>
      </c>
      <c r="AX419" s="149"/>
      <c r="AY419" s="143"/>
      <c r="AZ419" s="143"/>
      <c r="BA419" s="150"/>
      <c r="BF419" s="148" t="str">
        <f t="shared" si="2027"/>
        <v/>
      </c>
      <c r="BK419" s="148">
        <f t="shared" si="2028"/>
        <v>8.1149826388888879</v>
      </c>
      <c r="BM419" s="149"/>
      <c r="BN419" s="143"/>
      <c r="BO419" s="143"/>
      <c r="BP419" s="150"/>
      <c r="BU419" s="148">
        <f t="shared" si="2029"/>
        <v>18.681091598589298</v>
      </c>
      <c r="BW419" s="149"/>
      <c r="BX419" s="143"/>
      <c r="BY419" s="143"/>
      <c r="BZ419" s="150"/>
    </row>
    <row r="420" spans="1:78" x14ac:dyDescent="0.2">
      <c r="A420" s="74" t="s">
        <v>454</v>
      </c>
      <c r="B420" s="75">
        <v>343.60534951518514</v>
      </c>
      <c r="C420" s="75">
        <v>80.747257136068498</v>
      </c>
      <c r="D420" s="75">
        <v>4.8144370285298344</v>
      </c>
      <c r="E420" s="75"/>
      <c r="F420" s="75">
        <v>0.59606759259259257</v>
      </c>
      <c r="G420" s="75">
        <v>15.775674370745243</v>
      </c>
      <c r="H420" s="75">
        <v>445.53878564312129</v>
      </c>
      <c r="I420" s="75">
        <v>10.149018232819076</v>
      </c>
      <c r="J420" s="102">
        <f t="shared" ref="J420" si="2198">SUM(H417:H420)</f>
        <v>1190.3508321303298</v>
      </c>
      <c r="K420" s="103">
        <f t="shared" ref="K420" si="2199">AVERAGE(H417:H420)</f>
        <v>297.58770803258244</v>
      </c>
      <c r="L420" s="104">
        <f t="shared" ref="L420" si="2200">(K420-P$12)^2</f>
        <v>816.72059717123966</v>
      </c>
      <c r="M420" s="105">
        <f t="shared" ref="M420" si="2201">(H418-K420)^2+(H419-K420)^2+(H420-K420)^2+(H417-K420)^2</f>
        <v>48161.16150968791</v>
      </c>
      <c r="R420" s="75">
        <f t="shared" si="2023"/>
        <v>445.53878564312129</v>
      </c>
      <c r="T420" s="102">
        <f t="shared" ref="T420" si="2202">SUM(R417:R420)</f>
        <v>1194.4474026431503</v>
      </c>
      <c r="U420" s="103">
        <f t="shared" ref="U420" si="2203">AVERAGE(R417:R420)</f>
        <v>298.61185066078758</v>
      </c>
      <c r="V420" s="104">
        <f t="shared" ref="V420" si="2204">(U420-Z$12)^2</f>
        <v>845.14837761742899</v>
      </c>
      <c r="W420" s="105">
        <f t="shared" ref="W420" si="2205">(R418-U420)^2+(R419-U420)^2+(R420-U420)^2+(R417-U420)^2</f>
        <v>47407.870696645652</v>
      </c>
      <c r="AB420" s="148">
        <f t="shared" si="2024"/>
        <v>343.60534951518514</v>
      </c>
      <c r="AD420" s="155">
        <f t="shared" ref="AD420" si="2206">SUM(AB417:AB420)</f>
        <v>903.04824821356669</v>
      </c>
      <c r="AE420" s="156">
        <f t="shared" ref="AE420" si="2207">AVERAGE(AB417:AB420)</f>
        <v>225.76206205339167</v>
      </c>
      <c r="AF420" s="157">
        <f t="shared" ref="AF420" si="2208">(AE420-AJ$12)^2</f>
        <v>396.9962194095192</v>
      </c>
      <c r="AG420" s="158">
        <f t="shared" ref="AG420" si="2209">(AB418-AE420)^2+(AB419-AE420)^2+(AB420-AE420)^2+(AB417-AE420)^2</f>
        <v>31243.080893612932</v>
      </c>
      <c r="AL420" s="148">
        <f t="shared" si="2025"/>
        <v>80.747257136068498</v>
      </c>
      <c r="AN420" s="155">
        <f t="shared" ref="AN420" si="2210">SUM(AL417:AL420)</f>
        <v>212.21633833018817</v>
      </c>
      <c r="AO420" s="156">
        <f t="shared" ref="AO420" si="2211">AVERAGE(AL417:AL420)</f>
        <v>53.054084582547041</v>
      </c>
      <c r="AP420" s="157">
        <f t="shared" ref="AP420" si="2212">(AO420-AT$12)^2</f>
        <v>22.334545716482545</v>
      </c>
      <c r="AQ420" s="158">
        <f t="shared" ref="AQ420" si="2213">(AL418-AO420)^2+(AL419-AO420)^2+(AL420-AO420)^2+(AL417-AO420)^2</f>
        <v>1725.3991423497741</v>
      </c>
      <c r="AV420" s="148">
        <f t="shared" si="2026"/>
        <v>4.8144370285298344</v>
      </c>
      <c r="AX420" s="155">
        <f t="shared" ref="AX420" si="2214">SUM(AV417:AV420)</f>
        <v>13.130282805081368</v>
      </c>
      <c r="AY420" s="156">
        <f t="shared" ref="AY420" si="2215">AVERAGE(AV417:AV420)</f>
        <v>3.282570701270342</v>
      </c>
      <c r="AZ420" s="157">
        <f t="shared" ref="AZ420" si="2216">(AY420-BD$12)^2</f>
        <v>0.14808731097084227</v>
      </c>
      <c r="BA420" s="158">
        <f t="shared" ref="BA420" si="2217">(AV418-AY420)^2+(AV419-AY420)^2+(AV420-AY420)^2+(AV417-AY420)^2</f>
        <v>12.834544309194255</v>
      </c>
      <c r="BF420" s="148" t="str">
        <f t="shared" si="2027"/>
        <v/>
      </c>
      <c r="BK420" s="148">
        <f t="shared" si="2028"/>
        <v>0.59606759259259257</v>
      </c>
      <c r="BM420" s="155">
        <f t="shared" ref="BM420" si="2218">SUM(BK417:BK420)</f>
        <v>8.7110502314814813</v>
      </c>
      <c r="BN420" s="156">
        <f t="shared" ref="BN420" si="2219">AVERAGE(BK417:BK420)</f>
        <v>2.1777625578703703</v>
      </c>
      <c r="BO420" s="157">
        <f t="shared" ref="BO420" si="2220">(BN420-BS$12)^2</f>
        <v>0.14228410467199371</v>
      </c>
      <c r="BP420" s="158">
        <f t="shared" ref="BP420" si="2221">(BK418-BN420)^2+(BK419-BN420)^2+(BK420-BN420)^2+(BK417-BN420)^2</f>
        <v>47.237640770558805</v>
      </c>
      <c r="BU420" s="148">
        <f t="shared" si="2029"/>
        <v>15.775674370745243</v>
      </c>
      <c r="BW420" s="155">
        <f t="shared" ref="BW420" si="2222">SUM(BU417:BU420)</f>
        <v>53.244912550012181</v>
      </c>
      <c r="BX420" s="156">
        <f t="shared" ref="BX420" si="2223">AVERAGE(BU417:BU420)</f>
        <v>13.311228137503045</v>
      </c>
      <c r="BY420" s="157">
        <f t="shared" ref="BY420" si="2224">(BX420-CC$12)^2</f>
        <v>21.992749855043204</v>
      </c>
      <c r="BZ420" s="158">
        <f t="shared" ref="BZ420" si="2225">(BU418-BX420)^2+(BU419-BX420)^2+(BU420-BX420)^2+(BU417-BX420)^2</f>
        <v>139.62707538161916</v>
      </c>
    </row>
    <row r="421" spans="1:78" x14ac:dyDescent="0.2">
      <c r="A421" s="74" t="s">
        <v>463</v>
      </c>
      <c r="B421" s="75">
        <v>246.1604831184917</v>
      </c>
      <c r="C421" s="75">
        <v>57.847713532845546</v>
      </c>
      <c r="D421" s="75">
        <v>4.3767609350271224</v>
      </c>
      <c r="E421" s="75">
        <v>3.9154059999999999</v>
      </c>
      <c r="F421" s="75">
        <v>24.096279553458199</v>
      </c>
      <c r="G421" s="75">
        <v>3.5992541183422926</v>
      </c>
      <c r="H421" s="75">
        <v>336.08049125816484</v>
      </c>
      <c r="I421" s="75"/>
      <c r="J421" s="96"/>
      <c r="K421" s="97"/>
      <c r="L421" s="97"/>
      <c r="M421" s="98"/>
      <c r="R421" s="75">
        <f t="shared" si="2023"/>
        <v>339.99589725816486</v>
      </c>
      <c r="T421" s="96"/>
      <c r="U421" s="97"/>
      <c r="V421" s="97"/>
      <c r="W421" s="98"/>
      <c r="AB421" s="148">
        <f t="shared" si="2024"/>
        <v>246.1604831184917</v>
      </c>
      <c r="AD421" s="149"/>
      <c r="AE421" s="143"/>
      <c r="AF421" s="143"/>
      <c r="AG421" s="150"/>
      <c r="AL421" s="148">
        <f t="shared" si="2025"/>
        <v>57.847713532845546</v>
      </c>
      <c r="AN421" s="149"/>
      <c r="AO421" s="143"/>
      <c r="AP421" s="143"/>
      <c r="AQ421" s="150"/>
      <c r="AV421" s="148">
        <f t="shared" si="2026"/>
        <v>4.3767609350271224</v>
      </c>
      <c r="AX421" s="149"/>
      <c r="AY421" s="143"/>
      <c r="AZ421" s="143"/>
      <c r="BA421" s="150"/>
      <c r="BF421" s="148">
        <f t="shared" si="2027"/>
        <v>3.9154059999999999</v>
      </c>
      <c r="BK421" s="148">
        <f t="shared" si="2028"/>
        <v>24.096279553458199</v>
      </c>
      <c r="BM421" s="149"/>
      <c r="BN421" s="143"/>
      <c r="BO421" s="143"/>
      <c r="BP421" s="150"/>
      <c r="BU421" s="148">
        <f t="shared" si="2029"/>
        <v>3.5992541183422926</v>
      </c>
      <c r="BW421" s="149"/>
      <c r="BX421" s="143"/>
      <c r="BY421" s="143"/>
      <c r="BZ421" s="150"/>
    </row>
    <row r="422" spans="1:78" x14ac:dyDescent="0.2">
      <c r="A422" s="74" t="s">
        <v>464</v>
      </c>
      <c r="B422" s="75">
        <v>252.92585783386329</v>
      </c>
      <c r="C422" s="75">
        <v>59.437576590957867</v>
      </c>
      <c r="D422" s="75">
        <v>6.127465309037972</v>
      </c>
      <c r="E422" s="75"/>
      <c r="F422" s="75">
        <v>0</v>
      </c>
      <c r="G422" s="75">
        <v>0</v>
      </c>
      <c r="H422" s="75">
        <v>318.49089973385912</v>
      </c>
      <c r="I422" s="75"/>
      <c r="J422" s="96"/>
      <c r="K422" s="97"/>
      <c r="L422" s="97"/>
      <c r="M422" s="98"/>
      <c r="R422" s="75">
        <f t="shared" si="2023"/>
        <v>318.49089973385912</v>
      </c>
      <c r="T422" s="96"/>
      <c r="U422" s="97"/>
      <c r="V422" s="97"/>
      <c r="W422" s="98"/>
      <c r="AB422" s="148">
        <f t="shared" si="2024"/>
        <v>252.92585783386329</v>
      </c>
      <c r="AD422" s="149"/>
      <c r="AE422" s="143"/>
      <c r="AF422" s="143"/>
      <c r="AG422" s="150"/>
      <c r="AL422" s="148">
        <f t="shared" si="2025"/>
        <v>59.437576590957867</v>
      </c>
      <c r="AN422" s="149"/>
      <c r="AO422" s="143"/>
      <c r="AP422" s="143"/>
      <c r="AQ422" s="150"/>
      <c r="AV422" s="148">
        <f t="shared" si="2026"/>
        <v>6.127465309037972</v>
      </c>
      <c r="AX422" s="149"/>
      <c r="AY422" s="143"/>
      <c r="AZ422" s="143"/>
      <c r="BA422" s="150"/>
      <c r="BF422" s="148" t="str">
        <f t="shared" si="2027"/>
        <v/>
      </c>
      <c r="BK422" s="148">
        <f t="shared" si="2028"/>
        <v>0</v>
      </c>
      <c r="BM422" s="149"/>
      <c r="BN422" s="143"/>
      <c r="BO422" s="143"/>
      <c r="BP422" s="150"/>
      <c r="BU422" s="148">
        <f t="shared" si="2029"/>
        <v>0</v>
      </c>
      <c r="BW422" s="149"/>
      <c r="BX422" s="143"/>
      <c r="BY422" s="143"/>
      <c r="BZ422" s="150"/>
    </row>
    <row r="423" spans="1:78" x14ac:dyDescent="0.2">
      <c r="A423" s="74" t="s">
        <v>465</v>
      </c>
      <c r="B423" s="75">
        <v>121.0752076086149</v>
      </c>
      <c r="C423" s="75">
        <v>28.452673788024502</v>
      </c>
      <c r="D423" s="75">
        <v>2.1883804675135612</v>
      </c>
      <c r="E423" s="75"/>
      <c r="F423" s="75">
        <v>0</v>
      </c>
      <c r="G423" s="75">
        <v>33.981365013992047</v>
      </c>
      <c r="H423" s="75">
        <v>185.697626878145</v>
      </c>
      <c r="I423" s="75"/>
      <c r="J423" s="96"/>
      <c r="K423" s="97"/>
      <c r="L423" s="97"/>
      <c r="M423" s="98"/>
      <c r="R423" s="75">
        <f t="shared" si="2023"/>
        <v>185.697626878145</v>
      </c>
      <c r="T423" s="96"/>
      <c r="U423" s="97"/>
      <c r="V423" s="97"/>
      <c r="W423" s="98"/>
      <c r="AB423" s="148">
        <f t="shared" si="2024"/>
        <v>121.0752076086149</v>
      </c>
      <c r="AD423" s="149"/>
      <c r="AE423" s="143"/>
      <c r="AF423" s="143"/>
      <c r="AG423" s="150"/>
      <c r="AL423" s="148">
        <f t="shared" si="2025"/>
        <v>28.452673788024502</v>
      </c>
      <c r="AN423" s="149"/>
      <c r="AO423" s="143"/>
      <c r="AP423" s="143"/>
      <c r="AQ423" s="150"/>
      <c r="AV423" s="148">
        <f t="shared" si="2026"/>
        <v>2.1883804675135612</v>
      </c>
      <c r="AX423" s="149"/>
      <c r="AY423" s="143"/>
      <c r="AZ423" s="143"/>
      <c r="BA423" s="150"/>
      <c r="BF423" s="148" t="str">
        <f t="shared" si="2027"/>
        <v/>
      </c>
      <c r="BK423" s="148">
        <f t="shared" si="2028"/>
        <v>0</v>
      </c>
      <c r="BM423" s="149"/>
      <c r="BN423" s="143"/>
      <c r="BO423" s="143"/>
      <c r="BP423" s="150"/>
      <c r="BU423" s="148">
        <f t="shared" si="2029"/>
        <v>33.981365013992047</v>
      </c>
      <c r="BW423" s="149"/>
      <c r="BX423" s="143"/>
      <c r="BY423" s="143"/>
      <c r="BZ423" s="150"/>
    </row>
    <row r="424" spans="1:78" x14ac:dyDescent="0.2">
      <c r="A424" s="74" t="s">
        <v>466</v>
      </c>
      <c r="B424" s="75">
        <v>449.46785058063239</v>
      </c>
      <c r="C424" s="75">
        <v>105.6249448864486</v>
      </c>
      <c r="D424" s="75">
        <v>1.750704374010849</v>
      </c>
      <c r="E424" s="75"/>
      <c r="F424" s="75">
        <v>14.181538896467041</v>
      </c>
      <c r="G424" s="75">
        <v>7.6241922935571464</v>
      </c>
      <c r="H424" s="75">
        <v>578.64923103111607</v>
      </c>
      <c r="I424" s="75">
        <v>502.35063113604485</v>
      </c>
      <c r="J424" s="102">
        <f t="shared" ref="J424" si="2226">SUM(H421:H424)</f>
        <v>1418.9182489012851</v>
      </c>
      <c r="K424" s="103">
        <f t="shared" ref="K424" si="2227">AVERAGE(H421:H424)</f>
        <v>354.72956222532127</v>
      </c>
      <c r="L424" s="104">
        <f t="shared" ref="L424" si="2228">(K424-P$12)^2</f>
        <v>7347.9489329645248</v>
      </c>
      <c r="M424" s="105">
        <f t="shared" ref="M424" si="2229">(H422-K424)^2+(H423-K424)^2+(H424-K424)^2+(H421-K424)^2</f>
        <v>80372.841752416949</v>
      </c>
      <c r="R424" s="75">
        <f t="shared" si="2023"/>
        <v>578.64923103111607</v>
      </c>
      <c r="T424" s="102">
        <f t="shared" ref="T424" si="2230">SUM(R421:R424)</f>
        <v>1422.8336549012852</v>
      </c>
      <c r="U424" s="103">
        <f t="shared" ref="U424" si="2231">AVERAGE(R421:R424)</f>
        <v>355.70841372532129</v>
      </c>
      <c r="V424" s="104">
        <f t="shared" ref="V424" si="2232">(U424-Z$12)^2</f>
        <v>7424.9240228168073</v>
      </c>
      <c r="W424" s="105">
        <f t="shared" ref="W424" si="2233">(R422-U424)^2+(R423-U424)^2+(R424-U424)^2+(R421-U424)^2</f>
        <v>80238.302186807123</v>
      </c>
      <c r="AB424" s="148">
        <f t="shared" si="2024"/>
        <v>449.46785058063239</v>
      </c>
      <c r="AD424" s="155">
        <f t="shared" ref="AD424" si="2234">SUM(AB421:AB424)</f>
        <v>1069.6293991416023</v>
      </c>
      <c r="AE424" s="156">
        <f t="shared" ref="AE424" si="2235">AVERAGE(AB421:AB424)</f>
        <v>267.40734978540058</v>
      </c>
      <c r="AF424" s="157">
        <f t="shared" ref="AF424" si="2236">(AE424-AJ$12)^2</f>
        <v>3790.8712670494342</v>
      </c>
      <c r="AG424" s="158">
        <f t="shared" ref="AG424" si="2237">(AB422-AE424)^2+(AB423-AE424)^2+(AB424-AE424)^2+(AB421-AE424)^2</f>
        <v>55220.264736161465</v>
      </c>
      <c r="AL424" s="148">
        <f t="shared" si="2025"/>
        <v>105.6249448864486</v>
      </c>
      <c r="AN424" s="155">
        <f t="shared" ref="AN424" si="2238">SUM(AL421:AL424)</f>
        <v>251.36290879827652</v>
      </c>
      <c r="AO424" s="156">
        <f t="shared" ref="AO424" si="2239">AVERAGE(AL421:AL424)</f>
        <v>62.84072719956913</v>
      </c>
      <c r="AP424" s="157">
        <f t="shared" ref="AP424" si="2240">(AO424-AT$12)^2</f>
        <v>210.61516732357023</v>
      </c>
      <c r="AQ424" s="158">
        <f t="shared" ref="AQ424" si="2241">(AL422-AO424)^2+(AL423-AO424)^2+(AL424-AO424)^2+(AL421-AO424)^2</f>
        <v>3049.5391200545164</v>
      </c>
      <c r="AV424" s="148">
        <f t="shared" si="2026"/>
        <v>1.750704374010849</v>
      </c>
      <c r="AX424" s="155">
        <f t="shared" ref="AX424" si="2242">SUM(AV421:AV424)</f>
        <v>14.443311085589505</v>
      </c>
      <c r="AY424" s="156">
        <f t="shared" ref="AY424" si="2243">AVERAGE(AV421:AV424)</f>
        <v>3.6108277713973762</v>
      </c>
      <c r="AZ424" s="157">
        <f t="shared" ref="AZ424" si="2244">(AY424-BD$12)^2</f>
        <v>3.1994941740311118E-3</v>
      </c>
      <c r="BA424" s="158">
        <f t="shared" ref="BA424" si="2245">(AV422-AY424)^2+(AV423-AY424)^2+(AV424-AY424)^2+(AV421-AY424)^2</f>
        <v>12.403533492840724</v>
      </c>
      <c r="BF424" s="148" t="str">
        <f t="shared" si="2027"/>
        <v/>
      </c>
      <c r="BK424" s="148">
        <f t="shared" si="2028"/>
        <v>14.181538896467041</v>
      </c>
      <c r="BM424" s="155">
        <f t="shared" ref="BM424" si="2246">SUM(BK421:BK424)</f>
        <v>38.277818449925242</v>
      </c>
      <c r="BN424" s="156">
        <f t="shared" ref="BN424" si="2247">AVERAGE(BK421:BK424)</f>
        <v>9.5694546124813105</v>
      </c>
      <c r="BO424" s="157">
        <f t="shared" ref="BO424" si="2248">(BN424-BS$12)^2</f>
        <v>49.203019478071688</v>
      </c>
      <c r="BP424" s="158">
        <f t="shared" ref="BP424" si="2249">(BK422-BN424)^2+(BK423-BN424)^2+(BK424-BN424)^2+(BK421-BN424)^2</f>
        <v>415.44888746905599</v>
      </c>
      <c r="BU424" s="148">
        <f t="shared" si="2029"/>
        <v>7.6241922935571464</v>
      </c>
      <c r="BW424" s="155">
        <f t="shared" ref="BW424" si="2250">SUM(BU421:BU424)</f>
        <v>45.204811425891485</v>
      </c>
      <c r="BX424" s="156">
        <f t="shared" ref="BX424" si="2251">AVERAGE(BU421:BU424)</f>
        <v>11.301202856472871</v>
      </c>
      <c r="BY424" s="157">
        <f t="shared" ref="BY424" si="2252">(BX424-CC$12)^2</f>
        <v>7.1803501985036231</v>
      </c>
      <c r="BZ424" s="158">
        <f t="shared" ref="BZ424" si="2253">(BU422-BX424)^2+(BU423-BX424)^2+(BU424-BX424)^2+(BU421-BX424)^2</f>
        <v>714.94736253910048</v>
      </c>
    </row>
    <row r="425" spans="1:78" x14ac:dyDescent="0.2">
      <c r="A425" s="74" t="s">
        <v>459</v>
      </c>
      <c r="B425" s="75">
        <v>232.11203525540012</v>
      </c>
      <c r="C425" s="75">
        <v>54.546328285019023</v>
      </c>
      <c r="D425" s="75">
        <v>3.93908484152441</v>
      </c>
      <c r="E425" s="75">
        <v>3.0205792619542615</v>
      </c>
      <c r="F425" s="75">
        <v>1.6296296296296295</v>
      </c>
      <c r="G425" s="75">
        <v>1.8782147094902333</v>
      </c>
      <c r="H425" s="75">
        <v>294.10529272106339</v>
      </c>
      <c r="I425" s="75"/>
      <c r="J425" s="96"/>
      <c r="K425" s="97"/>
      <c r="L425" s="97"/>
      <c r="M425" s="98"/>
      <c r="R425" s="75">
        <f t="shared" si="2023"/>
        <v>297.12587198301765</v>
      </c>
      <c r="T425" s="96"/>
      <c r="U425" s="97"/>
      <c r="V425" s="97"/>
      <c r="W425" s="98"/>
      <c r="AB425" s="148">
        <f t="shared" si="2024"/>
        <v>232.11203525540012</v>
      </c>
      <c r="AD425" s="149"/>
      <c r="AE425" s="143"/>
      <c r="AF425" s="143"/>
      <c r="AG425" s="150"/>
      <c r="AL425" s="148">
        <f t="shared" si="2025"/>
        <v>54.546328285019023</v>
      </c>
      <c r="AN425" s="149"/>
      <c r="AO425" s="143"/>
      <c r="AP425" s="143"/>
      <c r="AQ425" s="150"/>
      <c r="AV425" s="148">
        <f t="shared" si="2026"/>
        <v>3.93908484152441</v>
      </c>
      <c r="AX425" s="149"/>
      <c r="AY425" s="143"/>
      <c r="AZ425" s="143"/>
      <c r="BA425" s="150"/>
      <c r="BF425" s="148">
        <f t="shared" si="2027"/>
        <v>3.0205792619542615</v>
      </c>
      <c r="BK425" s="148">
        <f t="shared" si="2028"/>
        <v>1.6296296296296295</v>
      </c>
      <c r="BM425" s="149"/>
      <c r="BN425" s="143"/>
      <c r="BO425" s="143"/>
      <c r="BP425" s="150"/>
      <c r="BU425" s="148">
        <f t="shared" si="2029"/>
        <v>1.8782147094902333</v>
      </c>
      <c r="BW425" s="149"/>
      <c r="BX425" s="143"/>
      <c r="BY425" s="143"/>
      <c r="BZ425" s="150"/>
    </row>
    <row r="426" spans="1:78" x14ac:dyDescent="0.2">
      <c r="A426" s="74" t="s">
        <v>460</v>
      </c>
      <c r="B426" s="75">
        <v>131.77861347955462</v>
      </c>
      <c r="C426" s="75">
        <v>30.967974167695335</v>
      </c>
      <c r="D426" s="75">
        <v>0.43767609350271225</v>
      </c>
      <c r="E426" s="75"/>
      <c r="F426" s="75">
        <v>3.6483562500000009</v>
      </c>
      <c r="G426" s="75">
        <v>1.7929561318714229</v>
      </c>
      <c r="H426" s="75">
        <v>168.6255761226241</v>
      </c>
      <c r="I426" s="75"/>
      <c r="J426" s="96"/>
      <c r="K426" s="97"/>
      <c r="L426" s="97"/>
      <c r="M426" s="98"/>
      <c r="R426" s="75">
        <f t="shared" si="2023"/>
        <v>168.6255761226241</v>
      </c>
      <c r="T426" s="96"/>
      <c r="U426" s="97"/>
      <c r="V426" s="97"/>
      <c r="W426" s="98"/>
      <c r="AB426" s="148">
        <f t="shared" si="2024"/>
        <v>131.77861347955462</v>
      </c>
      <c r="AD426" s="149"/>
      <c r="AE426" s="143"/>
      <c r="AF426" s="143"/>
      <c r="AG426" s="150"/>
      <c r="AL426" s="148">
        <f t="shared" si="2025"/>
        <v>30.967974167695335</v>
      </c>
      <c r="AN426" s="149"/>
      <c r="AO426" s="143"/>
      <c r="AP426" s="143"/>
      <c r="AQ426" s="150"/>
      <c r="AV426" s="148">
        <f t="shared" si="2026"/>
        <v>0.43767609350271225</v>
      </c>
      <c r="AX426" s="149"/>
      <c r="AY426" s="143"/>
      <c r="AZ426" s="143"/>
      <c r="BA426" s="150"/>
      <c r="BF426" s="148" t="str">
        <f t="shared" si="2027"/>
        <v/>
      </c>
      <c r="BK426" s="148">
        <f t="shared" si="2028"/>
        <v>3.6483562500000009</v>
      </c>
      <c r="BM426" s="149"/>
      <c r="BN426" s="143"/>
      <c r="BO426" s="143"/>
      <c r="BP426" s="150"/>
      <c r="BU426" s="148">
        <f t="shared" si="2029"/>
        <v>1.7929561318714229</v>
      </c>
      <c r="BW426" s="149"/>
      <c r="BX426" s="143"/>
      <c r="BY426" s="143"/>
      <c r="BZ426" s="150"/>
    </row>
    <row r="427" spans="1:78" x14ac:dyDescent="0.2">
      <c r="A427" s="74" t="s">
        <v>461</v>
      </c>
      <c r="B427" s="75">
        <v>59.745436924542929</v>
      </c>
      <c r="C427" s="75">
        <v>12.2478145695313</v>
      </c>
      <c r="D427" s="75">
        <v>0.8753521870054245</v>
      </c>
      <c r="E427" s="75"/>
      <c r="F427" s="75">
        <v>0</v>
      </c>
      <c r="G427" s="75">
        <v>2.823860368725934</v>
      </c>
      <c r="H427" s="75">
        <v>75.692464049805579</v>
      </c>
      <c r="I427" s="75"/>
      <c r="J427" s="96"/>
      <c r="K427" s="97"/>
      <c r="L427" s="97"/>
      <c r="M427" s="98"/>
      <c r="R427" s="75">
        <f t="shared" si="2023"/>
        <v>75.692464049805579</v>
      </c>
      <c r="T427" s="96"/>
      <c r="U427" s="97"/>
      <c r="V427" s="97"/>
      <c r="W427" s="98"/>
      <c r="AB427" s="148">
        <f t="shared" si="2024"/>
        <v>59.745436924542929</v>
      </c>
      <c r="AD427" s="149"/>
      <c r="AE427" s="143"/>
      <c r="AF427" s="143"/>
      <c r="AG427" s="150"/>
      <c r="AL427" s="148">
        <f t="shared" si="2025"/>
        <v>12.2478145695313</v>
      </c>
      <c r="AN427" s="149"/>
      <c r="AO427" s="143"/>
      <c r="AP427" s="143"/>
      <c r="AQ427" s="150"/>
      <c r="AV427" s="148">
        <f t="shared" si="2026"/>
        <v>0.8753521870054245</v>
      </c>
      <c r="AX427" s="149"/>
      <c r="AY427" s="143"/>
      <c r="AZ427" s="143"/>
      <c r="BA427" s="150"/>
      <c r="BF427" s="148" t="str">
        <f t="shared" si="2027"/>
        <v/>
      </c>
      <c r="BK427" s="148">
        <f t="shared" si="2028"/>
        <v>0</v>
      </c>
      <c r="BM427" s="149"/>
      <c r="BN427" s="143"/>
      <c r="BO427" s="143"/>
      <c r="BP427" s="150"/>
      <c r="BU427" s="148">
        <f t="shared" si="2029"/>
        <v>2.823860368725934</v>
      </c>
      <c r="BW427" s="149"/>
      <c r="BX427" s="143"/>
      <c r="BY427" s="143"/>
      <c r="BZ427" s="150"/>
    </row>
    <row r="428" spans="1:78" x14ac:dyDescent="0.2">
      <c r="A428" s="74" t="s">
        <v>462</v>
      </c>
      <c r="B428" s="75">
        <v>128.06195869429615</v>
      </c>
      <c r="C428" s="75">
        <v>30.094560293159596</v>
      </c>
      <c r="D428" s="75">
        <v>0.8753521870054245</v>
      </c>
      <c r="E428" s="75"/>
      <c r="F428" s="75">
        <v>0</v>
      </c>
      <c r="G428" s="75">
        <v>6.570596602483981</v>
      </c>
      <c r="H428" s="75">
        <v>165.60246777694516</v>
      </c>
      <c r="I428" s="75"/>
      <c r="J428" s="102">
        <f t="shared" ref="J428" si="2254">SUM(H425:H428)</f>
        <v>704.02580067043823</v>
      </c>
      <c r="K428" s="103">
        <f t="shared" ref="K428" si="2255">AVERAGE(H425:H428)</f>
        <v>176.00645016760956</v>
      </c>
      <c r="L428" s="104">
        <f t="shared" ref="L428" si="2256">(K428-P$12)^2</f>
        <v>8649.5457253188124</v>
      </c>
      <c r="M428" s="105">
        <f t="shared" ref="M428" si="2257">(H426-K428)^2+(H427-K428)^2+(H428-K428)^2+(H425-K428)^2</f>
        <v>24172.952574561641</v>
      </c>
      <c r="R428" s="75">
        <f t="shared" si="2023"/>
        <v>165.60246777694516</v>
      </c>
      <c r="T428" s="102">
        <f t="shared" ref="T428" si="2258">SUM(R425:R428)</f>
        <v>707.04637993239248</v>
      </c>
      <c r="U428" s="103">
        <f t="shared" ref="U428" si="2259">AVERAGE(R425:R428)</f>
        <v>176.76159498309812</v>
      </c>
      <c r="V428" s="104">
        <f t="shared" ref="V428" si="2260">(U428-Z$12)^2</f>
        <v>8607.9094238202943</v>
      </c>
      <c r="W428" s="105">
        <f t="shared" ref="W428" si="2261">(R426-U428)^2+(R427-U428)^2+(R428-U428)^2+(R425-U428)^2</f>
        <v>24893.24932822548</v>
      </c>
      <c r="AB428" s="148">
        <f t="shared" si="2024"/>
        <v>128.06195869429615</v>
      </c>
      <c r="AD428" s="155">
        <f t="shared" ref="AD428" si="2262">SUM(AB425:AB428)</f>
        <v>551.69804435379388</v>
      </c>
      <c r="AE428" s="156">
        <f t="shared" ref="AE428" si="2263">AVERAGE(AB425:AB428)</f>
        <v>137.92451108844847</v>
      </c>
      <c r="AF428" s="157">
        <f t="shared" ref="AF428" si="2264">(AE428-AJ$12)^2</f>
        <v>4612.1466369116124</v>
      </c>
      <c r="AG428" s="158">
        <f t="shared" ref="AG428" si="2265">(AB426-AE428)^2+(AB427-AE428)^2+(AB428-AE428)^2+(AB425-AE428)^2</f>
        <v>15118.29934297195</v>
      </c>
      <c r="AL428" s="148">
        <f t="shared" si="2025"/>
        <v>30.094560293159596</v>
      </c>
      <c r="AN428" s="155">
        <f t="shared" ref="AN428" si="2266">SUM(AL425:AL428)</f>
        <v>127.85667731540525</v>
      </c>
      <c r="AO428" s="156">
        <f t="shared" ref="AO428" si="2267">AVERAGE(AL425:AL428)</f>
        <v>31.964169328851312</v>
      </c>
      <c r="AP428" s="157">
        <f t="shared" ref="AP428" si="2268">(AO428-AT$12)^2</f>
        <v>267.77955856659827</v>
      </c>
      <c r="AQ428" s="158">
        <f t="shared" ref="AQ428" si="2269">(AL426-AO428)^2+(AL427-AO428)^2+(AL428-AO428)^2+(AL425-AO428)^2</f>
        <v>903.17639086243707</v>
      </c>
      <c r="AV428" s="148">
        <f t="shared" si="2026"/>
        <v>0.8753521870054245</v>
      </c>
      <c r="AX428" s="155">
        <f t="shared" ref="AX428" si="2270">SUM(AV425:AV428)</f>
        <v>6.127465309037972</v>
      </c>
      <c r="AY428" s="156">
        <f t="shared" ref="AY428" si="2271">AVERAGE(AV425:AV428)</f>
        <v>1.531866327259493</v>
      </c>
      <c r="AZ428" s="157">
        <f t="shared" ref="AZ428" si="2272">(AY428-BD$12)^2</f>
        <v>4.5604692275392731</v>
      </c>
      <c r="BA428" s="158">
        <f t="shared" ref="BA428" si="2273">(AV426-AY428)^2+(AV427-AY428)^2+(AV428-AY428)^2+(AV425-AY428)^2</f>
        <v>7.8539748757755916</v>
      </c>
      <c r="BF428" s="148" t="str">
        <f t="shared" si="2027"/>
        <v/>
      </c>
      <c r="BK428" s="148">
        <f t="shared" si="2028"/>
        <v>0</v>
      </c>
      <c r="BM428" s="155">
        <f t="shared" ref="BM428" si="2274">SUM(BK425:BK428)</f>
        <v>5.2779858796296306</v>
      </c>
      <c r="BN428" s="156">
        <f t="shared" ref="BN428" si="2275">AVERAGE(BK425:BK428)</f>
        <v>1.3194964699074077</v>
      </c>
      <c r="BO428" s="157">
        <f t="shared" ref="BO428" si="2276">(BN428-BS$12)^2</f>
        <v>1.5263904227732015</v>
      </c>
      <c r="BP428" s="158">
        <f t="shared" ref="BP428" si="2277">(BK426-BN428)^2+(BK427-BN428)^2+(BK428-BN428)^2+(BK425-BN428)^2</f>
        <v>9.0019123202884312</v>
      </c>
      <c r="BU428" s="148">
        <f t="shared" si="2029"/>
        <v>6.570596602483981</v>
      </c>
      <c r="BW428" s="155">
        <f t="shared" ref="BW428" si="2278">SUM(BU425:BU428)</f>
        <v>13.06562781257157</v>
      </c>
      <c r="BX428" s="156">
        <f t="shared" ref="BX428" si="2279">AVERAGE(BU425:BU428)</f>
        <v>3.2664069531428925</v>
      </c>
      <c r="BY428" s="157">
        <f t="shared" ref="BY428" si="2280">(BX428-CC$12)^2</f>
        <v>28.677935227478876</v>
      </c>
      <c r="BZ428" s="158">
        <f t="shared" ref="BZ428" si="2281">(BU426-BX428)^2+(BU427-BX428)^2+(BU428-BX428)^2+(BU425-BX428)^2</f>
        <v>15.211651746234873</v>
      </c>
    </row>
    <row r="429" spans="1:78" x14ac:dyDescent="0.2">
      <c r="A429" s="74" t="s">
        <v>467</v>
      </c>
      <c r="B429" s="75">
        <v>127.69499375469699</v>
      </c>
      <c r="C429" s="75">
        <v>30.008323532353792</v>
      </c>
      <c r="D429" s="75">
        <v>3.93908484152441</v>
      </c>
      <c r="E429" s="75">
        <v>1.712481398809524</v>
      </c>
      <c r="F429" s="75">
        <v>0.73076105442176875</v>
      </c>
      <c r="G429" s="75">
        <v>58.224694855764547</v>
      </c>
      <c r="H429" s="75">
        <v>220.59785803876153</v>
      </c>
      <c r="I429" s="75"/>
      <c r="J429" s="96"/>
      <c r="K429" s="97"/>
      <c r="L429" s="97"/>
      <c r="M429" s="98"/>
      <c r="R429" s="75">
        <f t="shared" si="2023"/>
        <v>222.31033943757106</v>
      </c>
      <c r="T429" s="96"/>
      <c r="U429" s="97"/>
      <c r="V429" s="97"/>
      <c r="W429" s="98"/>
      <c r="AB429" s="148">
        <f t="shared" si="2024"/>
        <v>127.69499375469699</v>
      </c>
      <c r="AD429" s="149"/>
      <c r="AE429" s="143"/>
      <c r="AF429" s="143"/>
      <c r="AG429" s="150"/>
      <c r="AL429" s="148">
        <f t="shared" si="2025"/>
        <v>30.008323532353792</v>
      </c>
      <c r="AN429" s="149"/>
      <c r="AO429" s="143"/>
      <c r="AP429" s="143"/>
      <c r="AQ429" s="150"/>
      <c r="AV429" s="148">
        <f t="shared" si="2026"/>
        <v>3.93908484152441</v>
      </c>
      <c r="AX429" s="149"/>
      <c r="AY429" s="143"/>
      <c r="AZ429" s="143"/>
      <c r="BA429" s="150"/>
      <c r="BF429" s="148">
        <f t="shared" si="2027"/>
        <v>1.712481398809524</v>
      </c>
      <c r="BK429" s="148">
        <f t="shared" si="2028"/>
        <v>0.73076105442176875</v>
      </c>
      <c r="BM429" s="149"/>
      <c r="BN429" s="143"/>
      <c r="BO429" s="143"/>
      <c r="BP429" s="150"/>
      <c r="BU429" s="148">
        <f t="shared" si="2029"/>
        <v>58.224694855764547</v>
      </c>
      <c r="BW429" s="149"/>
      <c r="BX429" s="143"/>
      <c r="BY429" s="143"/>
      <c r="BZ429" s="150"/>
    </row>
    <row r="430" spans="1:78" x14ac:dyDescent="0.2">
      <c r="A430" s="74" t="s">
        <v>468</v>
      </c>
      <c r="B430" s="75">
        <v>338.31472690008241</v>
      </c>
      <c r="C430" s="75">
        <v>79.503960821519357</v>
      </c>
      <c r="D430" s="75">
        <v>1.750704374010849</v>
      </c>
      <c r="E430" s="75"/>
      <c r="F430" s="75">
        <v>2.5649479166666667</v>
      </c>
      <c r="G430" s="75">
        <v>0.71172184737355626</v>
      </c>
      <c r="H430" s="75">
        <v>422.84606185965282</v>
      </c>
      <c r="I430" s="75"/>
      <c r="J430" s="96"/>
      <c r="K430" s="97"/>
      <c r="L430" s="97"/>
      <c r="M430" s="98"/>
      <c r="R430" s="75">
        <f t="shared" si="2023"/>
        <v>422.84606185965282</v>
      </c>
      <c r="T430" s="96"/>
      <c r="U430" s="97"/>
      <c r="V430" s="97"/>
      <c r="W430" s="98"/>
      <c r="AB430" s="148">
        <f t="shared" si="2024"/>
        <v>338.31472690008241</v>
      </c>
      <c r="AD430" s="149"/>
      <c r="AE430" s="143"/>
      <c r="AF430" s="143"/>
      <c r="AG430" s="150"/>
      <c r="AL430" s="148">
        <f t="shared" si="2025"/>
        <v>79.503960821519357</v>
      </c>
      <c r="AN430" s="149"/>
      <c r="AO430" s="143"/>
      <c r="AP430" s="143"/>
      <c r="AQ430" s="150"/>
      <c r="AV430" s="148">
        <f t="shared" si="2026"/>
        <v>1.750704374010849</v>
      </c>
      <c r="AX430" s="149"/>
      <c r="AY430" s="143"/>
      <c r="AZ430" s="143"/>
      <c r="BA430" s="150"/>
      <c r="BF430" s="148" t="str">
        <f t="shared" si="2027"/>
        <v/>
      </c>
      <c r="BK430" s="148">
        <f t="shared" si="2028"/>
        <v>2.5649479166666667</v>
      </c>
      <c r="BM430" s="149"/>
      <c r="BN430" s="143"/>
      <c r="BO430" s="143"/>
      <c r="BP430" s="150"/>
      <c r="BU430" s="148">
        <f t="shared" si="2029"/>
        <v>0.71172184737355626</v>
      </c>
      <c r="BW430" s="149"/>
      <c r="BX430" s="143"/>
      <c r="BY430" s="143"/>
      <c r="BZ430" s="150"/>
    </row>
    <row r="431" spans="1:78" x14ac:dyDescent="0.2">
      <c r="A431" s="74" t="s">
        <v>469</v>
      </c>
      <c r="B431" s="75">
        <v>134.18711861713857</v>
      </c>
      <c r="C431" s="75">
        <v>31.533972875027562</v>
      </c>
      <c r="D431" s="75">
        <v>2.6260565610162736</v>
      </c>
      <c r="E431" s="75"/>
      <c r="F431" s="75">
        <v>3.3949930909863948</v>
      </c>
      <c r="G431" s="75">
        <v>11.858607270532646</v>
      </c>
      <c r="H431" s="75">
        <v>183.60074841470143</v>
      </c>
      <c r="I431" s="75"/>
      <c r="J431" s="96"/>
      <c r="K431" s="97"/>
      <c r="L431" s="97"/>
      <c r="M431" s="98"/>
      <c r="R431" s="75">
        <f t="shared" si="2023"/>
        <v>183.60074841470143</v>
      </c>
      <c r="T431" s="96"/>
      <c r="U431" s="97"/>
      <c r="V431" s="97"/>
      <c r="W431" s="98"/>
      <c r="AB431" s="148">
        <f t="shared" si="2024"/>
        <v>134.18711861713857</v>
      </c>
      <c r="AD431" s="149"/>
      <c r="AE431" s="143"/>
      <c r="AF431" s="143"/>
      <c r="AG431" s="150"/>
      <c r="AL431" s="148">
        <f t="shared" si="2025"/>
        <v>31.533972875027562</v>
      </c>
      <c r="AN431" s="149"/>
      <c r="AO431" s="143"/>
      <c r="AP431" s="143"/>
      <c r="AQ431" s="150"/>
      <c r="AV431" s="148">
        <f t="shared" si="2026"/>
        <v>2.6260565610162736</v>
      </c>
      <c r="AX431" s="149"/>
      <c r="AY431" s="143"/>
      <c r="AZ431" s="143"/>
      <c r="BA431" s="150"/>
      <c r="BF431" s="148" t="str">
        <f t="shared" si="2027"/>
        <v/>
      </c>
      <c r="BK431" s="148">
        <f t="shared" si="2028"/>
        <v>3.3949930909863948</v>
      </c>
      <c r="BM431" s="149"/>
      <c r="BN431" s="143"/>
      <c r="BO431" s="143"/>
      <c r="BP431" s="150"/>
      <c r="BU431" s="148">
        <f t="shared" si="2029"/>
        <v>11.858607270532646</v>
      </c>
      <c r="BW431" s="149"/>
      <c r="BX431" s="143"/>
      <c r="BY431" s="143"/>
      <c r="BZ431" s="150"/>
    </row>
    <row r="432" spans="1:78" x14ac:dyDescent="0.2">
      <c r="A432" s="74" t="s">
        <v>470</v>
      </c>
      <c r="B432" s="75">
        <v>192.80714089678324</v>
      </c>
      <c r="C432" s="75">
        <v>45.309678110744059</v>
      </c>
      <c r="D432" s="75">
        <v>3.93908484152441</v>
      </c>
      <c r="E432" s="75"/>
      <c r="F432" s="75">
        <v>4.0210965348639451</v>
      </c>
      <c r="G432" s="75">
        <v>4.4156178295281237</v>
      </c>
      <c r="H432" s="75">
        <v>250.49261821344376</v>
      </c>
      <c r="I432" s="75">
        <v>47.479417952314158</v>
      </c>
      <c r="J432" s="102">
        <f t="shared" ref="J432" si="2282">SUM(H429:H432)</f>
        <v>1077.5372865265597</v>
      </c>
      <c r="K432" s="103">
        <f t="shared" ref="K432" si="2283">AVERAGE(H429:H432)</f>
        <v>269.38432163163992</v>
      </c>
      <c r="L432" s="104">
        <f t="shared" ref="L432" si="2284">(K432-P$12)^2</f>
        <v>0.14057813132101532</v>
      </c>
      <c r="M432" s="105">
        <f t="shared" ref="M432" si="2285">(H430-K432)^2+(H431-K432)^2+(H432-K432)^2+(H429-K432)^2</f>
        <v>33646.342635616289</v>
      </c>
      <c r="R432" s="75">
        <f t="shared" si="2023"/>
        <v>250.49261821344376</v>
      </c>
      <c r="T432" s="102">
        <f t="shared" ref="T432" si="2286">SUM(R429:R432)</f>
        <v>1079.249767925369</v>
      </c>
      <c r="U432" s="103">
        <f t="shared" ref="U432" si="2287">AVERAGE(R429:R432)</f>
        <v>269.81244198134226</v>
      </c>
      <c r="V432" s="104">
        <f t="shared" ref="V432" si="2288">(U432-Z$12)^2</f>
        <v>7.3998736949447821E-2</v>
      </c>
      <c r="W432" s="105">
        <f t="shared" ref="W432" si="2289">(R430-U432)^2+(R431-U432)^2+(R432-U432)^2+(R429-U432)^2</f>
        <v>33481.450257189237</v>
      </c>
      <c r="AB432" s="148">
        <f t="shared" si="2024"/>
        <v>192.80714089678324</v>
      </c>
      <c r="AD432" s="155">
        <f t="shared" ref="AD432" si="2290">SUM(AB429:AB432)</f>
        <v>793.00398016870122</v>
      </c>
      <c r="AE432" s="156">
        <f t="shared" ref="AE432" si="2291">AVERAGE(AB429:AB432)</f>
        <v>198.2509950421753</v>
      </c>
      <c r="AF432" s="157">
        <f t="shared" ref="AF432" si="2292">(AE432-AJ$12)^2</f>
        <v>57.551993776319698</v>
      </c>
      <c r="AG432" s="158">
        <f t="shared" ref="AG432" si="2293">(AB430-AE432)^2+(AB431-AE432)^2+(AB432-AE432)^2+(AB429-AE432)^2</f>
        <v>28729.81411020102</v>
      </c>
      <c r="AL432" s="148">
        <f t="shared" si="2025"/>
        <v>45.309678110744059</v>
      </c>
      <c r="AN432" s="155">
        <f t="shared" ref="AN432" si="2294">SUM(AL429:AL432)</f>
        <v>186.35593533964476</v>
      </c>
      <c r="AO432" s="156">
        <f t="shared" ref="AO432" si="2295">AVERAGE(AL429:AL432)</f>
        <v>46.58898383491119</v>
      </c>
      <c r="AP432" s="157">
        <f t="shared" ref="AP432" si="2296">(AO432-AT$12)^2</f>
        <v>3.024666551521729</v>
      </c>
      <c r="AQ432" s="158">
        <f t="shared" ref="AQ432" si="2297">(AL430-AO432)^2+(AL431-AO432)^2+(AL432-AO432)^2+(AL429-AO432)^2</f>
        <v>1586.6039842358509</v>
      </c>
      <c r="AV432" s="148">
        <f t="shared" si="2026"/>
        <v>3.93908484152441</v>
      </c>
      <c r="AX432" s="155">
        <f t="shared" ref="AX432" si="2298">SUM(AV429:AV432)</f>
        <v>12.254930618075944</v>
      </c>
      <c r="AY432" s="156">
        <f t="shared" ref="AY432" si="2299">AVERAGE(AV429:AV432)</f>
        <v>3.063732654518986</v>
      </c>
      <c r="AZ432" s="157">
        <f t="shared" ref="AZ432" si="2300">(AY432-BD$12)^2</f>
        <v>0.36440441560025472</v>
      </c>
      <c r="BA432" s="158">
        <f t="shared" ref="BA432" si="2301">(AV430-AY432)^2+(AV431-AY432)^2+(AV432-AY432)^2+(AV429-AY432)^2</f>
        <v>3.4480865308283075</v>
      </c>
      <c r="BF432" s="148" t="str">
        <f t="shared" si="2027"/>
        <v/>
      </c>
      <c r="BK432" s="148">
        <f t="shared" si="2028"/>
        <v>4.0210965348639451</v>
      </c>
      <c r="BM432" s="155">
        <f t="shared" ref="BM432" si="2302">SUM(BK429:BK432)</f>
        <v>10.711798596938776</v>
      </c>
      <c r="BN432" s="156">
        <f t="shared" ref="BN432" si="2303">AVERAGE(BK429:BK432)</f>
        <v>2.6779496492346939</v>
      </c>
      <c r="BO432" s="157">
        <f t="shared" ref="BO432" si="2304">(BN432-BS$12)^2</f>
        <v>1.5124434176668413E-2</v>
      </c>
      <c r="BP432" s="158">
        <f t="shared" ref="BP432" si="2305">(BK430-BN432)^2+(BK431-BN432)^2+(BK432-BN432)^2+(BK429-BN432)^2</f>
        <v>6.1225076690675921</v>
      </c>
      <c r="BU432" s="148">
        <f t="shared" si="2029"/>
        <v>4.4156178295281237</v>
      </c>
      <c r="BW432" s="155">
        <f t="shared" ref="BW432" si="2306">SUM(BU429:BU432)</f>
        <v>75.210641803198882</v>
      </c>
      <c r="BX432" s="156">
        <f t="shared" ref="BX432" si="2307">AVERAGE(BU429:BU432)</f>
        <v>18.802660450799721</v>
      </c>
      <c r="BY432" s="157">
        <f t="shared" ref="BY432" si="2308">(BX432-CC$12)^2</f>
        <v>103.654291034534</v>
      </c>
      <c r="BZ432" s="158">
        <f t="shared" ref="BZ432" si="2309">(BU430-BX432)^2+(BU431-BX432)^2+(BU432-BX432)^2+(BU429-BX432)^2</f>
        <v>2136.5857261358278</v>
      </c>
    </row>
    <row r="433" spans="1:78" x14ac:dyDescent="0.2">
      <c r="A433" s="74" t="s">
        <v>471</v>
      </c>
      <c r="B433" s="75">
        <v>279.46879902690944</v>
      </c>
      <c r="C433" s="75">
        <v>65.675167771323714</v>
      </c>
      <c r="D433" s="75">
        <v>5.2521131220325472</v>
      </c>
      <c r="E433" s="75">
        <v>3.5518954545454546</v>
      </c>
      <c r="F433" s="75">
        <v>0</v>
      </c>
      <c r="G433" s="75">
        <v>3.3738008944573838</v>
      </c>
      <c r="H433" s="75">
        <v>353.76988081472302</v>
      </c>
      <c r="I433" s="75"/>
      <c r="J433" s="96"/>
      <c r="K433" s="97"/>
      <c r="L433" s="97"/>
      <c r="M433" s="98"/>
      <c r="R433" s="75">
        <f t="shared" si="2023"/>
        <v>357.32177626926847</v>
      </c>
      <c r="T433" s="96"/>
      <c r="U433" s="97"/>
      <c r="V433" s="97"/>
      <c r="W433" s="98"/>
      <c r="AB433" s="148">
        <f t="shared" si="2024"/>
        <v>279.46879902690944</v>
      </c>
      <c r="AD433" s="149"/>
      <c r="AE433" s="143"/>
      <c r="AF433" s="143"/>
      <c r="AG433" s="150"/>
      <c r="AL433" s="148">
        <f t="shared" si="2025"/>
        <v>65.675167771323714</v>
      </c>
      <c r="AN433" s="149"/>
      <c r="AO433" s="143"/>
      <c r="AP433" s="143"/>
      <c r="AQ433" s="150"/>
      <c r="AV433" s="148">
        <f t="shared" si="2026"/>
        <v>5.2521131220325472</v>
      </c>
      <c r="AX433" s="149"/>
      <c r="AY433" s="143"/>
      <c r="AZ433" s="143"/>
      <c r="BA433" s="150"/>
      <c r="BF433" s="148">
        <f t="shared" si="2027"/>
        <v>3.5518954545454546</v>
      </c>
      <c r="BK433" s="148">
        <f t="shared" si="2028"/>
        <v>0</v>
      </c>
      <c r="BM433" s="149"/>
      <c r="BN433" s="143"/>
      <c r="BO433" s="143"/>
      <c r="BP433" s="150"/>
      <c r="BU433" s="148">
        <f t="shared" si="2029"/>
        <v>3.3738008944573838</v>
      </c>
      <c r="BW433" s="149"/>
      <c r="BX433" s="143"/>
      <c r="BY433" s="143"/>
      <c r="BZ433" s="150"/>
    </row>
    <row r="434" spans="1:78" x14ac:dyDescent="0.2">
      <c r="A434" s="74" t="s">
        <v>472</v>
      </c>
      <c r="B434" s="75">
        <v>353.91208492725355</v>
      </c>
      <c r="C434" s="75">
        <v>83.169339957904583</v>
      </c>
      <c r="D434" s="75">
        <v>9.6288740570596687</v>
      </c>
      <c r="E434" s="75"/>
      <c r="F434" s="75">
        <v>3.4393672067577263</v>
      </c>
      <c r="G434" s="75">
        <v>0</v>
      </c>
      <c r="H434" s="75">
        <v>450.14966614897548</v>
      </c>
      <c r="I434" s="75"/>
      <c r="J434" s="96"/>
      <c r="K434" s="97"/>
      <c r="L434" s="97"/>
      <c r="M434" s="98"/>
      <c r="R434" s="75">
        <f t="shared" si="2023"/>
        <v>450.14966614897548</v>
      </c>
      <c r="T434" s="96"/>
      <c r="U434" s="97"/>
      <c r="V434" s="97"/>
      <c r="W434" s="98"/>
      <c r="AB434" s="148">
        <f t="shared" si="2024"/>
        <v>353.91208492725355</v>
      </c>
      <c r="AD434" s="149"/>
      <c r="AE434" s="143"/>
      <c r="AF434" s="143"/>
      <c r="AG434" s="150"/>
      <c r="AL434" s="148">
        <f t="shared" si="2025"/>
        <v>83.169339957904583</v>
      </c>
      <c r="AN434" s="149"/>
      <c r="AO434" s="143"/>
      <c r="AP434" s="143"/>
      <c r="AQ434" s="150"/>
      <c r="AV434" s="148">
        <f t="shared" si="2026"/>
        <v>9.6288740570596687</v>
      </c>
      <c r="AX434" s="149"/>
      <c r="AY434" s="143"/>
      <c r="AZ434" s="143"/>
      <c r="BA434" s="150"/>
      <c r="BF434" s="148" t="str">
        <f t="shared" si="2027"/>
        <v/>
      </c>
      <c r="BK434" s="148">
        <f t="shared" si="2028"/>
        <v>3.4393672067577263</v>
      </c>
      <c r="BM434" s="149"/>
      <c r="BN434" s="143"/>
      <c r="BO434" s="143"/>
      <c r="BP434" s="150"/>
      <c r="BU434" s="148">
        <f t="shared" si="2029"/>
        <v>0</v>
      </c>
      <c r="BW434" s="149"/>
      <c r="BX434" s="143"/>
      <c r="BY434" s="143"/>
      <c r="BZ434" s="150"/>
    </row>
    <row r="435" spans="1:78" x14ac:dyDescent="0.2">
      <c r="A435" s="74" t="s">
        <v>473</v>
      </c>
      <c r="B435" s="75">
        <v>229.66104235384577</v>
      </c>
      <c r="C435" s="75">
        <v>53.970344953153756</v>
      </c>
      <c r="D435" s="75">
        <v>6.5651414025406831</v>
      </c>
      <c r="E435" s="75"/>
      <c r="F435" s="75">
        <v>0</v>
      </c>
      <c r="G435" s="75">
        <v>4.9650963344035475</v>
      </c>
      <c r="H435" s="75">
        <v>295.16162504394373</v>
      </c>
      <c r="I435" s="75"/>
      <c r="J435" s="96"/>
      <c r="K435" s="97"/>
      <c r="L435" s="97"/>
      <c r="M435" s="98"/>
      <c r="R435" s="75">
        <f t="shared" si="2023"/>
        <v>295.16162504394373</v>
      </c>
      <c r="T435" s="96"/>
      <c r="U435" s="97"/>
      <c r="V435" s="97"/>
      <c r="W435" s="98"/>
      <c r="AB435" s="148">
        <f t="shared" si="2024"/>
        <v>229.66104235384577</v>
      </c>
      <c r="AD435" s="149"/>
      <c r="AE435" s="143"/>
      <c r="AF435" s="143"/>
      <c r="AG435" s="150"/>
      <c r="AL435" s="148">
        <f t="shared" si="2025"/>
        <v>53.970344953153756</v>
      </c>
      <c r="AN435" s="149"/>
      <c r="AO435" s="143"/>
      <c r="AP435" s="143"/>
      <c r="AQ435" s="150"/>
      <c r="AV435" s="148">
        <f t="shared" si="2026"/>
        <v>6.5651414025406831</v>
      </c>
      <c r="AX435" s="149"/>
      <c r="AY435" s="143"/>
      <c r="AZ435" s="143"/>
      <c r="BA435" s="150"/>
      <c r="BF435" s="148" t="str">
        <f t="shared" si="2027"/>
        <v/>
      </c>
      <c r="BK435" s="148">
        <f t="shared" si="2028"/>
        <v>0</v>
      </c>
      <c r="BM435" s="149"/>
      <c r="BN435" s="143"/>
      <c r="BO435" s="143"/>
      <c r="BP435" s="150"/>
      <c r="BU435" s="148">
        <f t="shared" si="2029"/>
        <v>4.9650963344035475</v>
      </c>
      <c r="BW435" s="149"/>
      <c r="BX435" s="143"/>
      <c r="BY435" s="143"/>
      <c r="BZ435" s="150"/>
    </row>
    <row r="436" spans="1:78" x14ac:dyDescent="0.2">
      <c r="A436" s="74" t="s">
        <v>474</v>
      </c>
      <c r="B436" s="75">
        <v>206.5354973694663</v>
      </c>
      <c r="C436" s="75">
        <v>48.535841881824581</v>
      </c>
      <c r="D436" s="75">
        <v>4.3767609350271224</v>
      </c>
      <c r="E436" s="75"/>
      <c r="F436" s="75">
        <v>0</v>
      </c>
      <c r="G436" s="75">
        <v>2.3253990827002915</v>
      </c>
      <c r="H436" s="75">
        <v>261.77349926901832</v>
      </c>
      <c r="I436" s="75">
        <v>69.270336605890606</v>
      </c>
      <c r="J436" s="102">
        <f t="shared" ref="J436" si="2310">SUM(H433:H436)</f>
        <v>1360.8546712766606</v>
      </c>
      <c r="K436" s="103">
        <f t="shared" ref="K436" si="2311">AVERAGE(H433:H436)</f>
        <v>340.21366781916515</v>
      </c>
      <c r="L436" s="104">
        <f t="shared" ref="L436" si="2312">(K436-P$12)^2</f>
        <v>5070.0500159121593</v>
      </c>
      <c r="M436" s="105">
        <f t="shared" ref="M436" si="2313">(H434-K436)^2+(H435-K436)^2+(H436-K436)^2+(H433-K436)^2</f>
        <v>20452.241239948817</v>
      </c>
      <c r="R436" s="75">
        <f t="shared" si="2023"/>
        <v>261.77349926901832</v>
      </c>
      <c r="T436" s="102">
        <f t="shared" ref="T436" si="2314">SUM(R433:R436)</f>
        <v>1364.4065667312061</v>
      </c>
      <c r="U436" s="103">
        <f t="shared" ref="U436" si="2315">AVERAGE(R433:R436)</f>
        <v>341.10164168280153</v>
      </c>
      <c r="V436" s="104">
        <f t="shared" ref="V436" si="2316">(U436-Z$12)^2</f>
        <v>5121.0091797028354</v>
      </c>
      <c r="W436" s="105">
        <f t="shared" ref="W436" si="2317">(R434-U436)^2+(R435-U436)^2+(R436-U436)^2+(R433-U436)^2</f>
        <v>20558.003713578379</v>
      </c>
      <c r="AB436" s="148">
        <f t="shared" si="2024"/>
        <v>206.5354973694663</v>
      </c>
      <c r="AD436" s="155">
        <f t="shared" ref="AD436" si="2318">SUM(AB433:AB436)</f>
        <v>1069.5774236774751</v>
      </c>
      <c r="AE436" s="156">
        <f t="shared" ref="AE436" si="2319">AVERAGE(AB433:AB436)</f>
        <v>267.39435591936876</v>
      </c>
      <c r="AF436" s="157">
        <f t="shared" ref="AF436" si="2320">(AE436-AJ$12)^2</f>
        <v>3789.2713698831149</v>
      </c>
      <c r="AG436" s="158">
        <f t="shared" ref="AG436" si="2321">(AB434-AE436)^2+(AB435-AE436)^2+(AB436-AE436)^2+(AB433-AE436)^2</f>
        <v>12758.713225670142</v>
      </c>
      <c r="AL436" s="148">
        <f t="shared" si="2025"/>
        <v>48.535841881824581</v>
      </c>
      <c r="AN436" s="155">
        <f t="shared" ref="AN436" si="2322">SUM(AL433:AL436)</f>
        <v>251.35069456420663</v>
      </c>
      <c r="AO436" s="156">
        <f t="shared" ref="AO436" si="2323">AVERAGE(AL433:AL436)</f>
        <v>62.837673641051659</v>
      </c>
      <c r="AP436" s="157">
        <f t="shared" ref="AP436" si="2324">(AO436-AT$12)^2</f>
        <v>210.5265465834697</v>
      </c>
      <c r="AQ436" s="158">
        <f t="shared" ref="AQ436" si="2325">(AL434-AO436)^2+(AL435-AO436)^2+(AL436-AO436)^2+(AL433-AO436)^2</f>
        <v>704.5999378876337</v>
      </c>
      <c r="AV436" s="148">
        <f t="shared" si="2026"/>
        <v>4.3767609350271224</v>
      </c>
      <c r="AX436" s="155">
        <f t="shared" ref="AX436" si="2326">SUM(AV433:AV436)</f>
        <v>25.82288951666002</v>
      </c>
      <c r="AY436" s="156">
        <f t="shared" ref="AY436" si="2327">AVERAGE(AV433:AV436)</f>
        <v>6.4557223791650049</v>
      </c>
      <c r="AZ436" s="157">
        <f t="shared" ref="AZ436" si="2328">(AY436-BD$12)^2</f>
        <v>7.7747871800063315</v>
      </c>
      <c r="BA436" s="158">
        <f t="shared" ref="BA436" si="2329">(AV434-AY436)^2+(AV435-AY436)^2+(AV436-AY436)^2+(AV433-AY436)^2</f>
        <v>15.851620023669025</v>
      </c>
      <c r="BF436" s="148" t="str">
        <f t="shared" si="2027"/>
        <v/>
      </c>
      <c r="BK436" s="148">
        <f t="shared" si="2028"/>
        <v>0</v>
      </c>
      <c r="BM436" s="155">
        <f t="shared" ref="BM436" si="2330">SUM(BK433:BK436)</f>
        <v>3.4393672067577263</v>
      </c>
      <c r="BN436" s="156">
        <f t="shared" ref="BN436" si="2331">AVERAGE(BK433:BK436)</f>
        <v>0.85984180168943158</v>
      </c>
      <c r="BO436" s="157">
        <f t="shared" ref="BO436" si="2332">(BN436-BS$12)^2</f>
        <v>2.8734535431783286</v>
      </c>
      <c r="BP436" s="158">
        <f t="shared" ref="BP436" si="2333">(BK434-BN436)^2+(BK435-BN436)^2+(BK436-BN436)^2+(BK433-BN436)^2</f>
        <v>8.8719350871903337</v>
      </c>
      <c r="BU436" s="148">
        <f t="shared" si="2029"/>
        <v>2.3253990827002915</v>
      </c>
      <c r="BW436" s="155">
        <f t="shared" ref="BW436" si="2334">SUM(BU433:BU436)</f>
        <v>10.664296311561223</v>
      </c>
      <c r="BX436" s="156">
        <f t="shared" ref="BX436" si="2335">AVERAGE(BU433:BU436)</f>
        <v>2.6660740778903058</v>
      </c>
      <c r="BY436" s="157">
        <f t="shared" ref="BY436" si="2336">(BX436-CC$12)^2</f>
        <v>35.468114028809708</v>
      </c>
      <c r="BZ436" s="158">
        <f t="shared" ref="BZ436" si="2337">(BU434-BX436)^2+(BU435-BX436)^2+(BU436-BX436)^2+(BU433-BX436)^2</f>
        <v>13.010391023977769</v>
      </c>
    </row>
    <row r="437" spans="1:78" x14ac:dyDescent="0.2">
      <c r="A437" s="74" t="s">
        <v>475</v>
      </c>
      <c r="B437" s="75">
        <v>268.6531409789448</v>
      </c>
      <c r="C437" s="75">
        <v>63.133488130052022</v>
      </c>
      <c r="D437" s="75">
        <v>4.8144370285298344</v>
      </c>
      <c r="E437" s="75">
        <v>3.4869644779332618</v>
      </c>
      <c r="F437" s="75">
        <v>0</v>
      </c>
      <c r="G437" s="75">
        <v>2.1430821985508928</v>
      </c>
      <c r="H437" s="75">
        <v>338.7441483360775</v>
      </c>
      <c r="I437" s="75"/>
      <c r="J437" s="96"/>
      <c r="K437" s="97"/>
      <c r="L437" s="97"/>
      <c r="M437" s="98"/>
      <c r="R437" s="75">
        <f t="shared" si="2023"/>
        <v>342.23111281401077</v>
      </c>
      <c r="T437" s="96"/>
      <c r="U437" s="97"/>
      <c r="V437" s="97"/>
      <c r="W437" s="98"/>
      <c r="AB437" s="148">
        <f t="shared" si="2024"/>
        <v>268.6531409789448</v>
      </c>
      <c r="AD437" s="149"/>
      <c r="AE437" s="143"/>
      <c r="AF437" s="143"/>
      <c r="AG437" s="150"/>
      <c r="AL437" s="148">
        <f t="shared" si="2025"/>
        <v>63.133488130052022</v>
      </c>
      <c r="AN437" s="149"/>
      <c r="AO437" s="143"/>
      <c r="AP437" s="143"/>
      <c r="AQ437" s="150"/>
      <c r="AV437" s="148">
        <f t="shared" si="2026"/>
        <v>4.8144370285298344</v>
      </c>
      <c r="AX437" s="149"/>
      <c r="AY437" s="143"/>
      <c r="AZ437" s="143"/>
      <c r="BA437" s="150"/>
      <c r="BF437" s="148">
        <f t="shared" si="2027"/>
        <v>3.4869644779332618</v>
      </c>
      <c r="BK437" s="148">
        <f t="shared" si="2028"/>
        <v>0</v>
      </c>
      <c r="BM437" s="149"/>
      <c r="BN437" s="143"/>
      <c r="BO437" s="143"/>
      <c r="BP437" s="150"/>
      <c r="BU437" s="148">
        <f t="shared" si="2029"/>
        <v>2.1430821985508928</v>
      </c>
      <c r="BW437" s="149"/>
      <c r="BX437" s="143"/>
      <c r="BY437" s="143"/>
      <c r="BZ437" s="150"/>
    </row>
    <row r="438" spans="1:78" x14ac:dyDescent="0.2">
      <c r="A438" s="74" t="s">
        <v>476</v>
      </c>
      <c r="B438" s="75">
        <v>114.69385455805975</v>
      </c>
      <c r="C438" s="75">
        <v>26.953055821144041</v>
      </c>
      <c r="D438" s="75">
        <v>4.8144370285298344</v>
      </c>
      <c r="E438" s="75"/>
      <c r="F438" s="75">
        <v>1.5650962962962964</v>
      </c>
      <c r="G438" s="75">
        <v>17.163750954971327</v>
      </c>
      <c r="H438" s="75">
        <v>165.19019465900126</v>
      </c>
      <c r="I438" s="75"/>
      <c r="J438" s="96"/>
      <c r="K438" s="97"/>
      <c r="L438" s="97"/>
      <c r="M438" s="98"/>
      <c r="R438" s="75">
        <f t="shared" si="2023"/>
        <v>165.19019465900126</v>
      </c>
      <c r="T438" s="96"/>
      <c r="U438" s="97"/>
      <c r="V438" s="97"/>
      <c r="W438" s="98"/>
      <c r="AB438" s="148">
        <f t="shared" si="2024"/>
        <v>114.69385455805975</v>
      </c>
      <c r="AD438" s="149"/>
      <c r="AE438" s="143"/>
      <c r="AF438" s="143"/>
      <c r="AG438" s="150"/>
      <c r="AL438" s="148">
        <f t="shared" si="2025"/>
        <v>26.953055821144041</v>
      </c>
      <c r="AN438" s="149"/>
      <c r="AO438" s="143"/>
      <c r="AP438" s="143"/>
      <c r="AQ438" s="150"/>
      <c r="AV438" s="148">
        <f t="shared" si="2026"/>
        <v>4.8144370285298344</v>
      </c>
      <c r="AX438" s="149"/>
      <c r="AY438" s="143"/>
      <c r="AZ438" s="143"/>
      <c r="BA438" s="150"/>
      <c r="BF438" s="148" t="str">
        <f t="shared" si="2027"/>
        <v/>
      </c>
      <c r="BK438" s="148">
        <f t="shared" si="2028"/>
        <v>1.5650962962962964</v>
      </c>
      <c r="BM438" s="149"/>
      <c r="BN438" s="143"/>
      <c r="BO438" s="143"/>
      <c r="BP438" s="150"/>
      <c r="BU438" s="148">
        <f t="shared" si="2029"/>
        <v>17.163750954971327</v>
      </c>
      <c r="BW438" s="149"/>
      <c r="BX438" s="143"/>
      <c r="BY438" s="143"/>
      <c r="BZ438" s="150"/>
    </row>
    <row r="439" spans="1:78" x14ac:dyDescent="0.2">
      <c r="A439" s="74" t="s">
        <v>477</v>
      </c>
      <c r="B439" s="75">
        <v>293.54766568085137</v>
      </c>
      <c r="C439" s="75">
        <v>68.983701435000071</v>
      </c>
      <c r="D439" s="75">
        <v>2.6260565610162736</v>
      </c>
      <c r="E439" s="75"/>
      <c r="F439" s="75">
        <v>3.0171064814814805</v>
      </c>
      <c r="G439" s="75">
        <v>9.1046804511917294</v>
      </c>
      <c r="H439" s="75">
        <v>377.27921060954094</v>
      </c>
      <c r="I439" s="75"/>
      <c r="J439" s="96"/>
      <c r="K439" s="97"/>
      <c r="L439" s="97"/>
      <c r="M439" s="98"/>
      <c r="R439" s="75">
        <f>SUM(B439:G439)</f>
        <v>377.27921060954094</v>
      </c>
      <c r="T439" s="96"/>
      <c r="U439" s="97"/>
      <c r="V439" s="97"/>
      <c r="W439" s="98"/>
      <c r="AB439" s="148">
        <f t="shared" si="2024"/>
        <v>293.54766568085137</v>
      </c>
      <c r="AD439" s="149"/>
      <c r="AE439" s="143"/>
      <c r="AF439" s="143"/>
      <c r="AG439" s="150"/>
      <c r="AL439" s="148">
        <f t="shared" si="2025"/>
        <v>68.983701435000071</v>
      </c>
      <c r="AN439" s="149"/>
      <c r="AO439" s="143"/>
      <c r="AP439" s="143"/>
      <c r="AQ439" s="150"/>
      <c r="AV439" s="148">
        <f t="shared" si="2026"/>
        <v>2.6260565610162736</v>
      </c>
      <c r="AX439" s="149"/>
      <c r="AY439" s="143"/>
      <c r="AZ439" s="143"/>
      <c r="BA439" s="150"/>
      <c r="BF439" s="148" t="str">
        <f t="shared" si="2027"/>
        <v/>
      </c>
      <c r="BK439" s="148">
        <f t="shared" si="2028"/>
        <v>3.0171064814814805</v>
      </c>
      <c r="BM439" s="149"/>
      <c r="BN439" s="143"/>
      <c r="BO439" s="143"/>
      <c r="BP439" s="150"/>
      <c r="BU439" s="148">
        <f t="shared" si="2029"/>
        <v>9.1046804511917294</v>
      </c>
      <c r="BW439" s="149"/>
      <c r="BX439" s="143"/>
      <c r="BY439" s="143"/>
      <c r="BZ439" s="150"/>
    </row>
    <row r="440" spans="1:78" x14ac:dyDescent="0.2">
      <c r="A440" s="74" t="s">
        <v>478</v>
      </c>
      <c r="B440" s="75">
        <v>211.80917546316505</v>
      </c>
      <c r="C440" s="75">
        <v>49.775156233843781</v>
      </c>
      <c r="D440" s="75">
        <v>4.3767609350271224</v>
      </c>
      <c r="E440" s="75"/>
      <c r="F440" s="75">
        <v>2.6949999999999994</v>
      </c>
      <c r="G440" s="75">
        <v>7.5831384403502646</v>
      </c>
      <c r="H440" s="75">
        <v>276.23923107238619</v>
      </c>
      <c r="I440" s="75">
        <v>52.209256661991589</v>
      </c>
      <c r="J440" s="102">
        <f t="shared" ref="J440" si="2338">SUM(H437:H440)</f>
        <v>1157.4527846770059</v>
      </c>
      <c r="K440" s="103">
        <f t="shared" ref="K440" si="2339">AVERAGE(H437:H440)</f>
        <v>289.36319616925147</v>
      </c>
      <c r="L440" s="104">
        <f t="shared" ref="L440" si="2340">(K440-P$12)^2</f>
        <v>414.27766459350835</v>
      </c>
      <c r="M440" s="105">
        <f t="shared" ref="M440" si="2341">(H438-K440)^2+(H439-K440)^2+(H440-K440)^2+(H437-K440)^2</f>
        <v>25758.876795895885</v>
      </c>
      <c r="R440" s="75">
        <f t="shared" si="2023"/>
        <v>276.23923107238619</v>
      </c>
      <c r="T440" s="102">
        <f t="shared" ref="T440" si="2342">SUM(R437:R440)</f>
        <v>1160.9397491549391</v>
      </c>
      <c r="U440" s="103">
        <f t="shared" ref="U440" si="2343">AVERAGE(R437:R440)</f>
        <v>290.23493728873478</v>
      </c>
      <c r="V440" s="104">
        <f t="shared" ref="V440" si="2344">(U440-Z$12)^2</f>
        <v>428.26325719954883</v>
      </c>
      <c r="W440" s="105">
        <f t="shared" ref="W440" si="2345">(R438-U440)^2+(R439-U440)^2+(R440-U440)^2+(R437-U440)^2</f>
        <v>26112.37523903315</v>
      </c>
      <c r="AB440" s="148">
        <f t="shared" si="2024"/>
        <v>211.80917546316505</v>
      </c>
      <c r="AD440" s="155">
        <f t="shared" ref="AD440" si="2346">SUM(AB437:AB440)</f>
        <v>888.7038366810209</v>
      </c>
      <c r="AE440" s="156">
        <f t="shared" ref="AE440" si="2347">AVERAGE(AB437:AB440)</f>
        <v>222.17595917025523</v>
      </c>
      <c r="AF440" s="157">
        <f t="shared" ref="AF440" si="2348">(AE440-AJ$12)^2</f>
        <v>266.95184623382534</v>
      </c>
      <c r="AG440" s="158">
        <f t="shared" ref="AG440" si="2349">(AB438-AE440)^2+(AB439-AE440)^2+(AB440-AE440)^2+(AB437-AE440)^2</f>
        <v>18913.92193540918</v>
      </c>
      <c r="AL440" s="148">
        <f t="shared" si="2025"/>
        <v>49.775156233843781</v>
      </c>
      <c r="AN440" s="155">
        <f t="shared" ref="AN440" si="2350">SUM(AL437:AL440)</f>
        <v>208.84540162003989</v>
      </c>
      <c r="AO440" s="156">
        <f t="shared" ref="AO440" si="2351">AVERAGE(AL437:AL440)</f>
        <v>52.211350405009973</v>
      </c>
      <c r="AP440" s="157">
        <f t="shared" ref="AP440" si="2352">(AO440-AT$12)^2</f>
        <v>15.07931772442014</v>
      </c>
      <c r="AQ440" s="158">
        <f t="shared" ref="AQ440" si="2353">(AL438-AO440)^2+(AL439-AO440)^2+(AL440-AO440)^2+(AL437-AO440)^2</f>
        <v>1044.5213388829718</v>
      </c>
      <c r="AV440" s="148">
        <f t="shared" si="2026"/>
        <v>4.3767609350271224</v>
      </c>
      <c r="AX440" s="155">
        <f t="shared" ref="AX440" si="2354">SUM(AV437:AV440)</f>
        <v>16.631691553103064</v>
      </c>
      <c r="AY440" s="156">
        <f t="shared" ref="AY440" si="2355">AVERAGE(AV437:AV440)</f>
        <v>4.1579228882757659</v>
      </c>
      <c r="AZ440" s="157">
        <f t="shared" ref="AZ440" si="2356">(AY440-BD$12)^2</f>
        <v>0.24062070657216592</v>
      </c>
      <c r="BA440" s="158">
        <f t="shared" ref="BA440" si="2357">(AV438-AY440)^2+(AV439-AY440)^2+(AV440-AY440)^2+(AV437-AY440)^2</f>
        <v>3.2565261680045121</v>
      </c>
      <c r="BF440" s="148" t="str">
        <f t="shared" si="2027"/>
        <v/>
      </c>
      <c r="BK440" s="148">
        <f t="shared" si="2028"/>
        <v>2.6949999999999994</v>
      </c>
      <c r="BM440" s="155">
        <f t="shared" ref="BM440" si="2358">SUM(BK437:BK440)</f>
        <v>7.2772027777777764</v>
      </c>
      <c r="BN440" s="156">
        <f t="shared" ref="BN440" si="2359">AVERAGE(BK437:BK440)</f>
        <v>1.8193006944444441</v>
      </c>
      <c r="BO440" s="157">
        <f t="shared" ref="BO440" si="2360">(BN440-BS$12)^2</f>
        <v>0.54120669475712835</v>
      </c>
      <c r="BP440" s="158">
        <f t="shared" ref="BP440" si="2361">(BK438-BN440)^2+(BK439-BN440)^2+(BK440-BN440)^2+(BK437-BN440)^2</f>
        <v>5.5760628700537946</v>
      </c>
      <c r="BU440" s="148">
        <f t="shared" si="2029"/>
        <v>7.5831384403502646</v>
      </c>
      <c r="BW440" s="155">
        <f t="shared" ref="BW440" si="2362">SUM(BU437:BU440)</f>
        <v>35.994652045064214</v>
      </c>
      <c r="BX440" s="156">
        <f t="shared" ref="BX440" si="2363">AVERAGE(BU437:BU440)</f>
        <v>8.9986630112660535</v>
      </c>
      <c r="BY440" s="157">
        <f t="shared" ref="BY440" si="2364">(BX440-CC$12)^2</f>
        <v>0.14218759323371952</v>
      </c>
      <c r="BZ440" s="158">
        <f t="shared" ref="BZ440" si="2365">(BU438-BX440)^2+(BU439-BX440)^2+(BU440-BX440)^2+(BU437-BX440)^2</f>
        <v>115.68259891654421</v>
      </c>
    </row>
    <row r="441" spans="1:78" x14ac:dyDescent="0.2">
      <c r="A441" s="74" t="s">
        <v>479</v>
      </c>
      <c r="B441" s="75">
        <v>234.98107135718487</v>
      </c>
      <c r="C441" s="75">
        <v>55.220551768938442</v>
      </c>
      <c r="D441" s="75">
        <v>3.501408748021698</v>
      </c>
      <c r="E441" s="75">
        <v>4.4630645161290321</v>
      </c>
      <c r="F441" s="75">
        <v>19.063657213989913</v>
      </c>
      <c r="G441" s="75">
        <v>14.27454763660743</v>
      </c>
      <c r="H441" s="75">
        <v>327.04123672474236</v>
      </c>
      <c r="I441" s="75"/>
      <c r="J441" s="96"/>
      <c r="K441" s="97"/>
      <c r="L441" s="97"/>
      <c r="M441" s="98"/>
      <c r="R441" s="75">
        <f t="shared" si="2023"/>
        <v>331.50430124087137</v>
      </c>
      <c r="T441" s="96"/>
      <c r="U441" s="97"/>
      <c r="V441" s="97"/>
      <c r="W441" s="98"/>
      <c r="AB441" s="148">
        <f t="shared" si="2024"/>
        <v>234.98107135718487</v>
      </c>
      <c r="AD441" s="149"/>
      <c r="AE441" s="143"/>
      <c r="AF441" s="143"/>
      <c r="AG441" s="150"/>
      <c r="AL441" s="148">
        <f t="shared" si="2025"/>
        <v>55.220551768938442</v>
      </c>
      <c r="AN441" s="149"/>
      <c r="AO441" s="143"/>
      <c r="AP441" s="143"/>
      <c r="AQ441" s="150"/>
      <c r="AV441" s="148">
        <f t="shared" si="2026"/>
        <v>3.501408748021698</v>
      </c>
      <c r="AX441" s="149"/>
      <c r="AY441" s="143"/>
      <c r="AZ441" s="143"/>
      <c r="BA441" s="150"/>
      <c r="BF441" s="148">
        <f t="shared" si="2027"/>
        <v>4.4630645161290321</v>
      </c>
      <c r="BK441" s="148">
        <f t="shared" si="2028"/>
        <v>19.063657213989913</v>
      </c>
      <c r="BM441" s="149"/>
      <c r="BN441" s="143"/>
      <c r="BO441" s="143"/>
      <c r="BP441" s="150"/>
      <c r="BU441" s="148">
        <f t="shared" si="2029"/>
        <v>14.27454763660743</v>
      </c>
      <c r="BW441" s="149"/>
      <c r="BX441" s="143"/>
      <c r="BY441" s="143"/>
      <c r="BZ441" s="150"/>
    </row>
    <row r="442" spans="1:78" x14ac:dyDescent="0.2">
      <c r="A442" s="74" t="s">
        <v>480</v>
      </c>
      <c r="B442" s="75">
        <v>61.458990657170141</v>
      </c>
      <c r="C442" s="75">
        <v>12.599093084719877</v>
      </c>
      <c r="D442" s="75">
        <v>0.43767609350271225</v>
      </c>
      <c r="E442" s="75"/>
      <c r="F442" s="75">
        <v>1.4210624999999999</v>
      </c>
      <c r="G442" s="75">
        <v>12.256922914400983</v>
      </c>
      <c r="H442" s="75">
        <v>88.173745249793726</v>
      </c>
      <c r="I442" s="75"/>
      <c r="J442" s="96"/>
      <c r="K442" s="97"/>
      <c r="L442" s="97"/>
      <c r="M442" s="98"/>
      <c r="R442" s="75">
        <f t="shared" si="2023"/>
        <v>88.173745249793726</v>
      </c>
      <c r="T442" s="96"/>
      <c r="U442" s="97"/>
      <c r="V442" s="97"/>
      <c r="W442" s="98"/>
      <c r="AB442" s="148">
        <f t="shared" si="2024"/>
        <v>61.458990657170141</v>
      </c>
      <c r="AD442" s="149"/>
      <c r="AE442" s="143"/>
      <c r="AF442" s="143"/>
      <c r="AG442" s="150"/>
      <c r="AL442" s="148">
        <f t="shared" si="2025"/>
        <v>12.599093084719877</v>
      </c>
      <c r="AN442" s="149"/>
      <c r="AO442" s="143"/>
      <c r="AP442" s="143"/>
      <c r="AQ442" s="150"/>
      <c r="AV442" s="148">
        <f t="shared" si="2026"/>
        <v>0.43767609350271225</v>
      </c>
      <c r="AX442" s="149"/>
      <c r="AY442" s="143"/>
      <c r="AZ442" s="143"/>
      <c r="BA442" s="150"/>
      <c r="BF442" s="148" t="str">
        <f t="shared" si="2027"/>
        <v/>
      </c>
      <c r="BK442" s="148">
        <f t="shared" si="2028"/>
        <v>1.4210624999999999</v>
      </c>
      <c r="BM442" s="149"/>
      <c r="BN442" s="143"/>
      <c r="BO442" s="143"/>
      <c r="BP442" s="150"/>
      <c r="BU442" s="148">
        <f t="shared" si="2029"/>
        <v>12.256922914400983</v>
      </c>
      <c r="BW442" s="149"/>
      <c r="BX442" s="143"/>
      <c r="BY442" s="143"/>
      <c r="BZ442" s="150"/>
    </row>
    <row r="443" spans="1:78" x14ac:dyDescent="0.2">
      <c r="A443" s="74" t="s">
        <v>481</v>
      </c>
      <c r="B443" s="75">
        <v>183.3666925717821</v>
      </c>
      <c r="C443" s="75">
        <v>43.091172754368792</v>
      </c>
      <c r="D443" s="75">
        <v>3.93908484152441</v>
      </c>
      <c r="E443" s="75"/>
      <c r="F443" s="75">
        <v>0.60822704081632661</v>
      </c>
      <c r="G443" s="75">
        <v>30.472650328473421</v>
      </c>
      <c r="H443" s="75">
        <v>261.47782753696504</v>
      </c>
      <c r="I443" s="75"/>
      <c r="J443" s="96"/>
      <c r="K443" s="97"/>
      <c r="L443" s="97"/>
      <c r="M443" s="98"/>
      <c r="R443" s="75">
        <f t="shared" si="2023"/>
        <v>261.47782753696504</v>
      </c>
      <c r="T443" s="96"/>
      <c r="U443" s="97"/>
      <c r="V443" s="97"/>
      <c r="W443" s="98"/>
      <c r="AB443" s="148">
        <f t="shared" si="2024"/>
        <v>183.3666925717821</v>
      </c>
      <c r="AD443" s="149"/>
      <c r="AE443" s="143"/>
      <c r="AF443" s="143"/>
      <c r="AG443" s="150"/>
      <c r="AL443" s="148">
        <f t="shared" si="2025"/>
        <v>43.091172754368792</v>
      </c>
      <c r="AN443" s="149"/>
      <c r="AO443" s="143"/>
      <c r="AP443" s="143"/>
      <c r="AQ443" s="150"/>
      <c r="AV443" s="148">
        <f t="shared" si="2026"/>
        <v>3.93908484152441</v>
      </c>
      <c r="AX443" s="149"/>
      <c r="AY443" s="143"/>
      <c r="AZ443" s="143"/>
      <c r="BA443" s="150"/>
      <c r="BF443" s="148" t="str">
        <f t="shared" si="2027"/>
        <v/>
      </c>
      <c r="BK443" s="148">
        <f t="shared" si="2028"/>
        <v>0.60822704081632661</v>
      </c>
      <c r="BM443" s="149"/>
      <c r="BN443" s="143"/>
      <c r="BO443" s="143"/>
      <c r="BP443" s="150"/>
      <c r="BU443" s="148">
        <f t="shared" si="2029"/>
        <v>30.472650328473421</v>
      </c>
      <c r="BW443" s="149"/>
      <c r="BX443" s="143"/>
      <c r="BY443" s="143"/>
      <c r="BZ443" s="150"/>
    </row>
    <row r="444" spans="1:78" x14ac:dyDescent="0.2">
      <c r="A444" s="74" t="s">
        <v>482</v>
      </c>
      <c r="B444" s="75">
        <v>95.833324544311409</v>
      </c>
      <c r="C444" s="75">
        <v>22.520831267913181</v>
      </c>
      <c r="D444" s="75">
        <v>0.43767609350271225</v>
      </c>
      <c r="E444" s="75"/>
      <c r="F444" s="75">
        <v>0</v>
      </c>
      <c r="G444" s="75">
        <v>7.7929477244091734</v>
      </c>
      <c r="H444" s="75">
        <v>126.58477963013648</v>
      </c>
      <c r="I444" s="75"/>
      <c r="J444" s="102">
        <f t="shared" ref="J444" si="2366">SUM(H441:H444)</f>
        <v>803.27758914163758</v>
      </c>
      <c r="K444" s="103">
        <f t="shared" ref="K444" si="2367">AVERAGE(H441:H444)</f>
        <v>200.81939728540939</v>
      </c>
      <c r="L444" s="104">
        <f t="shared" ref="L444" si="2368">(K444-P$12)^2</f>
        <v>4649.8743056499179</v>
      </c>
      <c r="M444" s="105">
        <f t="shared" ref="M444" si="2369">(H442-K444)^2+(H443-K444)^2+(H444-K444)^2+(H441-K444)^2</f>
        <v>37811.219292985152</v>
      </c>
      <c r="R444" s="75">
        <f t="shared" si="2023"/>
        <v>126.58477963013648</v>
      </c>
      <c r="T444" s="102">
        <f t="shared" ref="T444" si="2370">SUM(R441:R444)</f>
        <v>807.74065365776664</v>
      </c>
      <c r="U444" s="103">
        <f t="shared" ref="U444" si="2371">AVERAGE(R441:R444)</f>
        <v>201.93516341444166</v>
      </c>
      <c r="V444" s="104">
        <f t="shared" ref="V444" si="2372">(U444-Z$12)^2</f>
        <v>4570.4700274399775</v>
      </c>
      <c r="W444" s="105">
        <f t="shared" ref="W444" si="2373">(R442-U444)^2+(R443-U444)^2+(R444-U444)^2+(R441-U444)^2</f>
        <v>38952.830927165938</v>
      </c>
      <c r="AB444" s="148">
        <f t="shared" si="2024"/>
        <v>95.833324544311409</v>
      </c>
      <c r="AD444" s="155">
        <f t="shared" ref="AD444" si="2374">SUM(AB441:AB444)</f>
        <v>575.6400791304485</v>
      </c>
      <c r="AE444" s="156">
        <f t="shared" ref="AE444" si="2375">AVERAGE(AB441:AB444)</f>
        <v>143.91001978261212</v>
      </c>
      <c r="AF444" s="157">
        <f t="shared" ref="AF444" si="2376">(AE444-AJ$12)^2</f>
        <v>3834.987797278141</v>
      </c>
      <c r="AG444" s="158">
        <f t="shared" ref="AG444" si="2377">(AB442-AE444)^2+(AB443-AE444)^2+(AB444-AE444)^2+(AB441-AE444)^2</f>
        <v>18960.306291371046</v>
      </c>
      <c r="AL444" s="148">
        <f t="shared" si="2025"/>
        <v>22.520831267913181</v>
      </c>
      <c r="AN444" s="155">
        <f t="shared" ref="AN444" si="2378">SUM(AL441:AL444)</f>
        <v>133.43164887594031</v>
      </c>
      <c r="AO444" s="156">
        <f t="shared" ref="AO444" si="2379">AVERAGE(AL441:AL444)</f>
        <v>33.357912218985078</v>
      </c>
      <c r="AP444" s="157">
        <f t="shared" ref="AP444" si="2380">(AO444-AT$12)^2</f>
        <v>224.10774034457512</v>
      </c>
      <c r="AQ444" s="158">
        <f t="shared" ref="AQ444" si="2381">(AL442-AO444)^2+(AL443-AO444)^2+(AL444-AO444)^2+(AL441-AO444)^2</f>
        <v>1121.0822641300635</v>
      </c>
      <c r="AV444" s="148">
        <f t="shared" si="2026"/>
        <v>0.43767609350271225</v>
      </c>
      <c r="AX444" s="155">
        <f t="shared" ref="AX444" si="2382">SUM(AV441:AV444)</f>
        <v>8.3158457765515337</v>
      </c>
      <c r="AY444" s="156">
        <f t="shared" ref="AY444" si="2383">AVERAGE(AV441:AV444)</f>
        <v>2.0789614441378834</v>
      </c>
      <c r="AZ444" s="157">
        <f t="shared" ref="AZ444" si="2384">(AY444-BD$12)^2</f>
        <v>2.5231111314048422</v>
      </c>
      <c r="BA444" s="158">
        <f t="shared" ref="BA444" si="2385">(AV442-AY444)^2+(AV443-AY444)^2+(AV444-AY444)^2+(AV441-AY444)^2</f>
        <v>10.871050590250361</v>
      </c>
      <c r="BF444" s="148" t="str">
        <f t="shared" si="2027"/>
        <v/>
      </c>
      <c r="BK444" s="148">
        <f t="shared" si="2028"/>
        <v>0</v>
      </c>
      <c r="BM444" s="155">
        <f t="shared" ref="BM444" si="2386">SUM(BK441:BK444)</f>
        <v>21.092946754806242</v>
      </c>
      <c r="BN444" s="156">
        <f t="shared" ref="BN444" si="2387">AVERAGE(BK441:BK444)</f>
        <v>5.2732366887015605</v>
      </c>
      <c r="BO444" s="157">
        <f t="shared" ref="BO444" si="2388">(BN444-BS$12)^2</f>
        <v>7.3889835174493603</v>
      </c>
      <c r="BP444" s="158">
        <f t="shared" ref="BP444" si="2389">(BK442-BN444)^2+(BK443-BN444)^2+(BK444-BN444)^2+(BK441-BN444)^2</f>
        <v>254.58428443432331</v>
      </c>
      <c r="BU444" s="148">
        <f t="shared" si="2029"/>
        <v>7.7929477244091734</v>
      </c>
      <c r="BW444" s="155">
        <f t="shared" ref="BW444" si="2390">SUM(BU441:BU444)</f>
        <v>64.797068603891006</v>
      </c>
      <c r="BX444" s="156">
        <f t="shared" ref="BX444" si="2391">AVERAGE(BU441:BU444)</f>
        <v>16.199267150972751</v>
      </c>
      <c r="BY444" s="157">
        <f t="shared" ref="BY444" si="2392">(BX444-CC$12)^2</f>
        <v>57.421262091883072</v>
      </c>
      <c r="BZ444" s="158">
        <f t="shared" ref="BZ444" si="2393">(BU442-BX444)^2+(BU443-BX444)^2+(BU444-BX444)^2+(BU441-BX444)^2</f>
        <v>293.64229692178861</v>
      </c>
    </row>
    <row r="445" spans="1:78" x14ac:dyDescent="0.2">
      <c r="A445" s="74" t="s">
        <v>487</v>
      </c>
      <c r="B445" s="75">
        <v>210.40754137806613</v>
      </c>
      <c r="C445" s="75">
        <v>49.445772223845537</v>
      </c>
      <c r="D445" s="75">
        <v>3.501408748021698</v>
      </c>
      <c r="E445" s="75">
        <v>2.5681724137931039</v>
      </c>
      <c r="F445" s="75">
        <v>0</v>
      </c>
      <c r="G445" s="75">
        <v>3.8491457164248497</v>
      </c>
      <c r="H445" s="75">
        <v>267.20386806635821</v>
      </c>
      <c r="I445" s="75"/>
      <c r="J445" s="96"/>
      <c r="K445" s="97"/>
      <c r="L445" s="97"/>
      <c r="M445" s="98"/>
      <c r="R445" s="75">
        <f t="shared" si="2023"/>
        <v>269.7720404801513</v>
      </c>
      <c r="T445" s="96"/>
      <c r="U445" s="97"/>
      <c r="V445" s="97"/>
      <c r="W445" s="98"/>
      <c r="AB445" s="148">
        <f t="shared" si="2024"/>
        <v>210.40754137806613</v>
      </c>
      <c r="AD445" s="149"/>
      <c r="AE445" s="143"/>
      <c r="AF445" s="143"/>
      <c r="AG445" s="150"/>
      <c r="AL445" s="148">
        <f t="shared" si="2025"/>
        <v>49.445772223845537</v>
      </c>
      <c r="AN445" s="149"/>
      <c r="AO445" s="143"/>
      <c r="AP445" s="143"/>
      <c r="AQ445" s="150"/>
      <c r="AV445" s="148">
        <f t="shared" si="2026"/>
        <v>3.501408748021698</v>
      </c>
      <c r="AX445" s="149"/>
      <c r="AY445" s="143"/>
      <c r="AZ445" s="143"/>
      <c r="BA445" s="150"/>
      <c r="BF445" s="148">
        <f t="shared" si="2027"/>
        <v>2.5681724137931039</v>
      </c>
      <c r="BK445" s="148">
        <f t="shared" si="2028"/>
        <v>0</v>
      </c>
      <c r="BM445" s="149"/>
      <c r="BN445" s="143"/>
      <c r="BO445" s="143"/>
      <c r="BP445" s="150"/>
      <c r="BU445" s="148">
        <f t="shared" si="2029"/>
        <v>3.8491457164248497</v>
      </c>
      <c r="BW445" s="149"/>
      <c r="BX445" s="143"/>
      <c r="BY445" s="143"/>
      <c r="BZ445" s="150"/>
    </row>
    <row r="446" spans="1:78" x14ac:dyDescent="0.2">
      <c r="A446" s="74" t="s">
        <v>488</v>
      </c>
      <c r="B446" s="75">
        <v>172.28035984974019</v>
      </c>
      <c r="C446" s="75">
        <v>40.485884564688945</v>
      </c>
      <c r="D446" s="75">
        <v>0.8753521870054245</v>
      </c>
      <c r="E446" s="75"/>
      <c r="F446" s="75">
        <v>0</v>
      </c>
      <c r="G446" s="75">
        <v>2.5246886021681876</v>
      </c>
      <c r="H446" s="75">
        <v>216.16628520360277</v>
      </c>
      <c r="I446" s="75"/>
      <c r="J446" s="96"/>
      <c r="K446" s="97"/>
      <c r="L446" s="97"/>
      <c r="M446" s="98"/>
      <c r="R446" s="75">
        <f t="shared" si="2023"/>
        <v>216.16628520360277</v>
      </c>
      <c r="T446" s="96"/>
      <c r="U446" s="97"/>
      <c r="V446" s="97"/>
      <c r="W446" s="98"/>
      <c r="AB446" s="148">
        <f t="shared" si="2024"/>
        <v>172.28035984974019</v>
      </c>
      <c r="AD446" s="149"/>
      <c r="AE446" s="143"/>
      <c r="AF446" s="143"/>
      <c r="AG446" s="150"/>
      <c r="AL446" s="148">
        <f t="shared" si="2025"/>
        <v>40.485884564688945</v>
      </c>
      <c r="AN446" s="149"/>
      <c r="AO446" s="143"/>
      <c r="AP446" s="143"/>
      <c r="AQ446" s="150"/>
      <c r="AV446" s="148">
        <f t="shared" si="2026"/>
        <v>0.8753521870054245</v>
      </c>
      <c r="AX446" s="149"/>
      <c r="AY446" s="143"/>
      <c r="AZ446" s="143"/>
      <c r="BA446" s="150"/>
      <c r="BF446" s="148" t="str">
        <f t="shared" si="2027"/>
        <v/>
      </c>
      <c r="BK446" s="148">
        <f t="shared" si="2028"/>
        <v>0</v>
      </c>
      <c r="BM446" s="149"/>
      <c r="BN446" s="143"/>
      <c r="BO446" s="143"/>
      <c r="BP446" s="150"/>
      <c r="BU446" s="148">
        <f t="shared" si="2029"/>
        <v>2.5246886021681876</v>
      </c>
      <c r="BW446" s="149"/>
      <c r="BX446" s="143"/>
      <c r="BY446" s="143"/>
      <c r="BZ446" s="150"/>
    </row>
    <row r="447" spans="1:78" x14ac:dyDescent="0.2">
      <c r="A447" s="74" t="s">
        <v>489</v>
      </c>
      <c r="B447" s="75">
        <v>98.143771697739552</v>
      </c>
      <c r="C447" s="75">
        <v>23.063786348968794</v>
      </c>
      <c r="D447" s="75">
        <v>3.93908484152441</v>
      </c>
      <c r="E447" s="75"/>
      <c r="F447" s="75">
        <v>0.38512731481481483</v>
      </c>
      <c r="G447" s="75">
        <v>0</v>
      </c>
      <c r="H447" s="75">
        <v>125.53177020304756</v>
      </c>
      <c r="I447" s="75"/>
      <c r="J447" s="96"/>
      <c r="K447" s="97"/>
      <c r="L447" s="97"/>
      <c r="M447" s="98"/>
      <c r="R447" s="75">
        <f t="shared" si="2023"/>
        <v>125.53177020304756</v>
      </c>
      <c r="T447" s="96"/>
      <c r="U447" s="97"/>
      <c r="V447" s="97"/>
      <c r="W447" s="98"/>
      <c r="AB447" s="148">
        <f t="shared" si="2024"/>
        <v>98.143771697739552</v>
      </c>
      <c r="AD447" s="149"/>
      <c r="AE447" s="143"/>
      <c r="AF447" s="143"/>
      <c r="AG447" s="150"/>
      <c r="AL447" s="148">
        <f t="shared" si="2025"/>
        <v>23.063786348968794</v>
      </c>
      <c r="AN447" s="149"/>
      <c r="AO447" s="143"/>
      <c r="AP447" s="143"/>
      <c r="AQ447" s="150"/>
      <c r="AV447" s="148">
        <f t="shared" si="2026"/>
        <v>3.93908484152441</v>
      </c>
      <c r="AX447" s="149"/>
      <c r="AY447" s="143"/>
      <c r="AZ447" s="143"/>
      <c r="BA447" s="150"/>
      <c r="BF447" s="148" t="str">
        <f t="shared" si="2027"/>
        <v/>
      </c>
      <c r="BK447" s="148">
        <f t="shared" si="2028"/>
        <v>0.38512731481481483</v>
      </c>
      <c r="BM447" s="149"/>
      <c r="BN447" s="143"/>
      <c r="BO447" s="143"/>
      <c r="BP447" s="150"/>
      <c r="BU447" s="148">
        <f t="shared" si="2029"/>
        <v>0</v>
      </c>
      <c r="BW447" s="149"/>
      <c r="BX447" s="143"/>
      <c r="BY447" s="143"/>
      <c r="BZ447" s="150"/>
    </row>
    <row r="448" spans="1:78" x14ac:dyDescent="0.2">
      <c r="A448" s="74" t="s">
        <v>490</v>
      </c>
      <c r="B448" s="75">
        <v>169.97798704788906</v>
      </c>
      <c r="C448" s="75">
        <v>39.944826956253927</v>
      </c>
      <c r="D448" s="75">
        <v>1.3130282805081368</v>
      </c>
      <c r="E448" s="75"/>
      <c r="F448" s="75">
        <v>2.4962797619047619</v>
      </c>
      <c r="G448" s="75">
        <v>13.641841225218721</v>
      </c>
      <c r="H448" s="75">
        <v>227.37396327177461</v>
      </c>
      <c r="I448" s="75">
        <v>116.39831697054699</v>
      </c>
      <c r="J448" s="102">
        <f t="shared" ref="J448" si="2394">SUM(H445:H448)</f>
        <v>836.27588674478318</v>
      </c>
      <c r="K448" s="103">
        <f t="shared" ref="K448" si="2395">AVERAGE(H445:H448)</f>
        <v>209.06897168619579</v>
      </c>
      <c r="L448" s="104">
        <f t="shared" ref="L448" si="2396">(K448-P$12)^2</f>
        <v>3592.8530437439099</v>
      </c>
      <c r="M448" s="105">
        <f t="shared" ref="M448" si="2397">(H446-K448)^2+(H447-K448)^2+(H448-K448)^2+(H445-K448)^2</f>
        <v>10743.574784880804</v>
      </c>
      <c r="R448" s="75">
        <f t="shared" si="2023"/>
        <v>227.37396327177461</v>
      </c>
      <c r="T448" s="102">
        <f t="shared" ref="T448" si="2398">SUM(R445:R448)</f>
        <v>838.84405915857633</v>
      </c>
      <c r="U448" s="103">
        <f t="shared" ref="U448" si="2399">AVERAGE(R445:R448)</f>
        <v>209.71101478964408</v>
      </c>
      <c r="V448" s="104">
        <f t="shared" ref="V448" si="2400">(U448-Z$12)^2</f>
        <v>3579.5571166928094</v>
      </c>
      <c r="W448" s="105">
        <f t="shared" ref="W448" si="2401">(R446-U448)^2+(R447-U448)^2+(R448-U448)^2+(R445-U448)^2</f>
        <v>11047.122291365537</v>
      </c>
      <c r="AB448" s="148">
        <f t="shared" si="2024"/>
        <v>169.97798704788906</v>
      </c>
      <c r="AD448" s="155">
        <f t="shared" ref="AD448" si="2402">SUM(AB445:AB448)</f>
        <v>650.80965997343492</v>
      </c>
      <c r="AE448" s="156">
        <f t="shared" ref="AE448" si="2403">AVERAGE(AB445:AB448)</f>
        <v>162.70241499335873</v>
      </c>
      <c r="AF448" s="157">
        <f t="shared" ref="AF448" si="2404">(AE448-AJ$12)^2</f>
        <v>1860.6181388675727</v>
      </c>
      <c r="AG448" s="158">
        <f t="shared" ref="AG448" si="2405">(AB446-AE448)^2+(AB447-AE448)^2+(AB448-AE448)^2+(AB445-AE448)^2</f>
        <v>6588.2684839444473</v>
      </c>
      <c r="AL448" s="148">
        <f t="shared" si="2025"/>
        <v>39.944826956253927</v>
      </c>
      <c r="AN448" s="155">
        <f t="shared" ref="AN448" si="2406">SUM(AL445:AL448)</f>
        <v>152.94027009375719</v>
      </c>
      <c r="AO448" s="156">
        <f t="shared" ref="AO448" si="2407">AVERAGE(AL445:AL448)</f>
        <v>38.235067523439298</v>
      </c>
      <c r="AP448" s="157">
        <f t="shared" ref="AP448" si="2408">(AO448-AT$12)^2</f>
        <v>101.87012585802808</v>
      </c>
      <c r="AQ448" s="158">
        <f t="shared" ref="AQ448" si="2409">(AL446-AO448)^2+(AL447-AO448)^2+(AL448-AO448)^2+(AL445-AO448)^2</f>
        <v>363.8371270258321</v>
      </c>
      <c r="AV448" s="148">
        <f t="shared" si="2026"/>
        <v>1.3130282805081368</v>
      </c>
      <c r="AX448" s="155">
        <f t="shared" ref="AX448" si="2410">SUM(AV445:AV448)</f>
        <v>9.6288740570596687</v>
      </c>
      <c r="AY448" s="156">
        <f t="shared" ref="AY448" si="2411">AVERAGE(AV445:AV448)</f>
        <v>2.4072185142649172</v>
      </c>
      <c r="AZ448" s="157">
        <f t="shared" ref="AZ448" si="2412">(AY448-BD$12)^2</f>
        <v>1.5880368179598783</v>
      </c>
      <c r="BA448" s="158">
        <f t="shared" ref="BA448" si="2413">(AV446-AY448)^2+(AV447-AY448)^2+(AV448-AY448)^2+(AV445-AY448)^2</f>
        <v>7.0877334244804109</v>
      </c>
      <c r="BF448" s="148" t="str">
        <f t="shared" si="2027"/>
        <v/>
      </c>
      <c r="BK448" s="148">
        <f t="shared" si="2028"/>
        <v>2.4962797619047619</v>
      </c>
      <c r="BM448" s="155">
        <f t="shared" ref="BM448" si="2414">SUM(BK445:BK448)</f>
        <v>2.8814070767195767</v>
      </c>
      <c r="BN448" s="156">
        <f t="shared" ref="BN448" si="2415">AVERAGE(BK445:BK448)</f>
        <v>0.72035176917989419</v>
      </c>
      <c r="BO448" s="157">
        <f t="shared" ref="BO448" si="2416">(BN448-BS$12)^2</f>
        <v>3.3658174882029157</v>
      </c>
      <c r="BP448" s="158">
        <f t="shared" ref="BP448" si="2417">(BK446-BN448)^2+(BK447-BN448)^2+(BK448-BN448)^2+(BK445-BN448)^2</f>
        <v>4.3041090128693504</v>
      </c>
      <c r="BU448" s="148">
        <f t="shared" si="2029"/>
        <v>13.641841225218721</v>
      </c>
      <c r="BW448" s="155">
        <f t="shared" ref="BW448" si="2418">SUM(BU445:BU448)</f>
        <v>20.01567554381176</v>
      </c>
      <c r="BX448" s="156">
        <f t="shared" ref="BX448" si="2419">AVERAGE(BU445:BU448)</f>
        <v>5.00391888595294</v>
      </c>
      <c r="BY448" s="157">
        <f t="shared" ref="BY448" si="2420">(BX448-CC$12)^2</f>
        <v>13.08751035144048</v>
      </c>
      <c r="BZ448" s="158">
        <f t="shared" ref="BZ448" si="2421">(BU446-BX448)^2+(BU447-BX448)^2+(BU448-BX448)^2+(BU445-BX448)^2</f>
        <v>107.13299042948073</v>
      </c>
    </row>
    <row r="449" spans="1:78" x14ac:dyDescent="0.2">
      <c r="A449" s="74" t="s">
        <v>483</v>
      </c>
      <c r="B449" s="75">
        <v>424.80710527204121</v>
      </c>
      <c r="C449" s="75">
        <v>99.829669738929681</v>
      </c>
      <c r="D449" s="75">
        <v>3.501408748021698</v>
      </c>
      <c r="E449" s="75">
        <v>3.2401344086021506</v>
      </c>
      <c r="F449" s="75">
        <v>0</v>
      </c>
      <c r="G449" s="75">
        <v>2.59393004554458</v>
      </c>
      <c r="H449" s="75">
        <v>530.73211380453722</v>
      </c>
      <c r="I449" s="75"/>
      <c r="J449" s="96"/>
      <c r="K449" s="97"/>
      <c r="L449" s="97"/>
      <c r="M449" s="98"/>
      <c r="R449" s="75">
        <f t="shared" si="2023"/>
        <v>533.97224821313932</v>
      </c>
      <c r="T449" s="96"/>
      <c r="U449" s="97"/>
      <c r="V449" s="97"/>
      <c r="W449" s="98"/>
      <c r="AB449" s="148">
        <f t="shared" si="2024"/>
        <v>424.80710527204121</v>
      </c>
      <c r="AD449" s="149"/>
      <c r="AE449" s="143"/>
      <c r="AF449" s="143"/>
      <c r="AG449" s="150"/>
      <c r="AL449" s="148">
        <f t="shared" si="2025"/>
        <v>99.829669738929681</v>
      </c>
      <c r="AN449" s="149"/>
      <c r="AO449" s="143"/>
      <c r="AP449" s="143"/>
      <c r="AQ449" s="150"/>
      <c r="AV449" s="148">
        <f t="shared" si="2026"/>
        <v>3.501408748021698</v>
      </c>
      <c r="AX449" s="149"/>
      <c r="AY449" s="143"/>
      <c r="AZ449" s="143"/>
      <c r="BA449" s="150"/>
      <c r="BF449" s="148">
        <f t="shared" si="2027"/>
        <v>3.2401344086021506</v>
      </c>
      <c r="BK449" s="148">
        <f t="shared" si="2028"/>
        <v>0</v>
      </c>
      <c r="BM449" s="149"/>
      <c r="BN449" s="143"/>
      <c r="BO449" s="143"/>
      <c r="BP449" s="150"/>
      <c r="BU449" s="148">
        <f t="shared" si="2029"/>
        <v>2.59393004554458</v>
      </c>
      <c r="BW449" s="149"/>
      <c r="BX449" s="143"/>
      <c r="BY449" s="143"/>
      <c r="BZ449" s="150"/>
    </row>
    <row r="450" spans="1:78" x14ac:dyDescent="0.2">
      <c r="A450" s="74" t="s">
        <v>484</v>
      </c>
      <c r="B450" s="75">
        <v>231.3692876724358</v>
      </c>
      <c r="C450" s="75">
        <v>54.37178260302241</v>
      </c>
      <c r="D450" s="75">
        <v>3.93908484152441</v>
      </c>
      <c r="E450" s="75"/>
      <c r="F450" s="75">
        <v>3.1965736926020405</v>
      </c>
      <c r="G450" s="75">
        <v>9.5597728449281618</v>
      </c>
      <c r="H450" s="75">
        <v>302.43650165451282</v>
      </c>
      <c r="I450" s="75"/>
      <c r="J450" s="96"/>
      <c r="K450" s="97"/>
      <c r="L450" s="97"/>
      <c r="M450" s="98"/>
      <c r="R450" s="75">
        <f t="shared" si="2023"/>
        <v>302.43650165451282</v>
      </c>
      <c r="T450" s="96"/>
      <c r="U450" s="97"/>
      <c r="V450" s="97"/>
      <c r="W450" s="98"/>
      <c r="AB450" s="148">
        <f t="shared" si="2024"/>
        <v>231.3692876724358</v>
      </c>
      <c r="AD450" s="149"/>
      <c r="AE450" s="143"/>
      <c r="AF450" s="143"/>
      <c r="AG450" s="150"/>
      <c r="AL450" s="148">
        <f t="shared" si="2025"/>
        <v>54.37178260302241</v>
      </c>
      <c r="AN450" s="149"/>
      <c r="AO450" s="143"/>
      <c r="AP450" s="143"/>
      <c r="AQ450" s="150"/>
      <c r="AV450" s="148">
        <f t="shared" si="2026"/>
        <v>3.93908484152441</v>
      </c>
      <c r="AX450" s="149"/>
      <c r="AY450" s="143"/>
      <c r="AZ450" s="143"/>
      <c r="BA450" s="150"/>
      <c r="BF450" s="148" t="str">
        <f t="shared" si="2027"/>
        <v/>
      </c>
      <c r="BK450" s="148">
        <f t="shared" si="2028"/>
        <v>3.1965736926020405</v>
      </c>
      <c r="BM450" s="149"/>
      <c r="BN450" s="143"/>
      <c r="BO450" s="143"/>
      <c r="BP450" s="150"/>
      <c r="BU450" s="148">
        <f t="shared" si="2029"/>
        <v>9.5597728449281618</v>
      </c>
      <c r="BW450" s="149"/>
      <c r="BX450" s="143"/>
      <c r="BY450" s="143"/>
      <c r="BZ450" s="150"/>
    </row>
    <row r="451" spans="1:78" x14ac:dyDescent="0.2">
      <c r="A451" s="74" t="s">
        <v>485</v>
      </c>
      <c r="B451" s="75">
        <v>186.56030050448311</v>
      </c>
      <c r="C451" s="75">
        <v>43.841670618553529</v>
      </c>
      <c r="D451" s="75">
        <v>3.93908484152441</v>
      </c>
      <c r="E451" s="75"/>
      <c r="F451" s="75">
        <v>2.152447916666667</v>
      </c>
      <c r="G451" s="75">
        <v>0</v>
      </c>
      <c r="H451" s="75">
        <v>236.49350388122772</v>
      </c>
      <c r="I451" s="75"/>
      <c r="J451" s="96"/>
      <c r="K451" s="97"/>
      <c r="L451" s="97"/>
      <c r="M451" s="98"/>
      <c r="R451" s="75">
        <f t="shared" si="2023"/>
        <v>236.49350388122772</v>
      </c>
      <c r="T451" s="96"/>
      <c r="U451" s="97"/>
      <c r="V451" s="97"/>
      <c r="W451" s="98"/>
      <c r="AB451" s="148">
        <f t="shared" si="2024"/>
        <v>186.56030050448311</v>
      </c>
      <c r="AD451" s="149"/>
      <c r="AE451" s="143"/>
      <c r="AF451" s="143"/>
      <c r="AG451" s="150"/>
      <c r="AL451" s="148">
        <f t="shared" si="2025"/>
        <v>43.841670618553529</v>
      </c>
      <c r="AN451" s="149"/>
      <c r="AO451" s="143"/>
      <c r="AP451" s="143"/>
      <c r="AQ451" s="150"/>
      <c r="AV451" s="148">
        <f t="shared" si="2026"/>
        <v>3.93908484152441</v>
      </c>
      <c r="AX451" s="149"/>
      <c r="AY451" s="143"/>
      <c r="AZ451" s="143"/>
      <c r="BA451" s="150"/>
      <c r="BF451" s="148" t="str">
        <f t="shared" si="2027"/>
        <v/>
      </c>
      <c r="BK451" s="148">
        <f t="shared" si="2028"/>
        <v>2.152447916666667</v>
      </c>
      <c r="BM451" s="149"/>
      <c r="BN451" s="143"/>
      <c r="BO451" s="143"/>
      <c r="BP451" s="150"/>
      <c r="BU451" s="148">
        <f t="shared" si="2029"/>
        <v>0</v>
      </c>
      <c r="BW451" s="149"/>
      <c r="BX451" s="143"/>
      <c r="BY451" s="143"/>
      <c r="BZ451" s="150"/>
    </row>
    <row r="452" spans="1:78" x14ac:dyDescent="0.2">
      <c r="A452" s="74" t="s">
        <v>486</v>
      </c>
      <c r="B452" s="75">
        <v>234.1111766312309</v>
      </c>
      <c r="C452" s="75">
        <v>55.016126508339262</v>
      </c>
      <c r="D452" s="75">
        <v>2.1883804675135612</v>
      </c>
      <c r="E452" s="75"/>
      <c r="F452" s="75">
        <v>1.3016604791666664</v>
      </c>
      <c r="G452" s="75">
        <v>7.0043145173390258</v>
      </c>
      <c r="H452" s="75">
        <v>299.62165860358948</v>
      </c>
      <c r="I452" s="75"/>
      <c r="J452" s="102">
        <f t="shared" ref="J452" si="2422">SUM(H449:H452)</f>
        <v>1369.2837779438673</v>
      </c>
      <c r="K452" s="103">
        <f t="shared" ref="K452" si="2423">AVERAGE(H449:H452)</f>
        <v>342.32094448596683</v>
      </c>
      <c r="L452" s="104">
        <f t="shared" ref="L452" si="2424">(K452-P$12)^2</f>
        <v>5374.5848820582769</v>
      </c>
      <c r="M452" s="105">
        <f t="shared" ref="M452" si="2425">(H450-K452)^2+(H451-K452)^2+(H452-K452)^2+(H449-K452)^2</f>
        <v>50112.213703781097</v>
      </c>
      <c r="R452" s="75">
        <f t="shared" si="2023"/>
        <v>299.62165860358948</v>
      </c>
      <c r="T452" s="102">
        <f>SUM(R449:R452)</f>
        <v>1372.5239123524693</v>
      </c>
      <c r="U452" s="103">
        <f t="shared" ref="U452" si="2426">AVERAGE(R449:R452)</f>
        <v>343.13097808811733</v>
      </c>
      <c r="V452" s="104">
        <f t="shared" ref="V452" si="2427">(U452-Z$12)^2</f>
        <v>5415.5709914171603</v>
      </c>
      <c r="W452" s="105">
        <f t="shared" ref="W452" si="2428">(R450-U452)^2+(R451-U452)^2+(R452-U452)^2+(R449-U452)^2</f>
        <v>51341.042582368565</v>
      </c>
      <c r="AB452" s="148">
        <f t="shared" si="2024"/>
        <v>234.1111766312309</v>
      </c>
      <c r="AD452" s="155">
        <f>SUM(AB449:AB452)</f>
        <v>1076.8478700801909</v>
      </c>
      <c r="AE452" s="156">
        <f t="shared" ref="AE452" si="2429">AVERAGE(AB449:AB452)</f>
        <v>269.21196752004772</v>
      </c>
      <c r="AF452" s="157">
        <f t="shared" ref="AF452" si="2430">(AE452-AJ$12)^2</f>
        <v>4016.3487266803331</v>
      </c>
      <c r="AG452" s="158">
        <f t="shared" ref="AG452" si="2431">(AB450-AE452)^2+(AB451-AE452)^2+(AB452-AE452)^2+(AB449-AE452)^2</f>
        <v>33705.278891582901</v>
      </c>
      <c r="AL452" s="148">
        <f t="shared" si="2025"/>
        <v>55.016126508339262</v>
      </c>
      <c r="AN452" s="155">
        <f>SUM(AL449:AL452)</f>
        <v>253.05924946884488</v>
      </c>
      <c r="AO452" s="156">
        <f t="shared" ref="AO452" si="2432">AVERAGE(AL449:AL452)</f>
        <v>63.264812367211221</v>
      </c>
      <c r="AP452" s="157">
        <f t="shared" ref="AP452" si="2433">(AO452-AT$12)^2</f>
        <v>223.10416092232353</v>
      </c>
      <c r="AQ452" s="158">
        <f t="shared" ref="AQ452" si="2434">(AL450-AO452)^2+(AL451-AO452)^2+(AL452-AO452)^2+(AL449-AO452)^2</f>
        <v>1861.3740267876656</v>
      </c>
      <c r="AV452" s="148">
        <f t="shared" si="2026"/>
        <v>2.1883804675135612</v>
      </c>
      <c r="AX452" s="155">
        <f>SUM(AV449:AV452)</f>
        <v>13.567958898584079</v>
      </c>
      <c r="AY452" s="156">
        <f t="shared" ref="AY452" si="2435">AVERAGE(AV449:AV452)</f>
        <v>3.3919897246460198</v>
      </c>
      <c r="AZ452" s="157">
        <f t="shared" ref="AZ452" si="2436">(AY452-BD$12)^2</f>
        <v>7.5846326685597681E-2</v>
      </c>
      <c r="BA452" s="158">
        <f t="shared" ref="BA452" si="2437">(AV450-AY452)^2+(AV451-AY452)^2+(AV452-AY452)^2+(AV449-AY452)^2</f>
        <v>2.0592739003557945</v>
      </c>
      <c r="BF452" s="148" t="str">
        <f t="shared" si="2027"/>
        <v/>
      </c>
      <c r="BK452" s="148">
        <f t="shared" si="2028"/>
        <v>1.3016604791666664</v>
      </c>
      <c r="BM452" s="155">
        <f>SUM(BK449:BK452)</f>
        <v>6.6506820884353735</v>
      </c>
      <c r="BN452" s="156">
        <f t="shared" ref="BN452" si="2438">AVERAGE(BK449:BK452)</f>
        <v>1.6626705221088434</v>
      </c>
      <c r="BO452" s="157">
        <f t="shared" ref="BO452" si="2439">(BN452-BS$12)^2</f>
        <v>0.79619516540899227</v>
      </c>
      <c r="BP452" s="158">
        <f t="shared" ref="BP452" si="2440">(BK450-BN452)^2+(BK451-BN452)^2+(BK452-BN452)^2+(BK449-BN452)^2</f>
        <v>5.4875423488637383</v>
      </c>
      <c r="BU452" s="148">
        <f t="shared" si="2029"/>
        <v>7.0043145173390258</v>
      </c>
      <c r="BW452" s="155">
        <f>SUM(BU449:BU452)</f>
        <v>19.158017407811769</v>
      </c>
      <c r="BX452" s="156">
        <f t="shared" ref="BX452" si="2441">AVERAGE(BU449:BU452)</f>
        <v>4.7895043519529423</v>
      </c>
      <c r="BY452" s="157">
        <f t="shared" ref="BY452" si="2442">(BX452-CC$12)^2</f>
        <v>14.684844464538772</v>
      </c>
      <c r="BZ452" s="158">
        <f t="shared" ref="BZ452" si="2443">(BU450-BX452)^2+(BU451-BX452)^2+(BU452-BX452)^2+(BU449-BX452)^2</f>
        <v>55.420744036106335</v>
      </c>
    </row>
    <row r="453" spans="1:78" x14ac:dyDescent="0.2">
      <c r="A453" s="74" t="s">
        <v>492</v>
      </c>
      <c r="B453" s="75">
        <v>209.46107855020986</v>
      </c>
      <c r="C453" s="75">
        <v>49.223353459299318</v>
      </c>
      <c r="D453" s="75">
        <v>4.3767609350271224</v>
      </c>
      <c r="E453" s="75">
        <v>3.5666005434782604</v>
      </c>
      <c r="F453" s="75">
        <v>3.234</v>
      </c>
      <c r="G453" s="75">
        <v>3.4786302807532787</v>
      </c>
      <c r="H453" s="75">
        <v>269.77382322528956</v>
      </c>
      <c r="I453" s="75"/>
      <c r="J453" s="96"/>
      <c r="K453" s="97"/>
      <c r="L453" s="97"/>
      <c r="M453" s="98"/>
      <c r="R453" s="75">
        <f t="shared" si="2023"/>
        <v>273.34042376876783</v>
      </c>
      <c r="T453" s="96"/>
      <c r="U453" s="97"/>
      <c r="V453" s="97"/>
      <c r="W453" s="98"/>
      <c r="AB453" s="148">
        <f t="shared" si="2024"/>
        <v>209.46107855020986</v>
      </c>
      <c r="AD453" s="149"/>
      <c r="AE453" s="143"/>
      <c r="AF453" s="143"/>
      <c r="AG453" s="150"/>
      <c r="AL453" s="148">
        <f t="shared" si="2025"/>
        <v>49.223353459299318</v>
      </c>
      <c r="AN453" s="149"/>
      <c r="AO453" s="143"/>
      <c r="AP453" s="143"/>
      <c r="AQ453" s="150"/>
      <c r="AV453" s="148">
        <f t="shared" si="2026"/>
        <v>4.3767609350271224</v>
      </c>
      <c r="AX453" s="149"/>
      <c r="AY453" s="143"/>
      <c r="AZ453" s="143"/>
      <c r="BA453" s="150"/>
      <c r="BF453" s="148">
        <f t="shared" si="2027"/>
        <v>3.5666005434782604</v>
      </c>
      <c r="BK453" s="148">
        <f t="shared" si="2028"/>
        <v>3.234</v>
      </c>
      <c r="BM453" s="149"/>
      <c r="BN453" s="143"/>
      <c r="BO453" s="143"/>
      <c r="BP453" s="150"/>
      <c r="BU453" s="148">
        <f t="shared" si="2029"/>
        <v>3.4786302807532787</v>
      </c>
      <c r="BW453" s="149"/>
      <c r="BX453" s="143"/>
      <c r="BY453" s="143"/>
      <c r="BZ453" s="150"/>
    </row>
    <row r="454" spans="1:78" x14ac:dyDescent="0.2">
      <c r="A454" s="74" t="s">
        <v>493</v>
      </c>
      <c r="B454" s="75">
        <v>94.151602175324399</v>
      </c>
      <c r="C454" s="75">
        <v>22.125626511201233</v>
      </c>
      <c r="D454" s="75">
        <v>0</v>
      </c>
      <c r="E454" s="75"/>
      <c r="F454" s="75">
        <v>0</v>
      </c>
      <c r="G454" s="75">
        <v>3.1143413317582458</v>
      </c>
      <c r="H454" s="75">
        <v>119.39157001828387</v>
      </c>
      <c r="I454" s="75"/>
      <c r="J454" s="96"/>
      <c r="K454" s="97"/>
      <c r="L454" s="97"/>
      <c r="M454" s="98"/>
      <c r="R454" s="75">
        <f t="shared" si="2023"/>
        <v>119.39157001828387</v>
      </c>
      <c r="T454" s="96"/>
      <c r="U454" s="97"/>
      <c r="V454" s="97"/>
      <c r="W454" s="98"/>
      <c r="AB454" s="148">
        <f t="shared" si="2024"/>
        <v>94.151602175324399</v>
      </c>
      <c r="AD454" s="149"/>
      <c r="AE454" s="143"/>
      <c r="AF454" s="143"/>
      <c r="AG454" s="150"/>
      <c r="AL454" s="148">
        <f t="shared" si="2025"/>
        <v>22.125626511201233</v>
      </c>
      <c r="AN454" s="149"/>
      <c r="AO454" s="143"/>
      <c r="AP454" s="143"/>
      <c r="AQ454" s="150"/>
      <c r="AV454" s="148">
        <f t="shared" si="2026"/>
        <v>0</v>
      </c>
      <c r="AX454" s="149"/>
      <c r="AY454" s="143"/>
      <c r="AZ454" s="143"/>
      <c r="BA454" s="150"/>
      <c r="BF454" s="148" t="str">
        <f t="shared" si="2027"/>
        <v/>
      </c>
      <c r="BK454" s="148">
        <f t="shared" si="2028"/>
        <v>0</v>
      </c>
      <c r="BM454" s="149"/>
      <c r="BN454" s="143"/>
      <c r="BO454" s="143"/>
      <c r="BP454" s="150"/>
      <c r="BU454" s="148">
        <f t="shared" si="2029"/>
        <v>3.1143413317582458</v>
      </c>
      <c r="BW454" s="149"/>
      <c r="BX454" s="143"/>
      <c r="BY454" s="143"/>
      <c r="BZ454" s="150"/>
    </row>
    <row r="455" spans="1:78" x14ac:dyDescent="0.2">
      <c r="A455" s="74" t="s">
        <v>494</v>
      </c>
      <c r="B455" s="75">
        <v>139.19560019266797</v>
      </c>
      <c r="C455" s="75">
        <v>32.710966045276969</v>
      </c>
      <c r="D455" s="75">
        <v>3.93908484152441</v>
      </c>
      <c r="E455" s="75"/>
      <c r="F455" s="75">
        <v>0</v>
      </c>
      <c r="G455" s="75">
        <v>2.2152820558465116</v>
      </c>
      <c r="H455" s="75">
        <v>178.06093313531585</v>
      </c>
      <c r="I455" s="75"/>
      <c r="J455" s="96"/>
      <c r="K455" s="97"/>
      <c r="L455" s="97"/>
      <c r="M455" s="98"/>
      <c r="R455" s="75">
        <f t="shared" si="2023"/>
        <v>178.06093313531585</v>
      </c>
      <c r="T455" s="96"/>
      <c r="U455" s="97"/>
      <c r="V455" s="97"/>
      <c r="W455" s="98"/>
      <c r="AB455" s="148">
        <f t="shared" si="2024"/>
        <v>139.19560019266797</v>
      </c>
      <c r="AD455" s="149"/>
      <c r="AE455" s="143"/>
      <c r="AF455" s="143"/>
      <c r="AG455" s="150"/>
      <c r="AL455" s="148">
        <f t="shared" si="2025"/>
        <v>32.710966045276969</v>
      </c>
      <c r="AN455" s="149"/>
      <c r="AO455" s="143"/>
      <c r="AP455" s="143"/>
      <c r="AQ455" s="150"/>
      <c r="AV455" s="148">
        <f t="shared" si="2026"/>
        <v>3.93908484152441</v>
      </c>
      <c r="AX455" s="149"/>
      <c r="AY455" s="143"/>
      <c r="AZ455" s="143"/>
      <c r="BA455" s="150"/>
      <c r="BF455" s="148" t="str">
        <f t="shared" si="2027"/>
        <v/>
      </c>
      <c r="BK455" s="148">
        <f t="shared" si="2028"/>
        <v>0</v>
      </c>
      <c r="BM455" s="149"/>
      <c r="BN455" s="143"/>
      <c r="BO455" s="143"/>
      <c r="BP455" s="150"/>
      <c r="BU455" s="148">
        <f t="shared" si="2029"/>
        <v>2.2152820558465116</v>
      </c>
      <c r="BW455" s="149"/>
      <c r="BX455" s="143"/>
      <c r="BY455" s="143"/>
      <c r="BZ455" s="150"/>
    </row>
    <row r="456" spans="1:78" x14ac:dyDescent="0.2">
      <c r="A456" s="74" t="s">
        <v>495</v>
      </c>
      <c r="B456" s="75">
        <v>193.2197571331624</v>
      </c>
      <c r="C456" s="75">
        <v>45.406642926293159</v>
      </c>
      <c r="D456" s="75">
        <v>3.063732654518986</v>
      </c>
      <c r="E456" s="75"/>
      <c r="F456" s="75">
        <v>4.2060425000000006</v>
      </c>
      <c r="G456" s="75">
        <v>2.2152820558465116</v>
      </c>
      <c r="H456" s="75">
        <v>248.11145726982105</v>
      </c>
      <c r="I456" s="75"/>
      <c r="J456" s="102">
        <f t="shared" ref="J456" si="2444">SUM(H453:H456)</f>
        <v>815.33778364871034</v>
      </c>
      <c r="K456" s="103">
        <f t="shared" ref="K456" si="2445">AVERAGE(H453:H456)</f>
        <v>203.83444591217759</v>
      </c>
      <c r="L456" s="104">
        <f t="shared" ref="L456" si="2446">(K456-P$12)^2</f>
        <v>4247.7725714909766</v>
      </c>
      <c r="M456" s="105">
        <f t="shared" ref="M456" si="2447">(H454-K456)^2+(H455-K456)^2+(H456-K456)^2+(H453-K456)^2</f>
        <v>14103.328465296425</v>
      </c>
      <c r="R456" s="75">
        <f t="shared" si="2023"/>
        <v>248.11145726982105</v>
      </c>
      <c r="T456" s="102">
        <f t="shared" ref="T456" si="2448">SUM(R453:R456)</f>
        <v>818.90438419218856</v>
      </c>
      <c r="U456" s="103">
        <f t="shared" ref="U456" si="2449">AVERAGE(R453:R456)</f>
        <v>204.72609604804714</v>
      </c>
      <c r="V456" s="104">
        <f t="shared" ref="V456" si="2450">(U456-Z$12)^2</f>
        <v>4200.8959272976899</v>
      </c>
      <c r="W456" s="105">
        <f t="shared" ref="W456" si="2451">(R454-U456)^2+(R455-U456)^2+(R456-U456)^2+(R453-U456)^2</f>
        <v>14583.227782797108</v>
      </c>
      <c r="AB456" s="148">
        <f t="shared" si="2024"/>
        <v>193.2197571331624</v>
      </c>
      <c r="AD456" s="155">
        <f t="shared" ref="AD456" si="2452">SUM(AB453:AB456)</f>
        <v>636.02803805136455</v>
      </c>
      <c r="AE456" s="156">
        <f t="shared" ref="AE456" si="2453">AVERAGE(AB453:AB456)</f>
        <v>159.00700951284114</v>
      </c>
      <c r="AF456" s="157">
        <f t="shared" ref="AF456" si="2454">(AE456-AJ$12)^2</f>
        <v>2193.0759272501068</v>
      </c>
      <c r="AG456" s="158">
        <f t="shared" ref="AG456" si="2455">(AB454-AE456)^2+(AB455-AE456)^2+(AB456-AE456)^2+(AB453-AE456)^2</f>
        <v>8314.8409823260317</v>
      </c>
      <c r="AL456" s="148">
        <f t="shared" si="2025"/>
        <v>45.406642926293159</v>
      </c>
      <c r="AN456" s="155">
        <f t="shared" ref="AN456" si="2456">SUM(AL453:AL456)</f>
        <v>149.46658894207067</v>
      </c>
      <c r="AO456" s="156">
        <f t="shared" ref="AO456" si="2457">AVERAGE(AL453:AL456)</f>
        <v>37.366647235517668</v>
      </c>
      <c r="AP456" s="157">
        <f t="shared" ref="AP456" si="2458">(AO456-AT$12)^2</f>
        <v>120.1543386576091</v>
      </c>
      <c r="AQ456" s="158">
        <f t="shared" ref="AQ456" si="2459">(AL454-AO456)^2+(AL455-AO456)^2+(AL456-AO456)^2+(AL453-AO456)^2</f>
        <v>459.18709324895508</v>
      </c>
      <c r="AV456" s="148">
        <f t="shared" si="2026"/>
        <v>3.063732654518986</v>
      </c>
      <c r="AX456" s="155">
        <f t="shared" ref="AX456" si="2460">SUM(AV453:AV456)</f>
        <v>11.379578431070518</v>
      </c>
      <c r="AY456" s="156">
        <f t="shared" ref="AY456" si="2461">AVERAGE(AV453:AV456)</f>
        <v>2.8448946077676296</v>
      </c>
      <c r="AZ456" s="157">
        <f t="shared" ref="AZ456" si="2462">(AY456-BD$12)^2</f>
        <v>0.6765017016415652</v>
      </c>
      <c r="BA456" s="158">
        <f t="shared" ref="BA456" si="2463">(AV454-AY456)^2+(AV455-AY456)^2+(AV456-AY456)^2+(AV453-AY456)^2</f>
        <v>11.685182132251489</v>
      </c>
      <c r="BF456" s="148" t="str">
        <f t="shared" si="2027"/>
        <v/>
      </c>
      <c r="BK456" s="148">
        <f t="shared" si="2028"/>
        <v>4.2060425000000006</v>
      </c>
      <c r="BM456" s="155">
        <f t="shared" ref="BM456" si="2464">SUM(BK453:BK456)</f>
        <v>7.4400425000000006</v>
      </c>
      <c r="BN456" s="156">
        <f t="shared" ref="BN456" si="2465">AVERAGE(BK453:BK456)</f>
        <v>1.8600106250000001</v>
      </c>
      <c r="BO456" s="157">
        <f t="shared" ref="BO456" si="2466">(BN456-BS$12)^2</f>
        <v>0.48296604618979372</v>
      </c>
      <c r="BP456" s="158">
        <f t="shared" ref="BP456" si="2467">(BK454-BN456)^2+(BK455-BN456)^2+(BK456-BN456)^2+(BK453-BN456)^2</f>
        <v>14.31099141135469</v>
      </c>
      <c r="BU456" s="148">
        <f t="shared" si="2029"/>
        <v>2.2152820558465116</v>
      </c>
      <c r="BW456" s="155">
        <f t="shared" ref="BW456" si="2468">SUM(BU453:BU456)</f>
        <v>11.023535724204548</v>
      </c>
      <c r="BX456" s="156">
        <f t="shared" ref="BX456" si="2469">AVERAGE(BU453:BU456)</f>
        <v>2.7558839310511369</v>
      </c>
      <c r="BY456" s="157">
        <f t="shared" ref="BY456" si="2470">(BX456-CC$12)^2</f>
        <v>34.406452660132757</v>
      </c>
      <c r="BZ456" s="158">
        <f t="shared" ref="BZ456" si="2471">(BU454-BX456)^2+(BU455-BX456)^2+(BU456-BX456)^2+(BU453-BX456)^2</f>
        <v>1.2353547690789819</v>
      </c>
    </row>
    <row r="457" spans="1:78" x14ac:dyDescent="0.2">
      <c r="A457" s="74" t="s">
        <v>496</v>
      </c>
      <c r="B457" s="75">
        <v>80.979986992332456</v>
      </c>
      <c r="C457" s="75">
        <v>19.030296943198127</v>
      </c>
      <c r="D457" s="75">
        <v>0.8753521870054245</v>
      </c>
      <c r="E457" s="75">
        <v>3.4849448529411768</v>
      </c>
      <c r="F457" s="75">
        <v>2.2448979591836733</v>
      </c>
      <c r="G457" s="75">
        <v>2.653242666893477</v>
      </c>
      <c r="H457" s="75">
        <v>105.78377674861315</v>
      </c>
      <c r="I457" s="75"/>
      <c r="J457" s="96"/>
      <c r="K457" s="97"/>
      <c r="L457" s="97"/>
      <c r="M457" s="98"/>
      <c r="R457" s="75">
        <f t="shared" si="2023"/>
        <v>109.26872160155433</v>
      </c>
      <c r="T457" s="96"/>
      <c r="U457" s="97"/>
      <c r="V457" s="97"/>
      <c r="W457" s="98"/>
      <c r="AB457" s="148">
        <f t="shared" si="2024"/>
        <v>80.979986992332456</v>
      </c>
      <c r="AD457" s="149"/>
      <c r="AE457" s="143"/>
      <c r="AF457" s="143"/>
      <c r="AG457" s="150"/>
      <c r="AL457" s="148">
        <f t="shared" si="2025"/>
        <v>19.030296943198127</v>
      </c>
      <c r="AN457" s="149"/>
      <c r="AO457" s="143"/>
      <c r="AP457" s="143"/>
      <c r="AQ457" s="150"/>
      <c r="AV457" s="148">
        <f t="shared" si="2026"/>
        <v>0.8753521870054245</v>
      </c>
      <c r="AX457" s="149"/>
      <c r="AY457" s="143"/>
      <c r="AZ457" s="143"/>
      <c r="BA457" s="150"/>
      <c r="BF457" s="148">
        <f t="shared" si="2027"/>
        <v>3.4849448529411768</v>
      </c>
      <c r="BK457" s="148">
        <f t="shared" si="2028"/>
        <v>2.2448979591836733</v>
      </c>
      <c r="BM457" s="149"/>
      <c r="BN457" s="143"/>
      <c r="BO457" s="143"/>
      <c r="BP457" s="150"/>
      <c r="BU457" s="148">
        <f t="shared" si="2029"/>
        <v>2.653242666893477</v>
      </c>
      <c r="BW457" s="149"/>
      <c r="BX457" s="143"/>
      <c r="BY457" s="143"/>
      <c r="BZ457" s="150"/>
    </row>
    <row r="458" spans="1:78" x14ac:dyDescent="0.2">
      <c r="A458" s="74" t="s">
        <v>497</v>
      </c>
      <c r="B458" s="75">
        <v>204.54499273936153</v>
      </c>
      <c r="C458" s="75">
        <v>48.068073293749954</v>
      </c>
      <c r="D458" s="75">
        <v>1.750704374010849</v>
      </c>
      <c r="E458" s="75"/>
      <c r="F458" s="75">
        <v>1.7345625000000002</v>
      </c>
      <c r="G458" s="75">
        <v>0</v>
      </c>
      <c r="H458" s="75">
        <v>256.09833290712231</v>
      </c>
      <c r="I458" s="75"/>
      <c r="J458" s="96"/>
      <c r="K458" s="97"/>
      <c r="L458" s="97"/>
      <c r="M458" s="98"/>
      <c r="R458" s="75">
        <f t="shared" ref="R458:R480" si="2472">SUM(B458:G458)</f>
        <v>256.09833290712231</v>
      </c>
      <c r="T458" s="96"/>
      <c r="U458" s="97"/>
      <c r="V458" s="97"/>
      <c r="W458" s="98"/>
      <c r="AB458" s="148">
        <f t="shared" ref="AB458:AB480" si="2473">B458</f>
        <v>204.54499273936153</v>
      </c>
      <c r="AD458" s="149"/>
      <c r="AE458" s="143"/>
      <c r="AF458" s="143"/>
      <c r="AG458" s="150"/>
      <c r="AL458" s="148">
        <f t="shared" ref="AL458:AL480" si="2474">C458</f>
        <v>48.068073293749954</v>
      </c>
      <c r="AN458" s="149"/>
      <c r="AO458" s="143"/>
      <c r="AP458" s="143"/>
      <c r="AQ458" s="150"/>
      <c r="AV458" s="148">
        <f t="shared" ref="AV458:AV480" si="2475">D458</f>
        <v>1.750704374010849</v>
      </c>
      <c r="AX458" s="149"/>
      <c r="AY458" s="143"/>
      <c r="AZ458" s="143"/>
      <c r="BA458" s="150"/>
      <c r="BF458" s="148" t="str">
        <f t="shared" ref="BF458:BF480" si="2476">IF(E458="","",E458)</f>
        <v/>
      </c>
      <c r="BK458" s="148">
        <f t="shared" ref="BK458:BK480" si="2477">F458</f>
        <v>1.7345625000000002</v>
      </c>
      <c r="BM458" s="149"/>
      <c r="BN458" s="143"/>
      <c r="BO458" s="143"/>
      <c r="BP458" s="150"/>
      <c r="BU458" s="148">
        <f t="shared" ref="BU458:BU480" si="2478">G458</f>
        <v>0</v>
      </c>
      <c r="BW458" s="149"/>
      <c r="BX458" s="143"/>
      <c r="BY458" s="143"/>
      <c r="BZ458" s="150"/>
    </row>
    <row r="459" spans="1:78" x14ac:dyDescent="0.2">
      <c r="A459" s="74" t="s">
        <v>498</v>
      </c>
      <c r="B459" s="75">
        <v>156.25089987592591</v>
      </c>
      <c r="C459" s="75">
        <v>36.718961470842586</v>
      </c>
      <c r="D459" s="75">
        <v>1.750704374010849</v>
      </c>
      <c r="E459" s="75"/>
      <c r="F459" s="75">
        <v>14.614286047195842</v>
      </c>
      <c r="G459" s="75">
        <v>1.3664343923253199</v>
      </c>
      <c r="H459" s="75">
        <v>210.70128616030047</v>
      </c>
      <c r="I459" s="75"/>
      <c r="J459" s="96"/>
      <c r="K459" s="97"/>
      <c r="L459" s="97"/>
      <c r="M459" s="98"/>
      <c r="R459" s="75">
        <f t="shared" si="2472"/>
        <v>210.70128616030047</v>
      </c>
      <c r="T459" s="96"/>
      <c r="U459" s="97"/>
      <c r="V459" s="97"/>
      <c r="W459" s="98"/>
      <c r="AB459" s="148">
        <f t="shared" si="2473"/>
        <v>156.25089987592591</v>
      </c>
      <c r="AD459" s="149"/>
      <c r="AE459" s="143"/>
      <c r="AF459" s="143"/>
      <c r="AG459" s="150"/>
      <c r="AL459" s="148">
        <f t="shared" si="2474"/>
        <v>36.718961470842586</v>
      </c>
      <c r="AN459" s="149"/>
      <c r="AO459" s="143"/>
      <c r="AP459" s="143"/>
      <c r="AQ459" s="150"/>
      <c r="AV459" s="148">
        <f t="shared" si="2475"/>
        <v>1.750704374010849</v>
      </c>
      <c r="AX459" s="149"/>
      <c r="AY459" s="143"/>
      <c r="AZ459" s="143"/>
      <c r="BA459" s="150"/>
      <c r="BF459" s="148" t="str">
        <f t="shared" si="2476"/>
        <v/>
      </c>
      <c r="BK459" s="148">
        <f t="shared" si="2477"/>
        <v>14.614286047195842</v>
      </c>
      <c r="BM459" s="149"/>
      <c r="BN459" s="143"/>
      <c r="BO459" s="143"/>
      <c r="BP459" s="150"/>
      <c r="BU459" s="148">
        <f t="shared" si="2478"/>
        <v>1.3664343923253199</v>
      </c>
      <c r="BW459" s="149"/>
      <c r="BX459" s="143"/>
      <c r="BY459" s="143"/>
      <c r="BZ459" s="150"/>
    </row>
    <row r="460" spans="1:78" x14ac:dyDescent="0.2">
      <c r="A460" s="74" t="s">
        <v>499</v>
      </c>
      <c r="B460" s="75">
        <v>46.625624222562315</v>
      </c>
      <c r="C460" s="75">
        <v>9.5582529656252735</v>
      </c>
      <c r="D460" s="75">
        <v>2.1883804675135612</v>
      </c>
      <c r="E460" s="75"/>
      <c r="F460" s="75">
        <v>10.279323043016987</v>
      </c>
      <c r="G460" s="75">
        <v>0</v>
      </c>
      <c r="H460" s="75">
        <v>68.651580698718135</v>
      </c>
      <c r="I460" s="75"/>
      <c r="J460" s="102">
        <f t="shared" ref="J460" si="2479">SUM(H457:H460)</f>
        <v>641.23497651475407</v>
      </c>
      <c r="K460" s="103">
        <f t="shared" ref="K460" si="2480">AVERAGE(H457:H460)</f>
        <v>160.30874412868852</v>
      </c>
      <c r="L460" s="104">
        <f t="shared" ref="L460" si="2481">(K460-P$12)^2</f>
        <v>11815.829136351158</v>
      </c>
      <c r="M460" s="105">
        <f t="shared" ref="M460" si="2482">(H458-K460)^2+(H459-K460)^2+(H460-K460)^2+(H457-K460)^2</f>
        <v>23089.061286575812</v>
      </c>
      <c r="R460" s="75">
        <f t="shared" si="2472"/>
        <v>68.651580698718135</v>
      </c>
      <c r="T460" s="102">
        <f t="shared" ref="T460" si="2483">SUM(R457:R460)</f>
        <v>644.71992136769518</v>
      </c>
      <c r="U460" s="103">
        <f t="shared" ref="U460" si="2484">AVERAGE(R457:R460)</f>
        <v>161.17998034192379</v>
      </c>
      <c r="V460" s="104">
        <f t="shared" ref="V460" si="2485">(U460-Z$12)^2</f>
        <v>11741.983776035338</v>
      </c>
      <c r="W460" s="105">
        <f t="shared" ref="W460" si="2486">(R458-U460)^2+(R459-U460)^2+(R460-U460)^2+(R457-U460)^2</f>
        <v>22718.136908190878</v>
      </c>
      <c r="AB460" s="148">
        <f t="shared" si="2473"/>
        <v>46.625624222562315</v>
      </c>
      <c r="AD460" s="155">
        <f t="shared" ref="AD460" si="2487">SUM(AB457:AB460)</f>
        <v>488.40150383018221</v>
      </c>
      <c r="AE460" s="156">
        <f t="shared" ref="AE460" si="2488">AVERAGE(AB457:AB460)</f>
        <v>122.10037595754555</v>
      </c>
      <c r="AF460" s="157">
        <f t="shared" ref="AF460" si="2489">(AE460-AJ$12)^2</f>
        <v>7011.8721264825235</v>
      </c>
      <c r="AG460" s="158">
        <f t="shared" ref="AG460" si="2490">(AB458-AE460)^2+(AB459-AE460)^2+(AB460-AE460)^2+(AB457-AE460)^2</f>
        <v>15350.697658308138</v>
      </c>
      <c r="AL460" s="148">
        <f t="shared" si="2474"/>
        <v>9.5582529656252735</v>
      </c>
      <c r="AN460" s="155">
        <f t="shared" ref="AN460" si="2491">SUM(AL457:AL460)</f>
        <v>113.37558467341594</v>
      </c>
      <c r="AO460" s="156">
        <f t="shared" ref="AO460" si="2492">AVERAGE(AL457:AL460)</f>
        <v>28.343896168353986</v>
      </c>
      <c r="AP460" s="157">
        <f t="shared" ref="AP460" si="2493">(AO460-AT$12)^2</f>
        <v>399.37002892765025</v>
      </c>
      <c r="AQ460" s="158">
        <f t="shared" ref="AQ460" si="2494">(AL458-AO460)^2+(AL459-AO460)^2+(AL460-AO460)^2+(AL457-AO460)^2</f>
        <v>898.82840316199338</v>
      </c>
      <c r="AV460" s="148">
        <f t="shared" si="2475"/>
        <v>2.1883804675135612</v>
      </c>
      <c r="AX460" s="155">
        <f t="shared" ref="AX460" si="2495">SUM(AV457:AV460)</f>
        <v>6.565141402540684</v>
      </c>
      <c r="AY460" s="156">
        <f t="shared" ref="AY460" si="2496">AVERAGE(AV457:AV460)</f>
        <v>1.641285350635171</v>
      </c>
      <c r="AZ460" s="157">
        <f t="shared" ref="AZ460" si="2497">(AY460-BD$12)^2</f>
        <v>4.1051075176064371</v>
      </c>
      <c r="BA460" s="158">
        <f t="shared" ref="BA460" si="2498">(AV458-AY460)^2+(AV459-AY460)^2+(AV460-AY460)^2+(AV457-AY460)^2</f>
        <v>0.90991172341302584</v>
      </c>
      <c r="BF460" s="148" t="str">
        <f t="shared" si="2476"/>
        <v/>
      </c>
      <c r="BK460" s="148">
        <f t="shared" si="2477"/>
        <v>10.279323043016987</v>
      </c>
      <c r="BM460" s="155">
        <f t="shared" ref="BM460" si="2499">SUM(BK457:BK460)</f>
        <v>28.873069549396504</v>
      </c>
      <c r="BN460" s="156">
        <f t="shared" ref="BN460" si="2500">AVERAGE(BK457:BK460)</f>
        <v>7.2182673873491261</v>
      </c>
      <c r="BO460" s="157">
        <f t="shared" ref="BO460" si="2501">(BN460-BS$12)^2</f>
        <v>21.746359209139285</v>
      </c>
      <c r="BP460" s="158">
        <f t="shared" ref="BP460" si="2502">(BK458-BN460)^2+(BK459-BN460)^2+(BK460-BN460)^2+(BK457-BN460)^2</f>
        <v>118.87657650444447</v>
      </c>
      <c r="BU460" s="148">
        <f t="shared" si="2478"/>
        <v>0</v>
      </c>
      <c r="BW460" s="155">
        <f t="shared" ref="BW460" si="2503">SUM(BU457:BU460)</f>
        <v>4.0196770592187967</v>
      </c>
      <c r="BX460" s="156">
        <f t="shared" ref="BX460" si="2504">AVERAGE(BU457:BU460)</f>
        <v>1.0049192648046992</v>
      </c>
      <c r="BY460" s="157">
        <f t="shared" ref="BY460" si="2505">(BX460-CC$12)^2</f>
        <v>58.013601635110483</v>
      </c>
      <c r="BZ460" s="158">
        <f t="shared" ref="BZ460" si="2506">(BU458-BX460)^2+(BU459-BX460)^2+(BU460-BX460)^2+(BU457-BX460)^2</f>
        <v>4.8673886828510078</v>
      </c>
    </row>
    <row r="461" spans="1:78" x14ac:dyDescent="0.2">
      <c r="A461" s="74" t="s">
        <v>500</v>
      </c>
      <c r="B461" s="75">
        <v>250.35504241594609</v>
      </c>
      <c r="C461" s="75">
        <v>58.83343496774733</v>
      </c>
      <c r="D461" s="75">
        <v>10.066550150562382</v>
      </c>
      <c r="E461" s="75">
        <v>2.5664303571428571</v>
      </c>
      <c r="F461" s="75">
        <v>10.440579294195468</v>
      </c>
      <c r="G461" s="75">
        <v>1.6397459448013869</v>
      </c>
      <c r="H461" s="75">
        <v>331.33535277325262</v>
      </c>
      <c r="I461" s="75"/>
      <c r="J461" s="96"/>
      <c r="K461" s="97"/>
      <c r="L461" s="97"/>
      <c r="M461" s="98"/>
      <c r="R461" s="75">
        <f t="shared" si="2472"/>
        <v>333.90178313039547</v>
      </c>
      <c r="T461" s="96"/>
      <c r="U461" s="97"/>
      <c r="V461" s="97"/>
      <c r="W461" s="98"/>
      <c r="AB461" s="148">
        <f t="shared" si="2473"/>
        <v>250.35504241594609</v>
      </c>
      <c r="AD461" s="149"/>
      <c r="AE461" s="143"/>
      <c r="AF461" s="143"/>
      <c r="AG461" s="150"/>
      <c r="AL461" s="148">
        <f t="shared" si="2474"/>
        <v>58.83343496774733</v>
      </c>
      <c r="AN461" s="149"/>
      <c r="AO461" s="143"/>
      <c r="AP461" s="143"/>
      <c r="AQ461" s="150"/>
      <c r="AV461" s="148">
        <f t="shared" si="2475"/>
        <v>10.066550150562382</v>
      </c>
      <c r="AX461" s="149"/>
      <c r="AY461" s="143"/>
      <c r="AZ461" s="143"/>
      <c r="BA461" s="150"/>
      <c r="BF461" s="148">
        <f t="shared" si="2476"/>
        <v>2.5664303571428571</v>
      </c>
      <c r="BK461" s="148">
        <f t="shared" si="2477"/>
        <v>10.440579294195468</v>
      </c>
      <c r="BM461" s="149"/>
      <c r="BN461" s="143"/>
      <c r="BO461" s="143"/>
      <c r="BP461" s="150"/>
      <c r="BU461" s="148">
        <f t="shared" si="2478"/>
        <v>1.6397459448013869</v>
      </c>
      <c r="BW461" s="149"/>
      <c r="BX461" s="143"/>
      <c r="BY461" s="143"/>
      <c r="BZ461" s="150"/>
    </row>
    <row r="462" spans="1:78" x14ac:dyDescent="0.2">
      <c r="A462" s="74" t="s">
        <v>501</v>
      </c>
      <c r="B462" s="75">
        <v>152.73061334576474</v>
      </c>
      <c r="C462" s="75">
        <v>35.891694136254713</v>
      </c>
      <c r="D462" s="75">
        <v>3.501408748021698</v>
      </c>
      <c r="E462" s="75"/>
      <c r="F462" s="75">
        <v>9.1984953703703701E-2</v>
      </c>
      <c r="G462" s="75">
        <v>1.3033306091858556</v>
      </c>
      <c r="H462" s="75">
        <v>193.51903179293069</v>
      </c>
      <c r="I462" s="75"/>
      <c r="J462" s="96"/>
      <c r="K462" s="97"/>
      <c r="L462" s="97"/>
      <c r="M462" s="98"/>
      <c r="R462" s="75">
        <f t="shared" si="2472"/>
        <v>193.51903179293069</v>
      </c>
      <c r="T462" s="96"/>
      <c r="U462" s="97"/>
      <c r="V462" s="97"/>
      <c r="W462" s="98"/>
      <c r="AB462" s="148">
        <f t="shared" si="2473"/>
        <v>152.73061334576474</v>
      </c>
      <c r="AD462" s="149"/>
      <c r="AE462" s="143"/>
      <c r="AF462" s="143"/>
      <c r="AG462" s="150"/>
      <c r="AL462" s="148">
        <f t="shared" si="2474"/>
        <v>35.891694136254713</v>
      </c>
      <c r="AN462" s="149"/>
      <c r="AO462" s="143"/>
      <c r="AP462" s="143"/>
      <c r="AQ462" s="150"/>
      <c r="AV462" s="148">
        <f t="shared" si="2475"/>
        <v>3.501408748021698</v>
      </c>
      <c r="AX462" s="149"/>
      <c r="AY462" s="143"/>
      <c r="AZ462" s="143"/>
      <c r="BA462" s="150"/>
      <c r="BF462" s="148" t="str">
        <f t="shared" si="2476"/>
        <v/>
      </c>
      <c r="BK462" s="148">
        <f t="shared" si="2477"/>
        <v>9.1984953703703701E-2</v>
      </c>
      <c r="BM462" s="149"/>
      <c r="BN462" s="143"/>
      <c r="BO462" s="143"/>
      <c r="BP462" s="150"/>
      <c r="BU462" s="148">
        <f t="shared" si="2478"/>
        <v>1.3033306091858556</v>
      </c>
      <c r="BW462" s="149"/>
      <c r="BX462" s="143"/>
      <c r="BY462" s="143"/>
      <c r="BZ462" s="150"/>
    </row>
    <row r="463" spans="1:78" x14ac:dyDescent="0.2">
      <c r="A463" s="74" t="s">
        <v>502</v>
      </c>
      <c r="B463" s="75">
        <v>182.18255398661566</v>
      </c>
      <c r="C463" s="75">
        <v>42.812900186854677</v>
      </c>
      <c r="D463" s="75">
        <v>3.063732654518986</v>
      </c>
      <c r="E463" s="75"/>
      <c r="F463" s="75">
        <v>0</v>
      </c>
      <c r="G463" s="75">
        <v>1.8260742062895534</v>
      </c>
      <c r="H463" s="75">
        <v>229.88526103427887</v>
      </c>
      <c r="I463" s="75"/>
      <c r="J463" s="96"/>
      <c r="K463" s="97"/>
      <c r="L463" s="97"/>
      <c r="M463" s="98"/>
      <c r="R463" s="75">
        <f t="shared" si="2472"/>
        <v>229.88526103427887</v>
      </c>
      <c r="T463" s="96"/>
      <c r="U463" s="97"/>
      <c r="V463" s="97"/>
      <c r="W463" s="98"/>
      <c r="AB463" s="148">
        <f t="shared" si="2473"/>
        <v>182.18255398661566</v>
      </c>
      <c r="AD463" s="149"/>
      <c r="AE463" s="143"/>
      <c r="AF463" s="143"/>
      <c r="AG463" s="150"/>
      <c r="AL463" s="148">
        <f t="shared" si="2474"/>
        <v>42.812900186854677</v>
      </c>
      <c r="AN463" s="149"/>
      <c r="AO463" s="143"/>
      <c r="AP463" s="143"/>
      <c r="AQ463" s="150"/>
      <c r="AV463" s="148">
        <f t="shared" si="2475"/>
        <v>3.063732654518986</v>
      </c>
      <c r="AX463" s="149"/>
      <c r="AY463" s="143"/>
      <c r="AZ463" s="143"/>
      <c r="BA463" s="150"/>
      <c r="BF463" s="148" t="str">
        <f t="shared" si="2476"/>
        <v/>
      </c>
      <c r="BK463" s="148">
        <f t="shared" si="2477"/>
        <v>0</v>
      </c>
      <c r="BM463" s="149"/>
      <c r="BN463" s="143"/>
      <c r="BO463" s="143"/>
      <c r="BP463" s="150"/>
      <c r="BU463" s="148">
        <f t="shared" si="2478"/>
        <v>1.8260742062895534</v>
      </c>
      <c r="BW463" s="149"/>
      <c r="BX463" s="143"/>
      <c r="BY463" s="143"/>
      <c r="BZ463" s="150"/>
    </row>
    <row r="464" spans="1:78" x14ac:dyDescent="0.2">
      <c r="A464" s="74" t="s">
        <v>503</v>
      </c>
      <c r="B464" s="75">
        <v>180.3648869100399</v>
      </c>
      <c r="C464" s="75">
        <v>42.385748423859376</v>
      </c>
      <c r="D464" s="75">
        <v>6.127465309037972</v>
      </c>
      <c r="E464" s="75"/>
      <c r="F464" s="75">
        <v>1.8794531250000002</v>
      </c>
      <c r="G464" s="75">
        <v>8.3448337959081869</v>
      </c>
      <c r="H464" s="75">
        <v>239.10238756384544</v>
      </c>
      <c r="I464" s="75">
        <v>140.44670406732121</v>
      </c>
      <c r="J464" s="102">
        <f t="shared" ref="J464" si="2507">SUM(H461:H464)</f>
        <v>993.84203316430762</v>
      </c>
      <c r="K464" s="103">
        <f t="shared" ref="K464" si="2508">AVERAGE(H461:H464)</f>
        <v>248.46050829107691</v>
      </c>
      <c r="L464" s="104">
        <f t="shared" ref="L464" si="2509">(K464-P$12)^2</f>
        <v>422.25629817853041</v>
      </c>
      <c r="M464" s="105">
        <f t="shared" ref="M464" si="2510">(H462-K464)^2+(H463-K464)^2+(H464-K464)^2+(H461-K464)^2</f>
        <v>10319.419921937786</v>
      </c>
      <c r="R464" s="75">
        <f t="shared" si="2472"/>
        <v>239.10238756384544</v>
      </c>
      <c r="T464" s="102">
        <f t="shared" ref="T464" si="2511">SUM(R461:R464)</f>
        <v>996.40846352145047</v>
      </c>
      <c r="U464" s="103">
        <f t="shared" ref="U464" si="2512">AVERAGE(R461:R464)</f>
        <v>249.10211588036262</v>
      </c>
      <c r="V464" s="104">
        <f t="shared" ref="V464" si="2513">(U464-Z$12)^2</f>
        <v>417.72406651814219</v>
      </c>
      <c r="W464" s="105">
        <f t="shared" ref="W464" si="2514">(R462-U464)^2+(R463-U464)^2+(R464-U464)^2+(R461-U464)^2</f>
        <v>10749.74487896643</v>
      </c>
      <c r="AB464" s="148">
        <f t="shared" si="2473"/>
        <v>180.3648869100399</v>
      </c>
      <c r="AD464" s="155">
        <f t="shared" ref="AD464" si="2515">SUM(AB461:AB464)</f>
        <v>765.63309665836641</v>
      </c>
      <c r="AE464" s="156">
        <f t="shared" ref="AE464" si="2516">AVERAGE(AB461:AB464)</f>
        <v>191.4082741645916</v>
      </c>
      <c r="AF464" s="157">
        <f t="shared" ref="AF464" si="2517">(AE464-AJ$12)^2</f>
        <v>208.19673114117862</v>
      </c>
      <c r="AG464" s="158">
        <f t="shared" ref="AG464" si="2518">(AB462-AE464)^2+(AB463-AE464)^2+(AB464-AE464)^2+(AB461-AE464)^2</f>
        <v>5177.7532485514157</v>
      </c>
      <c r="AL464" s="148">
        <f t="shared" si="2474"/>
        <v>42.385748423859376</v>
      </c>
      <c r="AN464" s="155">
        <f t="shared" ref="AN464" si="2519">SUM(AL461:AL464)</f>
        <v>179.9237777147161</v>
      </c>
      <c r="AO464" s="156">
        <f t="shared" ref="AO464" si="2520">AVERAGE(AL461:AL464)</f>
        <v>44.980944428679024</v>
      </c>
      <c r="AP464" s="157">
        <f t="shared" ref="AP464" si="2521">(AO464-AT$12)^2</f>
        <v>11.20372278277673</v>
      </c>
      <c r="AQ464" s="158">
        <f t="shared" ref="AQ464" si="2522">(AL462-AO464)^2+(AL463-AO464)^2+(AL464-AO464)^2+(AL461-AO464)^2</f>
        <v>285.94142315125191</v>
      </c>
      <c r="AV464" s="148">
        <f t="shared" si="2475"/>
        <v>6.127465309037972</v>
      </c>
      <c r="AX464" s="155">
        <f t="shared" ref="AX464" si="2523">SUM(AV461:AV464)</f>
        <v>22.759156862141037</v>
      </c>
      <c r="AY464" s="156">
        <f t="shared" ref="AY464" si="2524">AVERAGE(AV461:AV464)</f>
        <v>5.6897892155352592</v>
      </c>
      <c r="AZ464" s="157">
        <f t="shared" ref="AZ464" si="2525">(AY464-BD$12)^2</f>
        <v>4.0900911332325354</v>
      </c>
      <c r="BA464" s="158">
        <f t="shared" ref="BA464" si="2526">(AV462-AY464)^2+(AV463-AY464)^2+(AV464-AY464)^2+(AV461-AY464)^2</f>
        <v>31.032778777454773</v>
      </c>
      <c r="BF464" s="148" t="str">
        <f t="shared" si="2476"/>
        <v/>
      </c>
      <c r="BK464" s="148">
        <f t="shared" si="2477"/>
        <v>1.8794531250000002</v>
      </c>
      <c r="BM464" s="155">
        <f t="shared" ref="BM464" si="2527">SUM(BK461:BK464)</f>
        <v>12.412017372899172</v>
      </c>
      <c r="BN464" s="156">
        <f t="shared" ref="BN464" si="2528">AVERAGE(BK461:BK464)</f>
        <v>3.1030043432247929</v>
      </c>
      <c r="BO464" s="157">
        <f t="shared" ref="BO464" si="2529">(BN464-BS$12)^2</f>
        <v>0.30034360234153157</v>
      </c>
      <c r="BP464" s="158">
        <f t="shared" ref="BP464" si="2530">(BK462-BN464)^2+(BK463-BN464)^2+(BK464-BN464)^2+(BK461-BN464)^2</f>
        <v>74.031957462875553</v>
      </c>
      <c r="BU464" s="148">
        <f t="shared" si="2478"/>
        <v>8.3448337959081869</v>
      </c>
      <c r="BW464" s="155">
        <f t="shared" ref="BW464" si="2531">SUM(BU461:BU464)</f>
        <v>13.113984556184983</v>
      </c>
      <c r="BX464" s="156">
        <f t="shared" ref="BX464" si="2532">AVERAGE(BU461:BU464)</f>
        <v>3.2784961390462457</v>
      </c>
      <c r="BY464" s="157">
        <f t="shared" ref="BY464" si="2533">(BX464-CC$12)^2</f>
        <v>28.548601882505526</v>
      </c>
      <c r="BZ464" s="158">
        <f t="shared" ref="BZ464" si="2534">(BU462-BX464)^2+(BU463-BX464)^2+(BU464-BX464)^2+(BU461-BX464)^2</f>
        <v>34.364087793576267</v>
      </c>
    </row>
    <row r="465" spans="1:78" x14ac:dyDescent="0.2">
      <c r="A465" s="74" t="s">
        <v>504</v>
      </c>
      <c r="B465" s="75">
        <v>58.390036177369176</v>
      </c>
      <c r="C465" s="75">
        <v>11.96995741636068</v>
      </c>
      <c r="D465" s="75">
        <v>1.3130282805081368</v>
      </c>
      <c r="E465" s="75">
        <v>1.7754545454545458</v>
      </c>
      <c r="F465" s="75">
        <v>19.503477618480705</v>
      </c>
      <c r="G465" s="75">
        <v>0</v>
      </c>
      <c r="H465" s="75">
        <v>91.17649949271869</v>
      </c>
      <c r="I465" s="75"/>
      <c r="J465" s="96"/>
      <c r="K465" s="97"/>
      <c r="L465" s="97"/>
      <c r="M465" s="98"/>
      <c r="R465" s="75">
        <f t="shared" si="2472"/>
        <v>92.951954038173241</v>
      </c>
      <c r="T465" s="96"/>
      <c r="U465" s="97"/>
      <c r="V465" s="97"/>
      <c r="W465" s="98"/>
      <c r="AB465" s="148">
        <f t="shared" si="2473"/>
        <v>58.390036177369176</v>
      </c>
      <c r="AD465" s="149"/>
      <c r="AE465" s="143"/>
      <c r="AF465" s="143"/>
      <c r="AG465" s="150"/>
      <c r="AL465" s="148">
        <f t="shared" si="2474"/>
        <v>11.96995741636068</v>
      </c>
      <c r="AN465" s="149"/>
      <c r="AO465" s="143"/>
      <c r="AP465" s="143"/>
      <c r="AQ465" s="150"/>
      <c r="AV465" s="148">
        <f t="shared" si="2475"/>
        <v>1.3130282805081368</v>
      </c>
      <c r="AX465" s="149"/>
      <c r="AY465" s="143"/>
      <c r="AZ465" s="143"/>
      <c r="BA465" s="150"/>
      <c r="BF465" s="148">
        <f t="shared" si="2476"/>
        <v>1.7754545454545458</v>
      </c>
      <c r="BK465" s="148">
        <f t="shared" si="2477"/>
        <v>19.503477618480705</v>
      </c>
      <c r="BM465" s="149"/>
      <c r="BN465" s="143"/>
      <c r="BO465" s="143"/>
      <c r="BP465" s="150"/>
      <c r="BU465" s="148">
        <f t="shared" si="2478"/>
        <v>0</v>
      </c>
      <c r="BW465" s="149"/>
      <c r="BX465" s="143"/>
      <c r="BY465" s="143"/>
      <c r="BZ465" s="150"/>
    </row>
    <row r="466" spans="1:78" x14ac:dyDescent="0.2">
      <c r="A466" s="74" t="s">
        <v>505</v>
      </c>
      <c r="B466" s="75">
        <v>108.93075594523162</v>
      </c>
      <c r="C466" s="75">
        <v>25.598727647129429</v>
      </c>
      <c r="D466" s="75">
        <v>2.1883804675135612</v>
      </c>
      <c r="E466" s="75"/>
      <c r="F466" s="75">
        <v>2.0286453967693236</v>
      </c>
      <c r="G466" s="75">
        <v>0</v>
      </c>
      <c r="H466" s="75">
        <v>138.74650945664393</v>
      </c>
      <c r="I466" s="75"/>
      <c r="J466" s="96"/>
      <c r="K466" s="97"/>
      <c r="L466" s="97"/>
      <c r="M466" s="98"/>
      <c r="R466" s="75">
        <f t="shared" si="2472"/>
        <v>138.74650945664393</v>
      </c>
      <c r="T466" s="96"/>
      <c r="U466" s="97"/>
      <c r="V466" s="97"/>
      <c r="W466" s="98"/>
      <c r="AB466" s="148">
        <f t="shared" si="2473"/>
        <v>108.93075594523162</v>
      </c>
      <c r="AD466" s="149"/>
      <c r="AE466" s="143"/>
      <c r="AF466" s="143"/>
      <c r="AG466" s="150"/>
      <c r="AL466" s="148">
        <f t="shared" si="2474"/>
        <v>25.598727647129429</v>
      </c>
      <c r="AN466" s="149"/>
      <c r="AO466" s="143"/>
      <c r="AP466" s="143"/>
      <c r="AQ466" s="150"/>
      <c r="AV466" s="148">
        <f t="shared" si="2475"/>
        <v>2.1883804675135612</v>
      </c>
      <c r="AX466" s="149"/>
      <c r="AY466" s="143"/>
      <c r="AZ466" s="143"/>
      <c r="BA466" s="150"/>
      <c r="BF466" s="148" t="str">
        <f t="shared" si="2476"/>
        <v/>
      </c>
      <c r="BK466" s="148">
        <f t="shared" si="2477"/>
        <v>2.0286453967693236</v>
      </c>
      <c r="BM466" s="149"/>
      <c r="BN466" s="143"/>
      <c r="BO466" s="143"/>
      <c r="BP466" s="150"/>
      <c r="BU466" s="148">
        <f t="shared" si="2478"/>
        <v>0</v>
      </c>
      <c r="BW466" s="149"/>
      <c r="BX466" s="143"/>
      <c r="BY466" s="143"/>
      <c r="BZ466" s="150"/>
    </row>
    <row r="467" spans="1:78" x14ac:dyDescent="0.2">
      <c r="A467" s="74" t="s">
        <v>506</v>
      </c>
      <c r="B467" s="75">
        <v>168.98491506771788</v>
      </c>
      <c r="C467" s="75">
        <v>39.711455040913698</v>
      </c>
      <c r="D467" s="75">
        <v>0.43767609350271225</v>
      </c>
      <c r="E467" s="75"/>
      <c r="F467" s="75">
        <v>0</v>
      </c>
      <c r="G467" s="75">
        <v>1.1111169792232647</v>
      </c>
      <c r="H467" s="75">
        <v>210.24516318135755</v>
      </c>
      <c r="I467" s="75"/>
      <c r="J467" s="96"/>
      <c r="K467" s="97"/>
      <c r="L467" s="97"/>
      <c r="M467" s="98"/>
      <c r="R467" s="75">
        <f t="shared" si="2472"/>
        <v>210.24516318135755</v>
      </c>
      <c r="T467" s="96"/>
      <c r="U467" s="97"/>
      <c r="V467" s="97"/>
      <c r="W467" s="98"/>
      <c r="AB467" s="148">
        <f t="shared" si="2473"/>
        <v>168.98491506771788</v>
      </c>
      <c r="AD467" s="149"/>
      <c r="AE467" s="143"/>
      <c r="AF467" s="143"/>
      <c r="AG467" s="150"/>
      <c r="AL467" s="148">
        <f t="shared" si="2474"/>
        <v>39.711455040913698</v>
      </c>
      <c r="AN467" s="149"/>
      <c r="AO467" s="143"/>
      <c r="AP467" s="143"/>
      <c r="AQ467" s="150"/>
      <c r="AV467" s="148">
        <f t="shared" si="2475"/>
        <v>0.43767609350271225</v>
      </c>
      <c r="AX467" s="149"/>
      <c r="AY467" s="143"/>
      <c r="AZ467" s="143"/>
      <c r="BA467" s="150"/>
      <c r="BF467" s="148" t="str">
        <f t="shared" si="2476"/>
        <v/>
      </c>
      <c r="BK467" s="148">
        <f t="shared" si="2477"/>
        <v>0</v>
      </c>
      <c r="BM467" s="149"/>
      <c r="BN467" s="143"/>
      <c r="BO467" s="143"/>
      <c r="BP467" s="150"/>
      <c r="BU467" s="148">
        <f t="shared" si="2478"/>
        <v>1.1111169792232647</v>
      </c>
      <c r="BW467" s="149"/>
      <c r="BX467" s="143"/>
      <c r="BY467" s="143"/>
      <c r="BZ467" s="150"/>
    </row>
    <row r="468" spans="1:78" x14ac:dyDescent="0.2">
      <c r="A468" s="74" t="s">
        <v>507</v>
      </c>
      <c r="B468" s="75">
        <v>40.221800570078294</v>
      </c>
      <c r="C468" s="75">
        <v>8.2454691168660492</v>
      </c>
      <c r="D468" s="75">
        <v>0</v>
      </c>
      <c r="E468" s="75"/>
      <c r="F468" s="75">
        <v>1.7036292401073623</v>
      </c>
      <c r="G468" s="75">
        <v>2.1521751884556717</v>
      </c>
      <c r="H468" s="75">
        <v>52.323074115507374</v>
      </c>
      <c r="I468" s="75"/>
      <c r="J468" s="102">
        <f t="shared" ref="J468" si="2535">SUM(H465:H468)</f>
        <v>492.49124624622755</v>
      </c>
      <c r="K468" s="103">
        <f t="shared" ref="K468" si="2536">AVERAGE(H465:H468)</f>
        <v>123.12281156155689</v>
      </c>
      <c r="L468" s="104">
        <f t="shared" ref="L468" si="2537">(K468-P$12)^2</f>
        <v>21282.892055306529</v>
      </c>
      <c r="M468" s="105">
        <f t="shared" ref="M468" si="2538">(H466-K468)^2+(H467-K468)^2+(H468-K468)^2+(H465-K468)^2</f>
        <v>13867.573764910272</v>
      </c>
      <c r="R468" s="75">
        <f t="shared" si="2472"/>
        <v>52.323074115507374</v>
      </c>
      <c r="T468" s="102">
        <f t="shared" ref="T468" si="2539">SUM(R465:R468)</f>
        <v>494.26670079168213</v>
      </c>
      <c r="U468" s="103">
        <f t="shared" ref="U468" si="2540">AVERAGE(R465:R468)</f>
        <v>123.56667519792053</v>
      </c>
      <c r="V468" s="104">
        <f t="shared" ref="V468" si="2541">(U468-Z$12)^2</f>
        <v>21308.332680482319</v>
      </c>
      <c r="W468" s="105">
        <f t="shared" ref="W468" si="2542">(R466-U468)^2+(R467-U468)^2+(R468-U468)^2+(R465-U468)^2</f>
        <v>13756.49949409625</v>
      </c>
      <c r="AB468" s="148">
        <f t="shared" si="2473"/>
        <v>40.221800570078294</v>
      </c>
      <c r="AD468" s="155">
        <f t="shared" ref="AD468" si="2543">SUM(AB465:AB468)</f>
        <v>376.52750776039699</v>
      </c>
      <c r="AE468" s="156">
        <f t="shared" ref="AE468" si="2544">AVERAGE(AB465:AB468)</f>
        <v>94.131876940099247</v>
      </c>
      <c r="AF468" s="157">
        <f t="shared" ref="AF468" si="2545">(AE468-AJ$12)^2</f>
        <v>12478.101111963242</v>
      </c>
      <c r="AG468" s="158">
        <f t="shared" ref="AG468" si="2546">(AB466-AE468)^2+(AB467-AE468)^2+(AB468-AE468)^2+(AB465-AE468)^2</f>
        <v>10005.75965207312</v>
      </c>
      <c r="AL468" s="148">
        <f t="shared" si="2474"/>
        <v>8.2454691168660492</v>
      </c>
      <c r="AN468" s="155">
        <f t="shared" ref="AN468" si="2547">SUM(AL465:AL468)</f>
        <v>85.52560922126986</v>
      </c>
      <c r="AO468" s="156">
        <f t="shared" ref="AO468" si="2548">AVERAGE(AL465:AL468)</f>
        <v>21.381402305317465</v>
      </c>
      <c r="AP468" s="157">
        <f t="shared" ref="AP468" si="2549">(AO468-AT$12)^2</f>
        <v>726.12670933886113</v>
      </c>
      <c r="AQ468" s="158">
        <f t="shared" ref="AQ468" si="2550">(AL466-AO468)^2+(AL467-AO468)^2+(AL468-AO468)^2+(AL465-AO468)^2</f>
        <v>614.90470195775845</v>
      </c>
      <c r="AV468" s="148">
        <f t="shared" si="2475"/>
        <v>0</v>
      </c>
      <c r="AX468" s="155">
        <f t="shared" ref="AX468" si="2551">SUM(AV465:AV468)</f>
        <v>3.9390848415244104</v>
      </c>
      <c r="AY468" s="156">
        <f t="shared" ref="AY468" si="2552">AVERAGE(AV465:AV468)</f>
        <v>0.9847712103811026</v>
      </c>
      <c r="AZ468" s="157">
        <f t="shared" ref="AZ468" si="2553">(AY468-BD$12)^2</f>
        <v>7.1964534574980608</v>
      </c>
      <c r="BA468" s="158">
        <f t="shared" ref="BA468" si="2554">(AV466-AY468)^2+(AV467-AY468)^2+(AV468-AY468)^2+(AV465-AY468)^2</f>
        <v>2.8255153516509752</v>
      </c>
      <c r="BF468" s="148" t="str">
        <f t="shared" si="2476"/>
        <v/>
      </c>
      <c r="BK468" s="148">
        <f t="shared" si="2477"/>
        <v>1.7036292401073623</v>
      </c>
      <c r="BM468" s="155">
        <f t="shared" ref="BM468" si="2555">SUM(BK465:BK468)</f>
        <v>23.23575225535739</v>
      </c>
      <c r="BN468" s="156">
        <f t="shared" ref="BN468" si="2556">AVERAGE(BK465:BK468)</f>
        <v>5.8089380638393475</v>
      </c>
      <c r="BO468" s="157">
        <f t="shared" ref="BO468" si="2557">(BN468-BS$12)^2</f>
        <v>10.5883198038857</v>
      </c>
      <c r="BP468" s="158">
        <f t="shared" ref="BP468" si="2558">(BK466-BN468)^2+(BK467-BN468)^2+(BK468-BN468)^2+(BK465-BN468)^2</f>
        <v>252.42834823007342</v>
      </c>
      <c r="BU468" s="148">
        <f t="shared" si="2478"/>
        <v>2.1521751884556717</v>
      </c>
      <c r="BW468" s="155">
        <f t="shared" ref="BW468" si="2559">SUM(BU465:BU468)</f>
        <v>3.2632921676789364</v>
      </c>
      <c r="BX468" s="156">
        <f t="shared" ref="BX468" si="2560">AVERAGE(BU465:BU468)</f>
        <v>0.81582304191973409</v>
      </c>
      <c r="BY468" s="157">
        <f t="shared" ref="BY468" si="2561">(BX468-CC$12)^2</f>
        <v>60.929924576643565</v>
      </c>
      <c r="BZ468" s="158">
        <f t="shared" ref="BZ468" si="2562">(BU466-BX468)^2+(BU467-BX468)^2+(BU468-BX468)^2+(BU465-BX468)^2</f>
        <v>3.2041700404137661</v>
      </c>
    </row>
    <row r="469" spans="1:78" x14ac:dyDescent="0.2">
      <c r="A469" s="74" t="s">
        <v>508</v>
      </c>
      <c r="B469" s="75">
        <v>416.86655173934849</v>
      </c>
      <c r="C469" s="75">
        <v>97.963639658746885</v>
      </c>
      <c r="D469" s="75">
        <v>2.1883804675135612</v>
      </c>
      <c r="E469" s="75">
        <v>3.7414313858695656</v>
      </c>
      <c r="F469" s="75">
        <v>0</v>
      </c>
      <c r="G469" s="75">
        <v>9.5656686998572606</v>
      </c>
      <c r="H469" s="75">
        <v>526.58424056546619</v>
      </c>
      <c r="I469" s="75"/>
      <c r="J469" s="96"/>
      <c r="K469" s="97"/>
      <c r="L469" s="97"/>
      <c r="M469" s="98"/>
      <c r="R469" s="75">
        <f t="shared" si="2472"/>
        <v>530.32567195133572</v>
      </c>
      <c r="T469" s="96"/>
      <c r="U469" s="97"/>
      <c r="V469" s="97"/>
      <c r="W469" s="98"/>
      <c r="AB469" s="148">
        <f t="shared" si="2473"/>
        <v>416.86655173934849</v>
      </c>
      <c r="AD469" s="149"/>
      <c r="AE469" s="143"/>
      <c r="AF469" s="143"/>
      <c r="AG469" s="150"/>
      <c r="AL469" s="148">
        <f t="shared" si="2474"/>
        <v>97.963639658746885</v>
      </c>
      <c r="AN469" s="149"/>
      <c r="AO469" s="143"/>
      <c r="AP469" s="143"/>
      <c r="AQ469" s="150"/>
      <c r="AV469" s="148">
        <f t="shared" si="2475"/>
        <v>2.1883804675135612</v>
      </c>
      <c r="AX469" s="149"/>
      <c r="AY469" s="143"/>
      <c r="AZ469" s="143"/>
      <c r="BA469" s="150"/>
      <c r="BF469" s="148">
        <f t="shared" si="2476"/>
        <v>3.7414313858695656</v>
      </c>
      <c r="BK469" s="148">
        <f t="shared" si="2477"/>
        <v>0</v>
      </c>
      <c r="BM469" s="149"/>
      <c r="BN469" s="143"/>
      <c r="BO469" s="143"/>
      <c r="BP469" s="150"/>
      <c r="BU469" s="148">
        <f t="shared" si="2478"/>
        <v>9.5656686998572606</v>
      </c>
      <c r="BW469" s="149"/>
      <c r="BX469" s="143"/>
      <c r="BY469" s="143"/>
      <c r="BZ469" s="150"/>
    </row>
    <row r="470" spans="1:78" x14ac:dyDescent="0.2">
      <c r="A470" s="74" t="s">
        <v>509</v>
      </c>
      <c r="B470" s="75">
        <v>281.1685455354903</v>
      </c>
      <c r="C470" s="75">
        <v>66.074608200840217</v>
      </c>
      <c r="D470" s="75">
        <v>3.93908484152441</v>
      </c>
      <c r="E470" s="75"/>
      <c r="F470" s="75">
        <v>0</v>
      </c>
      <c r="G470" s="75">
        <v>11.787348726756779</v>
      </c>
      <c r="H470" s="75">
        <v>362.96958730461165</v>
      </c>
      <c r="I470" s="75"/>
      <c r="J470" s="96"/>
      <c r="K470" s="97"/>
      <c r="L470" s="97"/>
      <c r="M470" s="98"/>
      <c r="R470" s="75">
        <f t="shared" si="2472"/>
        <v>362.96958730461165</v>
      </c>
      <c r="T470" s="96"/>
      <c r="U470" s="97"/>
      <c r="V470" s="97"/>
      <c r="W470" s="98"/>
      <c r="AB470" s="148">
        <f t="shared" si="2473"/>
        <v>281.1685455354903</v>
      </c>
      <c r="AD470" s="149"/>
      <c r="AE470" s="143"/>
      <c r="AF470" s="143"/>
      <c r="AG470" s="150"/>
      <c r="AL470" s="148">
        <f t="shared" si="2474"/>
        <v>66.074608200840217</v>
      </c>
      <c r="AN470" s="149"/>
      <c r="AO470" s="143"/>
      <c r="AP470" s="143"/>
      <c r="AQ470" s="150"/>
      <c r="AV470" s="148">
        <f t="shared" si="2475"/>
        <v>3.93908484152441</v>
      </c>
      <c r="AX470" s="149"/>
      <c r="AY470" s="143"/>
      <c r="AZ470" s="143"/>
      <c r="BA470" s="150"/>
      <c r="BF470" s="148" t="str">
        <f t="shared" si="2476"/>
        <v/>
      </c>
      <c r="BK470" s="148">
        <f t="shared" si="2477"/>
        <v>0</v>
      </c>
      <c r="BM470" s="149"/>
      <c r="BN470" s="143"/>
      <c r="BO470" s="143"/>
      <c r="BP470" s="150"/>
      <c r="BU470" s="148">
        <f t="shared" si="2478"/>
        <v>11.787348726756779</v>
      </c>
      <c r="BW470" s="149"/>
      <c r="BX470" s="143"/>
      <c r="BY470" s="143"/>
      <c r="BZ470" s="150"/>
    </row>
    <row r="471" spans="1:78" x14ac:dyDescent="0.2">
      <c r="A471" s="74" t="s">
        <v>510</v>
      </c>
      <c r="B471" s="75">
        <v>157.34296921184759</v>
      </c>
      <c r="C471" s="75">
        <v>36.975597764784183</v>
      </c>
      <c r="D471" s="75">
        <v>3.501408748021698</v>
      </c>
      <c r="E471" s="75"/>
      <c r="F471" s="75">
        <v>2.3527154195011337</v>
      </c>
      <c r="G471" s="75">
        <v>0</v>
      </c>
      <c r="H471" s="75">
        <v>200.17269114415458</v>
      </c>
      <c r="I471" s="75"/>
      <c r="J471" s="96"/>
      <c r="K471" s="97"/>
      <c r="L471" s="97"/>
      <c r="M471" s="98"/>
      <c r="R471" s="75">
        <f t="shared" si="2472"/>
        <v>200.17269114415458</v>
      </c>
      <c r="T471" s="96"/>
      <c r="U471" s="97"/>
      <c r="V471" s="97"/>
      <c r="W471" s="98"/>
      <c r="AB471" s="148">
        <f t="shared" si="2473"/>
        <v>157.34296921184759</v>
      </c>
      <c r="AD471" s="149"/>
      <c r="AE471" s="143"/>
      <c r="AF471" s="143"/>
      <c r="AG471" s="150"/>
      <c r="AL471" s="148">
        <f t="shared" si="2474"/>
        <v>36.975597764784183</v>
      </c>
      <c r="AN471" s="149"/>
      <c r="AO471" s="143"/>
      <c r="AP471" s="143"/>
      <c r="AQ471" s="150"/>
      <c r="AV471" s="148">
        <f t="shared" si="2475"/>
        <v>3.501408748021698</v>
      </c>
      <c r="AX471" s="149"/>
      <c r="AY471" s="143"/>
      <c r="AZ471" s="143"/>
      <c r="BA471" s="150"/>
      <c r="BF471" s="148" t="str">
        <f t="shared" si="2476"/>
        <v/>
      </c>
      <c r="BK471" s="148">
        <f t="shared" si="2477"/>
        <v>2.3527154195011337</v>
      </c>
      <c r="BM471" s="149"/>
      <c r="BN471" s="143"/>
      <c r="BO471" s="143"/>
      <c r="BP471" s="150"/>
      <c r="BU471" s="148">
        <f t="shared" si="2478"/>
        <v>0</v>
      </c>
      <c r="BW471" s="149"/>
      <c r="BX471" s="143"/>
      <c r="BY471" s="143"/>
      <c r="BZ471" s="150"/>
    </row>
    <row r="472" spans="1:78" x14ac:dyDescent="0.2">
      <c r="A472" s="74" t="s">
        <v>511</v>
      </c>
      <c r="B472" s="75">
        <v>290.87040004490387</v>
      </c>
      <c r="C472" s="75">
        <v>68.354544010552402</v>
      </c>
      <c r="D472" s="75">
        <v>4.8144370285298344</v>
      </c>
      <c r="E472" s="75"/>
      <c r="F472" s="75">
        <v>0</v>
      </c>
      <c r="G472" s="75">
        <v>0</v>
      </c>
      <c r="H472" s="75">
        <v>364.03938108398609</v>
      </c>
      <c r="I472" s="75"/>
      <c r="J472" s="102">
        <f t="shared" ref="J472" si="2563">SUM(H469:H472)</f>
        <v>1453.7659000982185</v>
      </c>
      <c r="K472" s="103">
        <f t="shared" ref="K472" si="2564">AVERAGE(H469:H472)</f>
        <v>363.44147502455462</v>
      </c>
      <c r="L472" s="104">
        <f t="shared" ref="L472" si="2565">(K472-P$12)^2</f>
        <v>8917.4197910158891</v>
      </c>
      <c r="M472" s="105">
        <f t="shared" ref="M472" si="2566">(H470-K472)^2+(H471-K472)^2+(H472-K472)^2+(H469-K472)^2</f>
        <v>53272.837907797759</v>
      </c>
      <c r="R472" s="75">
        <f t="shared" si="2472"/>
        <v>364.03938108398609</v>
      </c>
      <c r="T472" s="102">
        <f t="shared" ref="T472" si="2567">SUM(R469:R472)</f>
        <v>1457.5073314840879</v>
      </c>
      <c r="U472" s="103">
        <f t="shared" ref="U472" si="2568">AVERAGE(R469:R472)</f>
        <v>364.37683287102197</v>
      </c>
      <c r="V472" s="104">
        <f t="shared" ref="V472" si="2569">(U472-Z$12)^2</f>
        <v>8993.9461749569909</v>
      </c>
      <c r="W472" s="105">
        <f t="shared" ref="W472" si="2570">(R470-U472)^2+(R471-U472)^2+(R472-U472)^2+(R469-U472)^2</f>
        <v>54504.111566153777</v>
      </c>
      <c r="AB472" s="148">
        <f t="shared" si="2473"/>
        <v>290.87040004490387</v>
      </c>
      <c r="AD472" s="155">
        <f t="shared" ref="AD472" si="2571">SUM(AB469:AB472)</f>
        <v>1146.2484665315903</v>
      </c>
      <c r="AE472" s="156">
        <f t="shared" ref="AE472" si="2572">AVERAGE(AB469:AB472)</f>
        <v>286.56211663289758</v>
      </c>
      <c r="AF472" s="157">
        <f t="shared" ref="AF472" si="2573">(AE472-AJ$12)^2</f>
        <v>6516.4963304555768</v>
      </c>
      <c r="AG472" s="158">
        <f t="shared" ref="AG472" si="2574">(AB470-AE472)^2+(AB471-AE472)^2+(AB472-AE472)^2+(AB469-AE472)^2</f>
        <v>33724.485783775286</v>
      </c>
      <c r="AL472" s="148">
        <f t="shared" si="2474"/>
        <v>68.354544010552402</v>
      </c>
      <c r="AN472" s="155">
        <f t="shared" ref="AN472" si="2575">SUM(AL469:AL472)</f>
        <v>269.36838963492369</v>
      </c>
      <c r="AO472" s="156">
        <f t="shared" ref="AO472" si="2576">AVERAGE(AL469:AL472)</f>
        <v>67.342097408730922</v>
      </c>
      <c r="AP472" s="157">
        <f t="shared" ref="AP472" si="2577">(AO472-AT$12)^2</f>
        <v>361.53055026664765</v>
      </c>
      <c r="AQ472" s="158">
        <f t="shared" ref="AQ472" si="2578">(AL470-AO472)^2+(AL471-AO472)^2+(AL472-AO472)^2+(AL469-AO472)^2</f>
        <v>1862.4347274089894</v>
      </c>
      <c r="AV472" s="148">
        <f t="shared" si="2475"/>
        <v>4.8144370285298344</v>
      </c>
      <c r="AX472" s="155">
        <f t="shared" ref="AX472" si="2579">SUM(AV469:AV472)</f>
        <v>14.443311085589503</v>
      </c>
      <c r="AY472" s="156">
        <f t="shared" ref="AY472" si="2580">AVERAGE(AV469:AV472)</f>
        <v>3.6108277713973758</v>
      </c>
      <c r="AZ472" s="157">
        <f t="shared" ref="AZ472" si="2581">(AY472-BD$12)^2</f>
        <v>3.1994941740311621E-3</v>
      </c>
      <c r="BA472" s="158">
        <f t="shared" ref="BA472" si="2582">(AV470-AY472)^2+(AV471-AY472)^2+(AV472-AY472)^2+(AV469-AY472)^2</f>
        <v>3.5917568029461542</v>
      </c>
      <c r="BF472" s="148" t="str">
        <f t="shared" si="2476"/>
        <v/>
      </c>
      <c r="BK472" s="148">
        <f t="shared" si="2477"/>
        <v>0</v>
      </c>
      <c r="BM472" s="155">
        <f t="shared" ref="BM472" si="2583">SUM(BK469:BK472)</f>
        <v>2.3527154195011337</v>
      </c>
      <c r="BN472" s="156">
        <f t="shared" ref="BN472" si="2584">AVERAGE(BK469:BK472)</f>
        <v>0.58817885487528343</v>
      </c>
      <c r="BO472" s="157">
        <f t="shared" ref="BO472" si="2585">(BN472-BS$12)^2</f>
        <v>3.8682603709433594</v>
      </c>
      <c r="BP472" s="158">
        <f t="shared" ref="BP472" si="2586">(BK470-BN472)^2+(BK471-BN472)^2+(BK472-BN472)^2+(BK469-BN472)^2</f>
        <v>4.1514523838687962</v>
      </c>
      <c r="BU472" s="148">
        <f t="shared" si="2478"/>
        <v>0</v>
      </c>
      <c r="BW472" s="155">
        <f t="shared" ref="BW472" si="2587">SUM(BU469:BU472)</f>
        <v>21.353017426614038</v>
      </c>
      <c r="BX472" s="156">
        <f t="shared" ref="BX472" si="2588">AVERAGE(BU469:BU472)</f>
        <v>5.3382543566535094</v>
      </c>
      <c r="BY472" s="157">
        <f t="shared" ref="BY472" si="2589">(BX472-CC$12)^2</f>
        <v>10.780262145357781</v>
      </c>
      <c r="BZ472" s="158">
        <f t="shared" ref="BZ472" si="2590">(BU470-BX472)^2+(BU471-BX472)^2+(BU472-BX472)^2+(BU469-BX472)^2</f>
        <v>116.45576937628283</v>
      </c>
    </row>
    <row r="473" spans="1:78" x14ac:dyDescent="0.2">
      <c r="A473" s="74" t="s">
        <v>512</v>
      </c>
      <c r="B473" s="75">
        <v>121.17299379196173</v>
      </c>
      <c r="C473" s="75">
        <v>28.475653541111004</v>
      </c>
      <c r="D473" s="75">
        <v>1.750704374010849</v>
      </c>
      <c r="E473" s="75">
        <v>1.9706821428571428</v>
      </c>
      <c r="F473" s="75">
        <v>6.6787251157407415</v>
      </c>
      <c r="G473" s="75">
        <v>1.1995585042614263</v>
      </c>
      <c r="H473" s="75">
        <v>159.27763532708576</v>
      </c>
      <c r="I473" s="75"/>
      <c r="J473" s="96"/>
      <c r="K473" s="97"/>
      <c r="L473" s="97"/>
      <c r="M473" s="98"/>
      <c r="R473" s="75">
        <f t="shared" si="2472"/>
        <v>161.24831746994289</v>
      </c>
      <c r="T473" s="96"/>
      <c r="U473" s="97"/>
      <c r="V473" s="97"/>
      <c r="W473" s="98"/>
      <c r="AB473" s="148">
        <f t="shared" si="2473"/>
        <v>121.17299379196173</v>
      </c>
      <c r="AD473" s="149"/>
      <c r="AE473" s="143"/>
      <c r="AF473" s="143"/>
      <c r="AG473" s="150"/>
      <c r="AL473" s="148">
        <f t="shared" si="2474"/>
        <v>28.475653541111004</v>
      </c>
      <c r="AN473" s="149"/>
      <c r="AO473" s="143"/>
      <c r="AP473" s="143"/>
      <c r="AQ473" s="150"/>
      <c r="AV473" s="148">
        <f t="shared" si="2475"/>
        <v>1.750704374010849</v>
      </c>
      <c r="AX473" s="149"/>
      <c r="AY473" s="143"/>
      <c r="AZ473" s="143"/>
      <c r="BA473" s="150"/>
      <c r="BF473" s="148">
        <f t="shared" si="2476"/>
        <v>1.9706821428571428</v>
      </c>
      <c r="BK473" s="148">
        <f t="shared" si="2477"/>
        <v>6.6787251157407415</v>
      </c>
      <c r="BM473" s="149"/>
      <c r="BN473" s="143"/>
      <c r="BO473" s="143"/>
      <c r="BP473" s="150"/>
      <c r="BU473" s="148">
        <f t="shared" si="2478"/>
        <v>1.1995585042614263</v>
      </c>
      <c r="BW473" s="149"/>
      <c r="BX473" s="143"/>
      <c r="BY473" s="143"/>
      <c r="BZ473" s="150"/>
    </row>
    <row r="474" spans="1:78" x14ac:dyDescent="0.2">
      <c r="A474" s="74" t="s">
        <v>513</v>
      </c>
      <c r="B474" s="75">
        <v>129.67346075860439</v>
      </c>
      <c r="C474" s="75">
        <v>30.473263278272029</v>
      </c>
      <c r="D474" s="75">
        <v>0.43767609350271225</v>
      </c>
      <c r="E474" s="75"/>
      <c r="F474" s="75">
        <v>0</v>
      </c>
      <c r="G474" s="75">
        <v>4.2605848498952623</v>
      </c>
      <c r="H474" s="75">
        <v>164.8449849802744</v>
      </c>
      <c r="I474" s="75"/>
      <c r="J474" s="96"/>
      <c r="K474" s="97"/>
      <c r="L474" s="97"/>
      <c r="M474" s="98"/>
      <c r="R474" s="75">
        <f t="shared" si="2472"/>
        <v>164.8449849802744</v>
      </c>
      <c r="T474" s="96"/>
      <c r="U474" s="97"/>
      <c r="V474" s="97"/>
      <c r="W474" s="98"/>
      <c r="AB474" s="148">
        <f t="shared" si="2473"/>
        <v>129.67346075860439</v>
      </c>
      <c r="AD474" s="149"/>
      <c r="AE474" s="143"/>
      <c r="AF474" s="143"/>
      <c r="AG474" s="150"/>
      <c r="AL474" s="148">
        <f t="shared" si="2474"/>
        <v>30.473263278272029</v>
      </c>
      <c r="AN474" s="149"/>
      <c r="AO474" s="143"/>
      <c r="AP474" s="143"/>
      <c r="AQ474" s="150"/>
      <c r="AV474" s="148">
        <f t="shared" si="2475"/>
        <v>0.43767609350271225</v>
      </c>
      <c r="AX474" s="149"/>
      <c r="AY474" s="143"/>
      <c r="AZ474" s="143"/>
      <c r="BA474" s="150"/>
      <c r="BF474" s="148" t="str">
        <f t="shared" si="2476"/>
        <v/>
      </c>
      <c r="BK474" s="148">
        <f t="shared" si="2477"/>
        <v>0</v>
      </c>
      <c r="BM474" s="149"/>
      <c r="BN474" s="143"/>
      <c r="BO474" s="143"/>
      <c r="BP474" s="150"/>
      <c r="BU474" s="148">
        <f t="shared" si="2478"/>
        <v>4.2605848498952623</v>
      </c>
      <c r="BW474" s="149"/>
      <c r="BX474" s="143"/>
      <c r="BY474" s="143"/>
      <c r="BZ474" s="150"/>
    </row>
    <row r="475" spans="1:78" x14ac:dyDescent="0.2">
      <c r="A475" s="74" t="s">
        <v>514</v>
      </c>
      <c r="B475" s="75">
        <v>58.869305029092061</v>
      </c>
      <c r="C475" s="75">
        <v>12.068207530963871</v>
      </c>
      <c r="D475" s="75">
        <v>0.43767609350271225</v>
      </c>
      <c r="E475" s="75"/>
      <c r="F475" s="75">
        <v>0</v>
      </c>
      <c r="G475" s="75">
        <v>3.2455645076237549</v>
      </c>
      <c r="H475" s="75">
        <v>74.620753161182407</v>
      </c>
      <c r="I475" s="75"/>
      <c r="J475" s="96"/>
      <c r="K475" s="97"/>
      <c r="L475" s="97"/>
      <c r="M475" s="98"/>
      <c r="R475" s="75">
        <f t="shared" si="2472"/>
        <v>74.620753161182407</v>
      </c>
      <c r="T475" s="96"/>
      <c r="U475" s="97"/>
      <c r="V475" s="97"/>
      <c r="W475" s="98"/>
      <c r="AB475" s="148">
        <f t="shared" si="2473"/>
        <v>58.869305029092061</v>
      </c>
      <c r="AD475" s="149"/>
      <c r="AE475" s="143"/>
      <c r="AF475" s="143"/>
      <c r="AG475" s="150"/>
      <c r="AL475" s="148">
        <f t="shared" si="2474"/>
        <v>12.068207530963871</v>
      </c>
      <c r="AN475" s="149"/>
      <c r="AO475" s="143"/>
      <c r="AP475" s="143"/>
      <c r="AQ475" s="150"/>
      <c r="AV475" s="148">
        <f t="shared" si="2475"/>
        <v>0.43767609350271225</v>
      </c>
      <c r="AX475" s="149"/>
      <c r="AY475" s="143"/>
      <c r="AZ475" s="143"/>
      <c r="BA475" s="150"/>
      <c r="BF475" s="148" t="str">
        <f t="shared" si="2476"/>
        <v/>
      </c>
      <c r="BK475" s="148">
        <f t="shared" si="2477"/>
        <v>0</v>
      </c>
      <c r="BM475" s="149"/>
      <c r="BN475" s="143"/>
      <c r="BO475" s="143"/>
      <c r="BP475" s="150"/>
      <c r="BU475" s="148">
        <f t="shared" si="2478"/>
        <v>3.2455645076237549</v>
      </c>
      <c r="BW475" s="149"/>
      <c r="BX475" s="143"/>
      <c r="BY475" s="143"/>
      <c r="BZ475" s="150"/>
    </row>
    <row r="476" spans="1:78" x14ac:dyDescent="0.2">
      <c r="A476" s="74" t="s">
        <v>515</v>
      </c>
      <c r="B476" s="75">
        <v>141.66170721148222</v>
      </c>
      <c r="C476" s="75">
        <v>33.290501194698322</v>
      </c>
      <c r="D476" s="75">
        <v>1.750704374010849</v>
      </c>
      <c r="E476" s="75"/>
      <c r="F476" s="75">
        <v>13.626574864354488</v>
      </c>
      <c r="G476" s="75">
        <v>1.3426060830497153</v>
      </c>
      <c r="H476" s="75">
        <v>191.67209372759558</v>
      </c>
      <c r="I476" s="75"/>
      <c r="J476" s="102">
        <f t="shared" ref="J476" si="2591">SUM(H473:H476)</f>
        <v>590.41546719613814</v>
      </c>
      <c r="K476" s="103">
        <f t="shared" ref="K476" si="2592">AVERAGE(H473:H476)</f>
        <v>147.60386679903453</v>
      </c>
      <c r="L476" s="104">
        <f t="shared" ref="L476" si="2593">(K476-P$12)^2</f>
        <v>14739.29963801564</v>
      </c>
      <c r="M476" s="105">
        <f t="shared" ref="M476" si="2594">(H474-K476)^2+(H475-K476)^2+(H476-K476)^2+(H473-K476)^2</f>
        <v>7702.076528688789</v>
      </c>
      <c r="R476" s="75">
        <f t="shared" si="2472"/>
        <v>191.67209372759558</v>
      </c>
      <c r="T476" s="102">
        <f t="shared" ref="T476" si="2595">SUM(R473:R476)</f>
        <v>592.38614933899521</v>
      </c>
      <c r="U476" s="103">
        <f t="shared" ref="U476" si="2596">AVERAGE(R473:R476)</f>
        <v>148.0965373347488</v>
      </c>
      <c r="V476" s="104">
        <f t="shared" ref="V476" si="2597">(U476-Z$12)^2</f>
        <v>14748.615396313204</v>
      </c>
      <c r="W476" s="105">
        <f t="shared" ref="W476" si="2598">(R474-U476)^2+(R475-U476)^2+(R476-U476)^2+(R473-U476)^2</f>
        <v>7750.9997941260772</v>
      </c>
      <c r="AB476" s="148">
        <f t="shared" si="2473"/>
        <v>141.66170721148222</v>
      </c>
      <c r="AD476" s="155">
        <f t="shared" ref="AD476" si="2599">SUM(AB473:AB476)</f>
        <v>451.37746679114042</v>
      </c>
      <c r="AE476" s="156">
        <f t="shared" ref="AE476" si="2600">AVERAGE(AB473:AB476)</f>
        <v>112.84436669778511</v>
      </c>
      <c r="AF476" s="157">
        <f t="shared" ref="AF476" si="2601">(AE476-AJ$12)^2</f>
        <v>8647.6852869912764</v>
      </c>
      <c r="AG476" s="158">
        <f t="shared" ref="AG476" si="2602">(AB474-AE476)^2+(AB475-AE476)^2+(AB476-AE476)^2+(AB473-AE476)^2</f>
        <v>4096.3308326033421</v>
      </c>
      <c r="AL476" s="148">
        <f t="shared" si="2474"/>
        <v>33.290501194698322</v>
      </c>
      <c r="AN476" s="155">
        <f t="shared" ref="AN476" si="2603">SUM(AL473:AL476)</f>
        <v>104.30762554504523</v>
      </c>
      <c r="AO476" s="156">
        <f t="shared" ref="AO476" si="2604">AVERAGE(AL473:AL476)</f>
        <v>26.076906386261307</v>
      </c>
      <c r="AP476" s="157">
        <f t="shared" ref="AP476" si="2605">(AO476-AT$12)^2</f>
        <v>495.11742784693143</v>
      </c>
      <c r="AQ476" s="158">
        <f t="shared" ref="AQ476" si="2606">(AL474-AO476)^2+(AL475-AO476)^2+(AL476-AO476)^2+(AL473-AO476)^2</f>
        <v>273.36153551355085</v>
      </c>
      <c r="AV476" s="148">
        <f t="shared" si="2475"/>
        <v>1.750704374010849</v>
      </c>
      <c r="AX476" s="155">
        <f t="shared" ref="AX476" si="2607">SUM(AV473:AV476)</f>
        <v>4.3767609350271224</v>
      </c>
      <c r="AY476" s="156">
        <f t="shared" ref="AY476" si="2608">AVERAGE(AV473:AV476)</f>
        <v>1.0941902337567806</v>
      </c>
      <c r="AZ476" s="157">
        <f t="shared" ref="AZ476" si="2609">(AY476-BD$12)^2</f>
        <v>6.6213665208003532</v>
      </c>
      <c r="BA476" s="158">
        <f t="shared" ref="BA476" si="2610">(AV474-AY476)^2+(AV475-AY476)^2+(AV476-AY476)^2+(AV473-AY476)^2</f>
        <v>1.7240432654141544</v>
      </c>
      <c r="BF476" s="148" t="str">
        <f t="shared" si="2476"/>
        <v/>
      </c>
      <c r="BK476" s="148">
        <f t="shared" si="2477"/>
        <v>13.626574864354488</v>
      </c>
      <c r="BM476" s="155">
        <f t="shared" ref="BM476" si="2611">SUM(BK473:BK476)</f>
        <v>20.305299980095228</v>
      </c>
      <c r="BN476" s="156">
        <f t="shared" ref="BN476" si="2612">AVERAGE(BK473:BK476)</f>
        <v>5.076324995023807</v>
      </c>
      <c r="BO476" s="157">
        <f t="shared" ref="BO476" si="2613">(BN476-BS$12)^2</f>
        <v>6.3572400328840137</v>
      </c>
      <c r="BP476" s="158">
        <f t="shared" ref="BP476" si="2614">(BK474-BN476)^2+(BK475-BN476)^2+(BK476-BN476)^2+(BK473-BN476)^2</f>
        <v>127.21260988506988</v>
      </c>
      <c r="BU476" s="148">
        <f t="shared" si="2478"/>
        <v>1.3426060830497153</v>
      </c>
      <c r="BW476" s="155">
        <f t="shared" ref="BW476" si="2615">SUM(BU473:BU476)</f>
        <v>10.048313944830157</v>
      </c>
      <c r="BX476" s="156">
        <f t="shared" ref="BX476" si="2616">AVERAGE(BU473:BU476)</f>
        <v>2.5120784862075394</v>
      </c>
      <c r="BY476" s="157">
        <f t="shared" ref="BY476" si="2617">(BX476-CC$12)^2</f>
        <v>37.326073622811272</v>
      </c>
      <c r="BZ476" s="158">
        <f t="shared" ref="BZ476" si="2618">(BU474-BX476)^2+(BU475-BX476)^2+(BU476-BX476)^2+(BU473-BX476)^2</f>
        <v>6.6856506522250143</v>
      </c>
    </row>
    <row r="477" spans="1:78" x14ac:dyDescent="0.2">
      <c r="A477" s="74" t="s">
        <v>516</v>
      </c>
      <c r="B477" s="75">
        <v>258.80706967835499</v>
      </c>
      <c r="C477" s="75">
        <v>60.819661374413421</v>
      </c>
      <c r="D477" s="75">
        <v>0.8753521870054245</v>
      </c>
      <c r="E477" s="75">
        <v>3.7023396226415093</v>
      </c>
      <c r="F477" s="75">
        <v>3.63</v>
      </c>
      <c r="G477" s="75">
        <v>3.5947042307133907</v>
      </c>
      <c r="H477" s="75">
        <v>327.72678747048724</v>
      </c>
      <c r="I477" s="75"/>
      <c r="J477" s="96"/>
      <c r="K477" s="97"/>
      <c r="L477" s="97"/>
      <c r="M477" s="98"/>
      <c r="R477" s="75">
        <f t="shared" si="2472"/>
        <v>331.42912709312873</v>
      </c>
      <c r="T477" s="96"/>
      <c r="U477" s="97"/>
      <c r="V477" s="97"/>
      <c r="W477" s="98"/>
      <c r="AB477" s="148">
        <f t="shared" si="2473"/>
        <v>258.80706967835499</v>
      </c>
      <c r="AD477" s="149"/>
      <c r="AE477" s="143"/>
      <c r="AF477" s="143"/>
      <c r="AG477" s="150"/>
      <c r="AL477" s="148">
        <f t="shared" si="2474"/>
        <v>60.819661374413421</v>
      </c>
      <c r="AN477" s="149"/>
      <c r="AO477" s="143"/>
      <c r="AP477" s="143"/>
      <c r="AQ477" s="150"/>
      <c r="AV477" s="148">
        <f t="shared" si="2475"/>
        <v>0.8753521870054245</v>
      </c>
      <c r="AX477" s="149"/>
      <c r="AY477" s="143"/>
      <c r="AZ477" s="143"/>
      <c r="BA477" s="150"/>
      <c r="BF477" s="148">
        <f t="shared" si="2476"/>
        <v>3.7023396226415093</v>
      </c>
      <c r="BK477" s="148">
        <f t="shared" si="2477"/>
        <v>3.63</v>
      </c>
      <c r="BM477" s="149"/>
      <c r="BN477" s="143"/>
      <c r="BO477" s="143"/>
      <c r="BP477" s="150"/>
      <c r="BU477" s="148">
        <f t="shared" si="2478"/>
        <v>3.5947042307133907</v>
      </c>
      <c r="BW477" s="149"/>
      <c r="BX477" s="143"/>
      <c r="BY477" s="143"/>
      <c r="BZ477" s="150"/>
    </row>
    <row r="478" spans="1:78" x14ac:dyDescent="0.2">
      <c r="A478" s="74" t="s">
        <v>517</v>
      </c>
      <c r="B478" s="75">
        <v>201.21674571182723</v>
      </c>
      <c r="C478" s="75">
        <v>47.285935242279393</v>
      </c>
      <c r="D478" s="75">
        <v>2.6260565610162736</v>
      </c>
      <c r="E478" s="75"/>
      <c r="F478" s="75">
        <v>10.217471832482993</v>
      </c>
      <c r="G478" s="75">
        <v>0</v>
      </c>
      <c r="H478" s="75">
        <v>261.34620934760585</v>
      </c>
      <c r="I478" s="75"/>
      <c r="J478" s="96"/>
      <c r="K478" s="97"/>
      <c r="L478" s="97"/>
      <c r="M478" s="98"/>
      <c r="R478" s="75">
        <f t="shared" si="2472"/>
        <v>261.34620934760585</v>
      </c>
      <c r="T478" s="96"/>
      <c r="U478" s="97"/>
      <c r="V478" s="97"/>
      <c r="W478" s="98"/>
      <c r="AB478" s="148">
        <f t="shared" si="2473"/>
        <v>201.21674571182723</v>
      </c>
      <c r="AD478" s="149"/>
      <c r="AE478" s="143"/>
      <c r="AF478" s="143"/>
      <c r="AG478" s="150"/>
      <c r="AL478" s="148">
        <f t="shared" si="2474"/>
        <v>47.285935242279393</v>
      </c>
      <c r="AN478" s="149"/>
      <c r="AO478" s="143"/>
      <c r="AP478" s="143"/>
      <c r="AQ478" s="150"/>
      <c r="AV478" s="148">
        <f t="shared" si="2475"/>
        <v>2.6260565610162736</v>
      </c>
      <c r="AX478" s="149"/>
      <c r="AY478" s="143"/>
      <c r="AZ478" s="143"/>
      <c r="BA478" s="150"/>
      <c r="BF478" s="148" t="str">
        <f t="shared" si="2476"/>
        <v/>
      </c>
      <c r="BK478" s="148">
        <f t="shared" si="2477"/>
        <v>10.217471832482993</v>
      </c>
      <c r="BM478" s="149"/>
      <c r="BN478" s="143"/>
      <c r="BO478" s="143"/>
      <c r="BP478" s="150"/>
      <c r="BU478" s="148">
        <f t="shared" si="2478"/>
        <v>0</v>
      </c>
      <c r="BW478" s="149"/>
      <c r="BX478" s="143"/>
      <c r="BY478" s="143"/>
      <c r="BZ478" s="150"/>
    </row>
    <row r="479" spans="1:78" x14ac:dyDescent="0.2">
      <c r="A479" s="74" t="s">
        <v>518</v>
      </c>
      <c r="B479" s="75">
        <v>195.69511791419325</v>
      </c>
      <c r="C479" s="75">
        <v>45.988352709835411</v>
      </c>
      <c r="D479" s="75">
        <v>4.3767609350271224</v>
      </c>
      <c r="E479" s="75"/>
      <c r="F479" s="75">
        <v>0.86475340136054424</v>
      </c>
      <c r="G479" s="75">
        <v>0</v>
      </c>
      <c r="H479" s="75">
        <v>246.92498496041631</v>
      </c>
      <c r="I479" s="75"/>
      <c r="J479" s="96"/>
      <c r="K479" s="97"/>
      <c r="L479" s="97"/>
      <c r="M479" s="98"/>
      <c r="R479" s="75">
        <f t="shared" si="2472"/>
        <v>246.92498496041631</v>
      </c>
      <c r="T479" s="96"/>
      <c r="U479" s="97"/>
      <c r="V479" s="97"/>
      <c r="W479" s="98"/>
      <c r="AB479" s="148">
        <f t="shared" si="2473"/>
        <v>195.69511791419325</v>
      </c>
      <c r="AD479" s="149"/>
      <c r="AE479" s="143"/>
      <c r="AF479" s="143"/>
      <c r="AG479" s="150"/>
      <c r="AL479" s="148">
        <f t="shared" si="2474"/>
        <v>45.988352709835411</v>
      </c>
      <c r="AN479" s="149"/>
      <c r="AO479" s="143"/>
      <c r="AP479" s="143"/>
      <c r="AQ479" s="150"/>
      <c r="AV479" s="148">
        <f t="shared" si="2475"/>
        <v>4.3767609350271224</v>
      </c>
      <c r="AX479" s="149"/>
      <c r="AY479" s="143"/>
      <c r="AZ479" s="143"/>
      <c r="BA479" s="150"/>
      <c r="BF479" s="148" t="str">
        <f t="shared" si="2476"/>
        <v/>
      </c>
      <c r="BK479" s="148">
        <f t="shared" si="2477"/>
        <v>0.86475340136054424</v>
      </c>
      <c r="BM479" s="149"/>
      <c r="BN479" s="143"/>
      <c r="BO479" s="143"/>
      <c r="BP479" s="150"/>
      <c r="BU479" s="148">
        <f t="shared" si="2478"/>
        <v>0</v>
      </c>
      <c r="BW479" s="149"/>
      <c r="BX479" s="143"/>
      <c r="BY479" s="143"/>
      <c r="BZ479" s="150"/>
    </row>
    <row r="480" spans="1:78" x14ac:dyDescent="0.2">
      <c r="A480" s="74" t="s">
        <v>519</v>
      </c>
      <c r="B480" s="75">
        <v>239.93291614334103</v>
      </c>
      <c r="C480" s="75">
        <v>56.384235293685137</v>
      </c>
      <c r="D480" s="75">
        <v>3.063732654518986</v>
      </c>
      <c r="E480" s="75"/>
      <c r="F480" s="75">
        <v>0.60507638888888893</v>
      </c>
      <c r="G480" s="75">
        <v>1.2726238024929659</v>
      </c>
      <c r="H480" s="75">
        <v>301.25858428292696</v>
      </c>
      <c r="I480" s="75"/>
      <c r="J480" s="102">
        <f t="shared" ref="J480" si="2619">SUM(H477:H480)</f>
        <v>1137.2565660614364</v>
      </c>
      <c r="K480" s="103">
        <f t="shared" ref="K480" si="2620">AVERAGE(H477:H480)</f>
        <v>284.3141415153591</v>
      </c>
      <c r="L480" s="104">
        <f t="shared" ref="L480" si="2621">(K480-P$12)^2</f>
        <v>234.23559867307614</v>
      </c>
      <c r="M480" s="105">
        <f t="shared" ref="M480" si="2622">(H478-K480)^2+(H479-K480)^2+(H480-K480)^2+(H477-K480)^2</f>
        <v>4097.2469054812227</v>
      </c>
      <c r="R480" s="75">
        <f t="shared" si="2472"/>
        <v>301.25858428292696</v>
      </c>
      <c r="T480" s="102">
        <f t="shared" ref="T480" si="2623">SUM(R477:R480)</f>
        <v>1140.9589056840778</v>
      </c>
      <c r="U480" s="103">
        <f t="shared" ref="U480" si="2624">AVERAGE(R477:R480)</f>
        <v>285.23972642101944</v>
      </c>
      <c r="V480" s="104">
        <f t="shared" ref="V480" si="2625">(U480-Z$12)^2</f>
        <v>246.46838246289263</v>
      </c>
      <c r="W480" s="105">
        <f t="shared" ref="W480" si="2626">(R478-U480)^2+(R479-U480)^2+(R480-U480)^2+(R477-U480)^2</f>
        <v>4428.9841129790138</v>
      </c>
      <c r="AB480" s="148">
        <f t="shared" si="2473"/>
        <v>239.93291614334103</v>
      </c>
      <c r="AD480" s="155">
        <f t="shared" ref="AD480" si="2627">SUM(AB477:AB480)</f>
        <v>895.65184944771647</v>
      </c>
      <c r="AE480" s="156">
        <f t="shared" ref="AE480" si="2628">AVERAGE(AB477:AB480)</f>
        <v>223.91296236192912</v>
      </c>
      <c r="AF480" s="157">
        <f t="shared" ref="AF480" si="2629">(AE480-AJ$12)^2</f>
        <v>326.72963924584712</v>
      </c>
      <c r="AG480" s="158">
        <f t="shared" ref="AG480" si="2630">(AB478-AE480)^2+(AB479-AE480)^2+(AB480-AE480)^2+(AB477-AE480)^2</f>
        <v>2785.6026400737996</v>
      </c>
      <c r="AL480" s="148">
        <f t="shared" si="2474"/>
        <v>56.384235293685137</v>
      </c>
      <c r="AN480" s="155">
        <f t="shared" ref="AN480" si="2631">SUM(AL477:AL480)</f>
        <v>210.47818462021337</v>
      </c>
      <c r="AO480" s="156">
        <f t="shared" ref="AO480" si="2632">AVERAGE(AL477:AL480)</f>
        <v>52.619546155053342</v>
      </c>
      <c r="AP480" s="157">
        <f t="shared" ref="AP480" si="2633">(AO480-AT$12)^2</f>
        <v>18.416160902701563</v>
      </c>
      <c r="AQ480" s="158">
        <f t="shared" ref="AQ480" si="2634">(AL478-AO480)^2+(AL479-AO480)^2+(AL480-AO480)^2+(AL477-AO480)^2</f>
        <v>153.8349057980756</v>
      </c>
      <c r="AV480" s="148">
        <f t="shared" si="2475"/>
        <v>3.063732654518986</v>
      </c>
      <c r="AX480" s="155">
        <f t="shared" ref="AX480" si="2635">SUM(AV477:AV480)</f>
        <v>10.941902337567807</v>
      </c>
      <c r="AY480" s="156">
        <f t="shared" ref="AY480" si="2636">AVERAGE(AV477:AV480)</f>
        <v>2.7354755843919518</v>
      </c>
      <c r="AZ480" s="157">
        <f t="shared" ref="AZ480" si="2637">(AY480-BD$12)^2</f>
        <v>0.86846791269168122</v>
      </c>
      <c r="BA480" s="158">
        <f t="shared" ref="BA480" si="2638">(AV478-AY480)^2+(AV479-AY480)^2+(AV480-AY480)^2+(AV477-AY480)^2</f>
        <v>6.2736018824792836</v>
      </c>
      <c r="BF480" s="148" t="str">
        <f t="shared" si="2476"/>
        <v/>
      </c>
      <c r="BK480" s="148">
        <f t="shared" si="2477"/>
        <v>0.60507638888888893</v>
      </c>
      <c r="BM480" s="155">
        <f t="shared" ref="BM480" si="2639">SUM(BK477:BK480)</f>
        <v>15.317301622732426</v>
      </c>
      <c r="BN480" s="156">
        <f t="shared" ref="BN480" si="2640">AVERAGE(BK477:BK480)</f>
        <v>3.8293254056831065</v>
      </c>
      <c r="BO480" s="157">
        <f t="shared" ref="BO480" si="2641">(BN480-BS$12)^2</f>
        <v>1.6239862599141028</v>
      </c>
      <c r="BP480" s="158">
        <f t="shared" ref="BP480" si="2642">(BK478-BN480)^2+(BK479-BN480)^2+(BK480-BN480)^2+(BK477-BN480)^2</f>
        <v>60.032614278698453</v>
      </c>
      <c r="BU480" s="148">
        <f t="shared" si="2478"/>
        <v>1.2726238024929659</v>
      </c>
      <c r="BW480" s="155">
        <f t="shared" ref="BW480" si="2643">SUM(BU477:BU480)</f>
        <v>4.8673280332063564</v>
      </c>
      <c r="BX480" s="156">
        <f t="shared" ref="BX480" si="2644">AVERAGE(BU477:BU480)</f>
        <v>1.2168320083015891</v>
      </c>
      <c r="BY480" s="157">
        <f t="shared" ref="BY480" si="2645">(BX480-CC$12)^2</f>
        <v>54.830371450341168</v>
      </c>
      <c r="BZ480" s="158">
        <f t="shared" ref="BZ480" si="2646">(BU478-BX480)^2+(BU479-BX480)^2+(BU480-BX480)^2+(BU477-BX480)^2</f>
        <v>8.6187493032712919</v>
      </c>
    </row>
    <row r="481" spans="1:9" x14ac:dyDescent="0.2">
      <c r="A481" s="74" t="s">
        <v>571</v>
      </c>
      <c r="B481" s="75">
        <v>97155.204693592401</v>
      </c>
      <c r="C481" s="75">
        <v>22810.882403633568</v>
      </c>
      <c r="D481" s="75">
        <v>1731.0089498032239</v>
      </c>
      <c r="E481" s="75">
        <v>250.64652074525463</v>
      </c>
      <c r="F481" s="75">
        <v>1205.9449955413495</v>
      </c>
      <c r="G481" s="75">
        <v>4069.3882660436016</v>
      </c>
      <c r="H481" s="75">
        <v>126972.42930861408</v>
      </c>
      <c r="I481" s="75">
        <v>5107.5716877045361</v>
      </c>
    </row>
  </sheetData>
  <pageMargins left="0.7" right="0.7" top="0.75" bottom="0.75" header="0.3" footer="0.3"/>
  <pageSetup orientation="portrait" horizontalDpi="300" verticalDpi="30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9F155-1545-F04C-9FFB-ABB014E150AD}">
  <dimension ref="A1:J473"/>
  <sheetViews>
    <sheetView tabSelected="1" topLeftCell="A448" workbookViewId="0">
      <selection activeCell="J2" sqref="J2:J473"/>
    </sheetView>
  </sheetViews>
  <sheetFormatPr baseColWidth="10" defaultColWidth="19.6640625" defaultRowHeight="15" x14ac:dyDescent="0.2"/>
  <cols>
    <col min="2" max="2" width="20.83203125" bestFit="1" customWidth="1"/>
    <col min="3" max="3" width="20.5" bestFit="1" customWidth="1"/>
  </cols>
  <sheetData>
    <row r="1" spans="1:10" x14ac:dyDescent="0.2">
      <c r="A1" t="s">
        <v>770</v>
      </c>
      <c r="B1" t="s">
        <v>771</v>
      </c>
      <c r="C1" t="s">
        <v>772</v>
      </c>
      <c r="D1" t="s">
        <v>773</v>
      </c>
      <c r="E1" t="s">
        <v>774</v>
      </c>
      <c r="F1" t="s">
        <v>775</v>
      </c>
      <c r="G1" t="s">
        <v>776</v>
      </c>
      <c r="H1" t="s">
        <v>778</v>
      </c>
      <c r="I1" t="s">
        <v>777</v>
      </c>
      <c r="J1" t="s">
        <v>779</v>
      </c>
    </row>
    <row r="2" spans="1:10" x14ac:dyDescent="0.2">
      <c r="A2" t="s">
        <v>21</v>
      </c>
      <c r="B2">
        <v>389.26898382078843</v>
      </c>
      <c r="C2">
        <v>91.478211197885273</v>
      </c>
      <c r="D2">
        <v>3.93908484152441</v>
      </c>
      <c r="E2">
        <v>0</v>
      </c>
      <c r="F2">
        <v>1.1608281153246294</v>
      </c>
      <c r="G2">
        <v>11.683717880545343</v>
      </c>
      <c r="H2">
        <v>497.53082585606802</v>
      </c>
      <c r="J2">
        <f>I2+H2</f>
        <v>497.53082585606802</v>
      </c>
    </row>
    <row r="3" spans="1:10" x14ac:dyDescent="0.2">
      <c r="A3" t="s">
        <v>23</v>
      </c>
      <c r="B3">
        <v>230.0912751276133</v>
      </c>
      <c r="C3">
        <v>54.071449654989124</v>
      </c>
      <c r="D3">
        <v>5.2521131220325472</v>
      </c>
      <c r="E3">
        <v>0</v>
      </c>
      <c r="F3">
        <v>0</v>
      </c>
      <c r="G3">
        <v>9.4787964419188739</v>
      </c>
      <c r="H3">
        <v>298.89363434655382</v>
      </c>
      <c r="J3">
        <f t="shared" ref="J3:J66" si="0">I3+H3</f>
        <v>298.89363434655382</v>
      </c>
    </row>
    <row r="4" spans="1:10" x14ac:dyDescent="0.2">
      <c r="A4" t="s">
        <v>24</v>
      </c>
      <c r="B4">
        <v>306.04859118199875</v>
      </c>
      <c r="C4">
        <v>71.921418927769707</v>
      </c>
      <c r="D4">
        <v>1.750704374010849</v>
      </c>
      <c r="E4">
        <v>0</v>
      </c>
      <c r="F4">
        <v>7.4688895089285712</v>
      </c>
      <c r="G4">
        <v>6.2626433554103649</v>
      </c>
      <c r="H4">
        <v>393.45224734811825</v>
      </c>
      <c r="J4">
        <f t="shared" si="0"/>
        <v>393.45224734811825</v>
      </c>
    </row>
    <row r="5" spans="1:10" x14ac:dyDescent="0.2">
      <c r="A5" t="s">
        <v>25</v>
      </c>
      <c r="B5">
        <v>359.10812524802708</v>
      </c>
      <c r="C5">
        <v>84.390409433286365</v>
      </c>
      <c r="D5">
        <v>7.002817496043396</v>
      </c>
      <c r="E5">
        <v>0</v>
      </c>
      <c r="F5">
        <v>0</v>
      </c>
      <c r="G5">
        <v>7.2234006126846833</v>
      </c>
      <c r="H5">
        <v>457.72475279004152</v>
      </c>
      <c r="I5">
        <v>65.606591865357643</v>
      </c>
      <c r="J5">
        <f t="shared" si="0"/>
        <v>523.33134465539911</v>
      </c>
    </row>
    <row r="6" spans="1:10" x14ac:dyDescent="0.2">
      <c r="A6" t="s">
        <v>26</v>
      </c>
      <c r="B6">
        <v>184.16927270043126</v>
      </c>
      <c r="C6">
        <v>43.279779084601344</v>
      </c>
      <c r="D6">
        <v>7.4404935895461088</v>
      </c>
      <c r="E6">
        <v>0</v>
      </c>
      <c r="F6">
        <v>2.2215136054421767</v>
      </c>
      <c r="G6">
        <v>1.0229542705094337</v>
      </c>
      <c r="H6">
        <v>238.13401325053036</v>
      </c>
      <c r="J6">
        <f t="shared" si="0"/>
        <v>238.13401325053036</v>
      </c>
    </row>
    <row r="7" spans="1:10" x14ac:dyDescent="0.2">
      <c r="A7" t="s">
        <v>28</v>
      </c>
      <c r="B7">
        <v>232.55945480996203</v>
      </c>
      <c r="C7">
        <v>54.651471880341077</v>
      </c>
      <c r="D7">
        <v>6.5651414025406831</v>
      </c>
      <c r="E7">
        <v>0</v>
      </c>
      <c r="F7">
        <v>5.4942999208711258</v>
      </c>
      <c r="G7">
        <v>4.3179241672142163</v>
      </c>
      <c r="H7">
        <v>303.58829218092916</v>
      </c>
      <c r="J7">
        <f t="shared" si="0"/>
        <v>303.58829218092916</v>
      </c>
    </row>
    <row r="8" spans="1:10" x14ac:dyDescent="0.2">
      <c r="A8" t="s">
        <v>30</v>
      </c>
      <c r="B8">
        <v>199.20310538360718</v>
      </c>
      <c r="C8">
        <v>46.812729765147687</v>
      </c>
      <c r="D8">
        <v>5.6897892155352592</v>
      </c>
      <c r="E8">
        <v>0</v>
      </c>
      <c r="F8">
        <v>0</v>
      </c>
      <c r="G8">
        <v>13.390283514543205</v>
      </c>
      <c r="H8">
        <v>265.09590787883332</v>
      </c>
      <c r="J8">
        <f t="shared" si="0"/>
        <v>265.09590787883332</v>
      </c>
    </row>
    <row r="9" spans="1:10" x14ac:dyDescent="0.2">
      <c r="A9" t="s">
        <v>31</v>
      </c>
      <c r="B9">
        <v>168.18349641976701</v>
      </c>
      <c r="C9">
        <v>39.523121658645245</v>
      </c>
      <c r="D9">
        <v>5.2521131220325472</v>
      </c>
      <c r="E9">
        <v>0</v>
      </c>
      <c r="F9">
        <v>1.325892857142857</v>
      </c>
      <c r="G9">
        <v>6.2730588723048886</v>
      </c>
      <c r="H9">
        <v>220.55768292989254</v>
      </c>
      <c r="I9">
        <v>13.12762973352034</v>
      </c>
      <c r="J9">
        <f t="shared" si="0"/>
        <v>233.68531266341287</v>
      </c>
    </row>
    <row r="10" spans="1:10" x14ac:dyDescent="0.2">
      <c r="A10" t="s">
        <v>32</v>
      </c>
      <c r="B10">
        <v>181.39832080844366</v>
      </c>
      <c r="C10">
        <v>42.628605389984259</v>
      </c>
      <c r="D10">
        <v>3.063732654518986</v>
      </c>
      <c r="E10">
        <v>0</v>
      </c>
      <c r="F10">
        <v>1.6969609268707488</v>
      </c>
      <c r="G10">
        <v>9.3153767659461852</v>
      </c>
      <c r="H10">
        <v>238.10299654576386</v>
      </c>
      <c r="J10">
        <f t="shared" si="0"/>
        <v>238.10299654576386</v>
      </c>
    </row>
    <row r="11" spans="1:10" x14ac:dyDescent="0.2">
      <c r="A11" t="s">
        <v>33</v>
      </c>
      <c r="B11">
        <v>279.87549987984579</v>
      </c>
      <c r="C11">
        <v>65.770742471763754</v>
      </c>
      <c r="D11">
        <v>2.6260565610162736</v>
      </c>
      <c r="E11">
        <v>0</v>
      </c>
      <c r="F11">
        <v>0</v>
      </c>
      <c r="G11">
        <v>4.9496355991092411</v>
      </c>
      <c r="H11">
        <v>353.22193451173507</v>
      </c>
      <c r="J11">
        <f t="shared" si="0"/>
        <v>353.22193451173507</v>
      </c>
    </row>
    <row r="12" spans="1:10" x14ac:dyDescent="0.2">
      <c r="A12" t="s">
        <v>34</v>
      </c>
      <c r="B12">
        <v>235.13814264737141</v>
      </c>
      <c r="C12">
        <v>55.257463522132277</v>
      </c>
      <c r="D12">
        <v>3.501408748021698</v>
      </c>
      <c r="E12">
        <v>0</v>
      </c>
      <c r="F12">
        <v>2.8119595083359576</v>
      </c>
      <c r="G12">
        <v>2.8119595083359576</v>
      </c>
      <c r="H12">
        <v>299.52093393419733</v>
      </c>
      <c r="J12">
        <f t="shared" si="0"/>
        <v>299.52093393419733</v>
      </c>
    </row>
    <row r="13" spans="1:10" x14ac:dyDescent="0.2">
      <c r="A13" t="s">
        <v>35</v>
      </c>
      <c r="B13">
        <v>314.03430582418383</v>
      </c>
      <c r="C13">
        <v>73.798061868683192</v>
      </c>
      <c r="D13">
        <v>3.063732654518986</v>
      </c>
      <c r="E13">
        <v>0</v>
      </c>
      <c r="F13">
        <v>1.956067568897218</v>
      </c>
      <c r="G13">
        <v>4.2113885730574827</v>
      </c>
      <c r="H13">
        <v>397.06355648934067</v>
      </c>
      <c r="J13">
        <f t="shared" si="0"/>
        <v>397.06355648934067</v>
      </c>
    </row>
    <row r="14" spans="1:10" x14ac:dyDescent="0.2">
      <c r="A14" t="s">
        <v>36</v>
      </c>
      <c r="B14">
        <v>363.24224748676193</v>
      </c>
      <c r="C14">
        <v>85.361928159389052</v>
      </c>
      <c r="D14">
        <v>5.2521131220325472</v>
      </c>
      <c r="E14">
        <v>0</v>
      </c>
      <c r="F14">
        <v>6.8884537981859415</v>
      </c>
      <c r="G14">
        <v>24.373845490372517</v>
      </c>
      <c r="H14">
        <v>485.11858805674194</v>
      </c>
      <c r="J14">
        <f t="shared" si="0"/>
        <v>485.11858805674194</v>
      </c>
    </row>
    <row r="15" spans="1:10" x14ac:dyDescent="0.2">
      <c r="A15" t="s">
        <v>37</v>
      </c>
      <c r="B15">
        <v>321.08403122348562</v>
      </c>
      <c r="C15">
        <v>75.454747337519123</v>
      </c>
      <c r="D15">
        <v>1.750704374010849</v>
      </c>
      <c r="E15">
        <v>0</v>
      </c>
      <c r="F15">
        <v>0</v>
      </c>
      <c r="G15">
        <v>11.475265667091584</v>
      </c>
      <c r="H15">
        <v>409.7647486021072</v>
      </c>
      <c r="J15">
        <f t="shared" si="0"/>
        <v>409.7647486021072</v>
      </c>
    </row>
    <row r="16" spans="1:10" x14ac:dyDescent="0.2">
      <c r="A16" t="s">
        <v>38</v>
      </c>
      <c r="B16">
        <v>393.46070449745315</v>
      </c>
      <c r="C16">
        <v>92.46326555690149</v>
      </c>
      <c r="D16">
        <v>1.750704374010849</v>
      </c>
      <c r="E16">
        <v>0</v>
      </c>
      <c r="F16">
        <v>0</v>
      </c>
      <c r="G16">
        <v>2.7204077922439902</v>
      </c>
      <c r="H16">
        <v>490.39508222060948</v>
      </c>
      <c r="J16">
        <f t="shared" si="0"/>
        <v>490.39508222060948</v>
      </c>
    </row>
    <row r="17" spans="1:10" x14ac:dyDescent="0.2">
      <c r="A17" t="s">
        <v>39</v>
      </c>
      <c r="B17">
        <v>337.17817589820783</v>
      </c>
      <c r="C17">
        <v>79.236871336078835</v>
      </c>
      <c r="D17">
        <v>4.3767609350271224</v>
      </c>
      <c r="E17">
        <v>0</v>
      </c>
      <c r="F17">
        <v>0</v>
      </c>
      <c r="G17">
        <v>6.754263771885503</v>
      </c>
      <c r="H17">
        <v>427.54607194119927</v>
      </c>
      <c r="I17">
        <v>36.01577840112202</v>
      </c>
      <c r="J17">
        <f t="shared" si="0"/>
        <v>463.56185034232129</v>
      </c>
    </row>
    <row r="18" spans="1:10" x14ac:dyDescent="0.2">
      <c r="A18" t="s">
        <v>40</v>
      </c>
      <c r="B18">
        <v>325.96402242369169</v>
      </c>
      <c r="C18">
        <v>76.601545269567538</v>
      </c>
      <c r="D18">
        <v>3.93908484152441</v>
      </c>
      <c r="E18">
        <v>0</v>
      </c>
      <c r="F18">
        <v>3.3706568209405252</v>
      </c>
      <c r="G18">
        <v>24.422542118487492</v>
      </c>
      <c r="H18">
        <v>434.29785147421171</v>
      </c>
      <c r="J18">
        <f t="shared" si="0"/>
        <v>434.29785147421171</v>
      </c>
    </row>
    <row r="19" spans="1:10" x14ac:dyDescent="0.2">
      <c r="A19" t="s">
        <v>41</v>
      </c>
      <c r="B19">
        <v>294.97868273279698</v>
      </c>
      <c r="C19">
        <v>69.319990442207285</v>
      </c>
      <c r="D19">
        <v>7.8781696830488199</v>
      </c>
      <c r="E19">
        <v>0</v>
      </c>
      <c r="F19">
        <v>13.844535337376008</v>
      </c>
      <c r="G19">
        <v>21.844256012768916</v>
      </c>
      <c r="H19">
        <v>407.86563420819806</v>
      </c>
      <c r="J19">
        <f t="shared" si="0"/>
        <v>407.86563420819806</v>
      </c>
    </row>
    <row r="20" spans="1:10" x14ac:dyDescent="0.2">
      <c r="A20" t="s">
        <v>42</v>
      </c>
      <c r="B20">
        <v>346.25845591691223</v>
      </c>
      <c r="C20">
        <v>81.370737140474375</v>
      </c>
      <c r="D20">
        <v>9.1911979635569576</v>
      </c>
      <c r="E20">
        <v>0</v>
      </c>
      <c r="F20">
        <v>7.2837202371996783</v>
      </c>
      <c r="G20">
        <v>4.7815587035597904</v>
      </c>
      <c r="H20">
        <v>448.885669961703</v>
      </c>
      <c r="J20">
        <f t="shared" si="0"/>
        <v>448.885669961703</v>
      </c>
    </row>
    <row r="21" spans="1:10" x14ac:dyDescent="0.2">
      <c r="A21" t="s">
        <v>43</v>
      </c>
      <c r="B21">
        <v>410.58483758692751</v>
      </c>
      <c r="C21">
        <v>96.487436832927955</v>
      </c>
      <c r="D21">
        <v>8.3158457765515319</v>
      </c>
      <c r="E21">
        <v>0</v>
      </c>
      <c r="F21">
        <v>1.7001414566147131</v>
      </c>
      <c r="G21">
        <v>0.33161870787660247</v>
      </c>
      <c r="H21">
        <v>517.41988036089833</v>
      </c>
      <c r="I21">
        <v>142.71774193548387</v>
      </c>
      <c r="J21">
        <f t="shared" si="0"/>
        <v>660.13762229638223</v>
      </c>
    </row>
    <row r="22" spans="1:10" x14ac:dyDescent="0.2">
      <c r="A22" t="s">
        <v>44</v>
      </c>
      <c r="B22">
        <v>244.29745240302225</v>
      </c>
      <c r="C22">
        <v>57.409901314710226</v>
      </c>
      <c r="D22">
        <v>4.3767609350271224</v>
      </c>
      <c r="E22">
        <v>0</v>
      </c>
      <c r="F22">
        <v>0</v>
      </c>
      <c r="G22">
        <v>10.854198603543132</v>
      </c>
      <c r="H22">
        <v>316.93831325630271</v>
      </c>
      <c r="J22">
        <f t="shared" si="0"/>
        <v>316.93831325630271</v>
      </c>
    </row>
    <row r="23" spans="1:10" x14ac:dyDescent="0.2">
      <c r="A23" t="s">
        <v>45</v>
      </c>
      <c r="B23">
        <v>299.67993693667052</v>
      </c>
      <c r="C23">
        <v>70.424785180117567</v>
      </c>
      <c r="D23">
        <v>3.93908484152441</v>
      </c>
      <c r="E23">
        <v>0</v>
      </c>
      <c r="F23">
        <v>0</v>
      </c>
      <c r="G23">
        <v>2.7387381150179135</v>
      </c>
      <c r="H23">
        <v>376.78254507333037</v>
      </c>
      <c r="J23">
        <f t="shared" si="0"/>
        <v>376.78254507333037</v>
      </c>
    </row>
    <row r="24" spans="1:10" x14ac:dyDescent="0.2">
      <c r="A24" t="s">
        <v>46</v>
      </c>
      <c r="B24">
        <v>281.28390606472072</v>
      </c>
      <c r="C24">
        <v>66.101717925209371</v>
      </c>
      <c r="D24">
        <v>4.3767609350271224</v>
      </c>
      <c r="E24">
        <v>0</v>
      </c>
      <c r="F24">
        <v>5.2095596749811044</v>
      </c>
      <c r="G24">
        <v>14.783376942056417</v>
      </c>
      <c r="H24">
        <v>371.7553215419947</v>
      </c>
      <c r="J24">
        <f t="shared" si="0"/>
        <v>371.7553215419947</v>
      </c>
    </row>
    <row r="25" spans="1:10" x14ac:dyDescent="0.2">
      <c r="A25" t="s">
        <v>47</v>
      </c>
      <c r="B25">
        <v>524.52451952282911</v>
      </c>
      <c r="C25">
        <v>123.26326208786483</v>
      </c>
      <c r="D25">
        <v>5.2521131220325472</v>
      </c>
      <c r="E25">
        <v>0</v>
      </c>
      <c r="F25">
        <v>0</v>
      </c>
      <c r="G25">
        <v>6.4531378236563404</v>
      </c>
      <c r="H25">
        <v>659.4930325563829</v>
      </c>
      <c r="I25">
        <v>37.883941093969156</v>
      </c>
      <c r="J25">
        <f t="shared" si="0"/>
        <v>697.37697365035206</v>
      </c>
    </row>
    <row r="26" spans="1:10" x14ac:dyDescent="0.2">
      <c r="A26" t="s">
        <v>48</v>
      </c>
      <c r="B26">
        <v>274.13538351725327</v>
      </c>
      <c r="C26">
        <v>64.42181512655452</v>
      </c>
      <c r="D26">
        <v>4.8144370285298344</v>
      </c>
      <c r="E26">
        <v>0</v>
      </c>
      <c r="F26">
        <v>1.3242091836734695</v>
      </c>
      <c r="G26">
        <v>14.933615761351451</v>
      </c>
      <c r="H26">
        <v>359.62946061736255</v>
      </c>
      <c r="J26">
        <f t="shared" si="0"/>
        <v>359.62946061736255</v>
      </c>
    </row>
    <row r="27" spans="1:10" x14ac:dyDescent="0.2">
      <c r="A27" t="s">
        <v>49</v>
      </c>
      <c r="B27">
        <v>373.1589831952457</v>
      </c>
      <c r="C27">
        <v>87.692361050882738</v>
      </c>
      <c r="D27">
        <v>2.6260565610162736</v>
      </c>
      <c r="E27">
        <v>0</v>
      </c>
      <c r="F27">
        <v>0</v>
      </c>
      <c r="G27">
        <v>10.449375189272825</v>
      </c>
      <c r="H27">
        <v>473.92677599641752</v>
      </c>
      <c r="J27">
        <f t="shared" si="0"/>
        <v>473.92677599641752</v>
      </c>
    </row>
    <row r="28" spans="1:10" x14ac:dyDescent="0.2">
      <c r="A28" t="s">
        <v>50</v>
      </c>
      <c r="B28">
        <v>278.8497940456802</v>
      </c>
      <c r="C28">
        <v>65.529701600734839</v>
      </c>
      <c r="D28">
        <v>3.063732654518986</v>
      </c>
      <c r="E28">
        <v>0</v>
      </c>
      <c r="F28">
        <v>0</v>
      </c>
      <c r="G28">
        <v>22.076875803149559</v>
      </c>
      <c r="H28">
        <v>369.52010410408354</v>
      </c>
      <c r="J28">
        <f t="shared" si="0"/>
        <v>369.52010410408354</v>
      </c>
    </row>
    <row r="29" spans="1:10" x14ac:dyDescent="0.2">
      <c r="A29" t="s">
        <v>51</v>
      </c>
      <c r="B29">
        <v>129.99424673910659</v>
      </c>
      <c r="C29">
        <v>30.548647983690046</v>
      </c>
      <c r="D29">
        <v>3.501408748021698</v>
      </c>
      <c r="E29">
        <v>0</v>
      </c>
      <c r="F29">
        <v>0</v>
      </c>
      <c r="G29">
        <v>0.41970492715632496</v>
      </c>
      <c r="H29">
        <v>164.46400839797465</v>
      </c>
      <c r="I29">
        <v>35.913218793828889</v>
      </c>
      <c r="J29">
        <f t="shared" si="0"/>
        <v>200.37722719180354</v>
      </c>
    </row>
    <row r="30" spans="1:10" x14ac:dyDescent="0.2">
      <c r="A30" t="s">
        <v>52</v>
      </c>
      <c r="B30">
        <v>248.39295866860303</v>
      </c>
      <c r="C30">
        <v>58.372345287121711</v>
      </c>
      <c r="D30">
        <v>5.2521131220325472</v>
      </c>
      <c r="E30">
        <v>0</v>
      </c>
      <c r="F30">
        <v>1.3114788754434787</v>
      </c>
      <c r="G30">
        <v>18.047385889754981</v>
      </c>
      <c r="H30">
        <v>331.37628184295573</v>
      </c>
      <c r="J30">
        <f t="shared" si="0"/>
        <v>331.37628184295573</v>
      </c>
    </row>
    <row r="31" spans="1:10" x14ac:dyDescent="0.2">
      <c r="A31" t="s">
        <v>53</v>
      </c>
      <c r="B31">
        <v>278.17188953046821</v>
      </c>
      <c r="C31">
        <v>65.370394039660027</v>
      </c>
      <c r="D31">
        <v>5.6897892155352592</v>
      </c>
      <c r="E31">
        <v>0</v>
      </c>
      <c r="F31">
        <v>5.7932612650448849</v>
      </c>
      <c r="G31">
        <v>2.5225105038469224</v>
      </c>
      <c r="H31">
        <v>357.5478445545553</v>
      </c>
      <c r="J31">
        <f t="shared" si="0"/>
        <v>357.5478445545553</v>
      </c>
    </row>
    <row r="32" spans="1:10" x14ac:dyDescent="0.2">
      <c r="A32" t="s">
        <v>54</v>
      </c>
      <c r="B32">
        <v>388.29532865904531</v>
      </c>
      <c r="C32">
        <v>91.249402234875646</v>
      </c>
      <c r="D32">
        <v>0.43767609350271225</v>
      </c>
      <c r="E32">
        <v>0</v>
      </c>
      <c r="F32">
        <v>0</v>
      </c>
      <c r="G32">
        <v>0.48916226812899133</v>
      </c>
      <c r="H32">
        <v>480.47156925555265</v>
      </c>
      <c r="J32">
        <f t="shared" si="0"/>
        <v>480.47156925555265</v>
      </c>
    </row>
    <row r="33" spans="1:10" x14ac:dyDescent="0.2">
      <c r="A33" t="s">
        <v>55</v>
      </c>
      <c r="B33">
        <v>250.22626939647117</v>
      </c>
      <c r="C33">
        <v>58.80317330817072</v>
      </c>
      <c r="D33">
        <v>7.002817496043396</v>
      </c>
      <c r="E33">
        <v>0</v>
      </c>
      <c r="F33">
        <v>4.1198594721864819</v>
      </c>
      <c r="G33">
        <v>26.354557892118887</v>
      </c>
      <c r="H33">
        <v>346.50667756499064</v>
      </c>
      <c r="I33">
        <v>117.79880785413745</v>
      </c>
      <c r="J33">
        <f t="shared" si="0"/>
        <v>464.3054854191281</v>
      </c>
    </row>
    <row r="34" spans="1:10" x14ac:dyDescent="0.2">
      <c r="A34" t="s">
        <v>56</v>
      </c>
      <c r="B34">
        <v>132.12202915057478</v>
      </c>
      <c r="C34">
        <v>31.048676850385071</v>
      </c>
      <c r="D34">
        <v>8.3158457765515319</v>
      </c>
      <c r="E34">
        <v>0</v>
      </c>
      <c r="F34">
        <v>2.6891071428571429</v>
      </c>
      <c r="G34">
        <v>0.48854541785392325</v>
      </c>
      <c r="H34">
        <v>174.66420433822245</v>
      </c>
      <c r="J34">
        <f t="shared" si="0"/>
        <v>174.66420433822245</v>
      </c>
    </row>
    <row r="35" spans="1:10" x14ac:dyDescent="0.2">
      <c r="A35" t="s">
        <v>57</v>
      </c>
      <c r="B35">
        <v>152.56479110757363</v>
      </c>
      <c r="C35">
        <v>35.852725910279801</v>
      </c>
      <c r="D35">
        <v>1.750704374010849</v>
      </c>
      <c r="E35">
        <v>0</v>
      </c>
      <c r="F35">
        <v>0</v>
      </c>
      <c r="G35">
        <v>3.6692598392094946</v>
      </c>
      <c r="H35">
        <v>193.83748123107375</v>
      </c>
      <c r="J35">
        <f t="shared" si="0"/>
        <v>193.83748123107375</v>
      </c>
    </row>
    <row r="36" spans="1:10" x14ac:dyDescent="0.2">
      <c r="A36" t="s">
        <v>58</v>
      </c>
      <c r="B36">
        <v>212.71094094003413</v>
      </c>
      <c r="C36">
        <v>49.98707112090802</v>
      </c>
      <c r="D36">
        <v>0.8753521870054245</v>
      </c>
      <c r="E36">
        <v>0</v>
      </c>
      <c r="F36">
        <v>0</v>
      </c>
      <c r="G36">
        <v>0</v>
      </c>
      <c r="H36">
        <v>263.57336424794761</v>
      </c>
      <c r="J36">
        <f t="shared" si="0"/>
        <v>263.57336424794761</v>
      </c>
    </row>
    <row r="37" spans="1:10" x14ac:dyDescent="0.2">
      <c r="A37" t="s">
        <v>59</v>
      </c>
      <c r="B37">
        <v>80.870052718908298</v>
      </c>
      <c r="C37">
        <v>19.004462388943448</v>
      </c>
      <c r="D37">
        <v>0</v>
      </c>
      <c r="E37">
        <v>0</v>
      </c>
      <c r="F37">
        <v>0</v>
      </c>
      <c r="G37">
        <v>1.09087195319553</v>
      </c>
      <c r="H37">
        <v>100.96538706104728</v>
      </c>
      <c r="I37">
        <v>32.273772791023845</v>
      </c>
      <c r="J37">
        <f t="shared" si="0"/>
        <v>133.23915985207111</v>
      </c>
    </row>
    <row r="38" spans="1:10" x14ac:dyDescent="0.2">
      <c r="A38" t="s">
        <v>60</v>
      </c>
      <c r="B38">
        <v>211.73662503689511</v>
      </c>
      <c r="C38">
        <v>49.758106883670344</v>
      </c>
      <c r="D38">
        <v>0.43767609350271225</v>
      </c>
      <c r="E38">
        <v>0</v>
      </c>
      <c r="F38">
        <v>0</v>
      </c>
      <c r="G38">
        <v>1.7257774358148579</v>
      </c>
      <c r="H38">
        <v>263.65818544988304</v>
      </c>
      <c r="J38">
        <f t="shared" si="0"/>
        <v>263.65818544988304</v>
      </c>
    </row>
    <row r="39" spans="1:10" x14ac:dyDescent="0.2">
      <c r="A39" t="s">
        <v>61</v>
      </c>
      <c r="B39">
        <v>276.42433316730342</v>
      </c>
      <c r="C39">
        <v>64.959718294316303</v>
      </c>
      <c r="D39">
        <v>0.8753521870054245</v>
      </c>
      <c r="E39">
        <v>0</v>
      </c>
      <c r="F39">
        <v>0</v>
      </c>
      <c r="G39">
        <v>0.91417210765090196</v>
      </c>
      <c r="H39">
        <v>343.17357575627608</v>
      </c>
      <c r="J39">
        <f t="shared" si="0"/>
        <v>343.17357575627608</v>
      </c>
    </row>
    <row r="40" spans="1:10" x14ac:dyDescent="0.2">
      <c r="A40" t="s">
        <v>62</v>
      </c>
      <c r="B40">
        <v>88.120398133931047</v>
      </c>
      <c r="C40">
        <v>20.708293561473795</v>
      </c>
      <c r="D40">
        <v>8.7535218700542448</v>
      </c>
      <c r="E40">
        <v>0</v>
      </c>
      <c r="F40">
        <v>5.0585034013605448</v>
      </c>
      <c r="G40">
        <v>6.3695188340686615</v>
      </c>
      <c r="H40">
        <v>129.0102358008883</v>
      </c>
      <c r="J40">
        <f t="shared" si="0"/>
        <v>129.0102358008883</v>
      </c>
    </row>
    <row r="41" spans="1:10" x14ac:dyDescent="0.2">
      <c r="A41" t="s">
        <v>63</v>
      </c>
      <c r="B41">
        <v>139.39670826303851</v>
      </c>
      <c r="C41">
        <v>32.758226441814045</v>
      </c>
      <c r="D41">
        <v>2.6260565610162736</v>
      </c>
      <c r="E41">
        <v>0</v>
      </c>
      <c r="F41">
        <v>0</v>
      </c>
      <c r="G41">
        <v>11.236788266498886</v>
      </c>
      <c r="H41">
        <v>186.01777953236771</v>
      </c>
      <c r="I41">
        <v>51.176928471248253</v>
      </c>
      <c r="J41">
        <f t="shared" si="0"/>
        <v>237.19470800361597</v>
      </c>
    </row>
    <row r="42" spans="1:10" x14ac:dyDescent="0.2">
      <c r="A42" t="s">
        <v>64</v>
      </c>
      <c r="B42">
        <v>301.67142645398053</v>
      </c>
      <c r="C42">
        <v>70.892785216685425</v>
      </c>
      <c r="D42">
        <v>3.063732654518986</v>
      </c>
      <c r="E42">
        <v>0</v>
      </c>
      <c r="F42">
        <v>0</v>
      </c>
      <c r="G42">
        <v>4.9904914433778265</v>
      </c>
      <c r="H42">
        <v>380.61843576856273</v>
      </c>
      <c r="J42">
        <f t="shared" si="0"/>
        <v>380.61843576856273</v>
      </c>
    </row>
    <row r="43" spans="1:10" x14ac:dyDescent="0.2">
      <c r="A43" t="s">
        <v>65</v>
      </c>
      <c r="B43">
        <v>222.99988540236785</v>
      </c>
      <c r="C43">
        <v>52.404973069556441</v>
      </c>
      <c r="D43">
        <v>4.3767609350271224</v>
      </c>
      <c r="E43">
        <v>0</v>
      </c>
      <c r="F43">
        <v>0</v>
      </c>
      <c r="G43">
        <v>13.401530545608521</v>
      </c>
      <c r="H43">
        <v>293.18314995255992</v>
      </c>
      <c r="J43">
        <f t="shared" si="0"/>
        <v>293.18314995255992</v>
      </c>
    </row>
    <row r="44" spans="1:10" x14ac:dyDescent="0.2">
      <c r="A44" t="s">
        <v>66</v>
      </c>
      <c r="B44">
        <v>316.91196159125593</v>
      </c>
      <c r="C44">
        <v>74.474310973945137</v>
      </c>
      <c r="D44">
        <v>4.8144370285298344</v>
      </c>
      <c r="E44">
        <v>0</v>
      </c>
      <c r="F44">
        <v>5.7222</v>
      </c>
      <c r="G44">
        <v>10.941724722773092</v>
      </c>
      <c r="H44">
        <v>412.86463431650395</v>
      </c>
      <c r="J44">
        <f t="shared" si="0"/>
        <v>412.86463431650395</v>
      </c>
    </row>
    <row r="45" spans="1:10" x14ac:dyDescent="0.2">
      <c r="A45" t="s">
        <v>67</v>
      </c>
      <c r="B45">
        <v>365.38768467347921</v>
      </c>
      <c r="C45">
        <v>85.866105898267605</v>
      </c>
      <c r="D45">
        <v>6.5651414025406831</v>
      </c>
      <c r="E45">
        <v>0</v>
      </c>
      <c r="F45">
        <v>4.2635026041666668</v>
      </c>
      <c r="G45">
        <v>23.474116315062062</v>
      </c>
      <c r="H45">
        <v>485.55655089351626</v>
      </c>
      <c r="I45">
        <v>20.377279102384289</v>
      </c>
      <c r="J45">
        <f t="shared" si="0"/>
        <v>505.93382999590057</v>
      </c>
    </row>
    <row r="46" spans="1:10" x14ac:dyDescent="0.2">
      <c r="A46" t="s">
        <v>69</v>
      </c>
      <c r="B46">
        <v>130.06227011087083</v>
      </c>
      <c r="C46">
        <v>30.564633476054642</v>
      </c>
      <c r="D46">
        <v>3.063732654518986</v>
      </c>
      <c r="E46">
        <v>3.0020452586206892</v>
      </c>
      <c r="F46">
        <v>4.0565364583333334</v>
      </c>
      <c r="G46">
        <v>13.644481344396009</v>
      </c>
      <c r="H46">
        <v>181.39165404417381</v>
      </c>
      <c r="J46">
        <f t="shared" si="0"/>
        <v>181.39165404417381</v>
      </c>
    </row>
    <row r="47" spans="1:10" x14ac:dyDescent="0.2">
      <c r="A47" t="s">
        <v>70</v>
      </c>
      <c r="B47">
        <v>181.46705161031318</v>
      </c>
      <c r="C47">
        <v>42.644757128423592</v>
      </c>
      <c r="D47">
        <v>2.6260565610162736</v>
      </c>
      <c r="E47">
        <v>0</v>
      </c>
      <c r="F47">
        <v>0</v>
      </c>
      <c r="G47">
        <v>6.0187777676649477</v>
      </c>
      <c r="H47">
        <v>232.756643067418</v>
      </c>
      <c r="J47">
        <f t="shared" si="0"/>
        <v>232.756643067418</v>
      </c>
    </row>
    <row r="48" spans="1:10" x14ac:dyDescent="0.2">
      <c r="A48" t="s">
        <v>71</v>
      </c>
      <c r="B48">
        <v>42.625543605859754</v>
      </c>
      <c r="C48">
        <v>8.7382364392012484</v>
      </c>
      <c r="D48">
        <v>2.1883804675135612</v>
      </c>
      <c r="E48">
        <v>0</v>
      </c>
      <c r="F48">
        <v>0</v>
      </c>
      <c r="G48">
        <v>1.642055432231242</v>
      </c>
      <c r="H48">
        <v>55.194215944805805</v>
      </c>
      <c r="J48">
        <f t="shared" si="0"/>
        <v>55.194215944805805</v>
      </c>
    </row>
    <row r="49" spans="1:10" x14ac:dyDescent="0.2">
      <c r="A49" t="s">
        <v>72</v>
      </c>
      <c r="B49">
        <v>143.04725685923569</v>
      </c>
      <c r="C49">
        <v>33.616105361920383</v>
      </c>
      <c r="D49">
        <v>0</v>
      </c>
      <c r="E49">
        <v>0</v>
      </c>
      <c r="F49">
        <v>0</v>
      </c>
      <c r="G49">
        <v>3.3037205347068985</v>
      </c>
      <c r="H49">
        <v>179.96708275586298</v>
      </c>
      <c r="J49">
        <f t="shared" si="0"/>
        <v>179.96708275586298</v>
      </c>
    </row>
    <row r="50" spans="1:10" x14ac:dyDescent="0.2">
      <c r="A50" t="s">
        <v>73</v>
      </c>
      <c r="B50">
        <v>305.32846943883249</v>
      </c>
      <c r="C50">
        <v>71.752190318125628</v>
      </c>
      <c r="D50">
        <v>2.1883804675135612</v>
      </c>
      <c r="E50">
        <v>0</v>
      </c>
      <c r="F50">
        <v>2.7948148148148149</v>
      </c>
      <c r="G50">
        <v>0</v>
      </c>
      <c r="H50">
        <v>382.06385503928647</v>
      </c>
      <c r="J50">
        <f t="shared" si="0"/>
        <v>382.06385503928647</v>
      </c>
    </row>
    <row r="51" spans="1:10" x14ac:dyDescent="0.2">
      <c r="A51" t="s">
        <v>74</v>
      </c>
      <c r="B51">
        <v>221.44592122901517</v>
      </c>
      <c r="C51">
        <v>52.039791488818565</v>
      </c>
      <c r="D51">
        <v>3.93908484152441</v>
      </c>
      <c r="E51">
        <v>0</v>
      </c>
      <c r="F51">
        <v>2.8072916666666665</v>
      </c>
      <c r="G51">
        <v>9.8015010464704666</v>
      </c>
      <c r="H51">
        <v>290.0335902724953</v>
      </c>
      <c r="J51">
        <f t="shared" si="0"/>
        <v>290.0335902724953</v>
      </c>
    </row>
    <row r="52" spans="1:10" x14ac:dyDescent="0.2">
      <c r="A52" t="s">
        <v>75</v>
      </c>
      <c r="B52">
        <v>382.97017080463854</v>
      </c>
      <c r="C52">
        <v>89.997990139090049</v>
      </c>
      <c r="D52">
        <v>3.063732654518986</v>
      </c>
      <c r="E52">
        <v>0</v>
      </c>
      <c r="F52">
        <v>3.5200000000000005</v>
      </c>
      <c r="G52">
        <v>2.0530232920915026</v>
      </c>
      <c r="H52">
        <v>481.60491689033904</v>
      </c>
      <c r="J52">
        <f t="shared" si="0"/>
        <v>481.60491689033904</v>
      </c>
    </row>
    <row r="53" spans="1:10" x14ac:dyDescent="0.2">
      <c r="A53" t="s">
        <v>76</v>
      </c>
      <c r="B53">
        <v>210.07357054525056</v>
      </c>
      <c r="C53">
        <v>49.367289078133879</v>
      </c>
      <c r="D53">
        <v>7.002817496043396</v>
      </c>
      <c r="E53">
        <v>0</v>
      </c>
      <c r="F53">
        <v>1.0408463541666668</v>
      </c>
      <c r="G53">
        <v>3.927997687086803</v>
      </c>
      <c r="H53">
        <v>271.41252116068131</v>
      </c>
      <c r="I53">
        <v>46.201051893408135</v>
      </c>
      <c r="J53">
        <f t="shared" si="0"/>
        <v>317.61357305408944</v>
      </c>
    </row>
    <row r="54" spans="1:10" x14ac:dyDescent="0.2">
      <c r="A54" t="s">
        <v>77</v>
      </c>
      <c r="B54">
        <v>226.92939229068588</v>
      </c>
      <c r="C54">
        <v>53.328407188311182</v>
      </c>
      <c r="D54">
        <v>1.750704374010849</v>
      </c>
      <c r="E54">
        <v>3.5630046296296296</v>
      </c>
      <c r="F54">
        <v>24.561555376563167</v>
      </c>
      <c r="G54">
        <v>6.1674972847324883</v>
      </c>
      <c r="H54">
        <v>312.73755651430355</v>
      </c>
      <c r="J54">
        <f t="shared" si="0"/>
        <v>312.73755651430355</v>
      </c>
    </row>
    <row r="55" spans="1:10" x14ac:dyDescent="0.2">
      <c r="A55" t="s">
        <v>78</v>
      </c>
      <c r="B55">
        <v>173.95090745720276</v>
      </c>
      <c r="C55">
        <v>40.878463252442643</v>
      </c>
      <c r="D55">
        <v>3.063732654518986</v>
      </c>
      <c r="E55">
        <v>0</v>
      </c>
      <c r="F55">
        <v>3.666666666666667</v>
      </c>
      <c r="G55">
        <v>3.9138162992629884</v>
      </c>
      <c r="H55">
        <v>225.47358633009401</v>
      </c>
      <c r="J55">
        <f t="shared" si="0"/>
        <v>225.47358633009401</v>
      </c>
    </row>
    <row r="56" spans="1:10" x14ac:dyDescent="0.2">
      <c r="A56" t="s">
        <v>79</v>
      </c>
      <c r="B56">
        <v>188.45020749644408</v>
      </c>
      <c r="C56">
        <v>44.285798761664353</v>
      </c>
      <c r="D56">
        <v>3.93908484152441</v>
      </c>
      <c r="E56">
        <v>0</v>
      </c>
      <c r="F56">
        <v>0</v>
      </c>
      <c r="G56">
        <v>3.3010063934965985</v>
      </c>
      <c r="H56">
        <v>239.97609749312946</v>
      </c>
      <c r="J56">
        <f t="shared" si="0"/>
        <v>239.97609749312946</v>
      </c>
    </row>
    <row r="57" spans="1:10" x14ac:dyDescent="0.2">
      <c r="A57" t="s">
        <v>80</v>
      </c>
      <c r="B57">
        <v>168.69369007854962</v>
      </c>
      <c r="C57">
        <v>39.64301716845916</v>
      </c>
      <c r="D57">
        <v>1.3130282805081368</v>
      </c>
      <c r="E57">
        <v>0</v>
      </c>
      <c r="F57">
        <v>20.255252901792932</v>
      </c>
      <c r="G57">
        <v>0.95754901899368949</v>
      </c>
      <c r="H57">
        <v>230.86253744830356</v>
      </c>
      <c r="J57">
        <f t="shared" si="0"/>
        <v>230.86253744830356</v>
      </c>
    </row>
    <row r="58" spans="1:10" x14ac:dyDescent="0.2">
      <c r="A58" t="s">
        <v>81</v>
      </c>
      <c r="B58">
        <v>242.04607777490173</v>
      </c>
      <c r="C58">
        <v>56.880828277101905</v>
      </c>
      <c r="D58">
        <v>5.2521131220325472</v>
      </c>
      <c r="E58">
        <v>0</v>
      </c>
      <c r="F58">
        <v>0</v>
      </c>
      <c r="G58">
        <v>10.025597199750226</v>
      </c>
      <c r="H58">
        <v>314.20461637378639</v>
      </c>
      <c r="J58">
        <f t="shared" si="0"/>
        <v>314.20461637378639</v>
      </c>
    </row>
    <row r="59" spans="1:10" x14ac:dyDescent="0.2">
      <c r="A59" t="s">
        <v>82</v>
      </c>
      <c r="B59">
        <v>192.63268213987385</v>
      </c>
      <c r="C59">
        <v>45.268680302870351</v>
      </c>
      <c r="D59">
        <v>3.501408748021698</v>
      </c>
      <c r="E59">
        <v>0</v>
      </c>
      <c r="F59">
        <v>0</v>
      </c>
      <c r="G59">
        <v>3.70319030543989</v>
      </c>
      <c r="H59">
        <v>245.10596149620579</v>
      </c>
      <c r="J59">
        <f t="shared" si="0"/>
        <v>245.10596149620579</v>
      </c>
    </row>
    <row r="60" spans="1:10" x14ac:dyDescent="0.2">
      <c r="A60" t="s">
        <v>83</v>
      </c>
      <c r="B60">
        <v>126.86754883142441</v>
      </c>
      <c r="C60">
        <v>29.813873975384737</v>
      </c>
      <c r="D60">
        <v>3.063732654518986</v>
      </c>
      <c r="E60">
        <v>0</v>
      </c>
      <c r="F60">
        <v>2.0793469110299534</v>
      </c>
      <c r="G60">
        <v>2.6683900422480491</v>
      </c>
      <c r="H60">
        <v>164.49289241460616</v>
      </c>
      <c r="J60">
        <f t="shared" si="0"/>
        <v>164.49289241460616</v>
      </c>
    </row>
    <row r="61" spans="1:10" x14ac:dyDescent="0.2">
      <c r="A61" t="s">
        <v>84</v>
      </c>
      <c r="B61">
        <v>226.62763175100906</v>
      </c>
      <c r="C61">
        <v>53.25749346148713</v>
      </c>
      <c r="D61">
        <v>5.6897892155352592</v>
      </c>
      <c r="E61">
        <v>0</v>
      </c>
      <c r="F61">
        <v>1.5938372031249142</v>
      </c>
      <c r="G61">
        <v>5.5540267323215025</v>
      </c>
      <c r="H61">
        <v>292.72277836347786</v>
      </c>
      <c r="I61">
        <v>43.262272089761574</v>
      </c>
      <c r="J61">
        <f t="shared" si="0"/>
        <v>335.98505045323941</v>
      </c>
    </row>
    <row r="62" spans="1:10" x14ac:dyDescent="0.2">
      <c r="A62" t="s">
        <v>85</v>
      </c>
      <c r="B62">
        <v>369.79803948830653</v>
      </c>
      <c r="C62">
        <v>86.902539279752034</v>
      </c>
      <c r="D62">
        <v>7.4404935895461088</v>
      </c>
      <c r="E62">
        <v>0</v>
      </c>
      <c r="F62">
        <v>0</v>
      </c>
      <c r="G62">
        <v>16.547349130053217</v>
      </c>
      <c r="H62">
        <v>480.68842148765788</v>
      </c>
      <c r="J62">
        <f t="shared" si="0"/>
        <v>480.68842148765788</v>
      </c>
    </row>
    <row r="63" spans="1:10" x14ac:dyDescent="0.2">
      <c r="A63" t="s">
        <v>86</v>
      </c>
      <c r="B63">
        <v>313.7507466994893</v>
      </c>
      <c r="C63">
        <v>73.731425474379975</v>
      </c>
      <c r="D63">
        <v>4.3767609350271224</v>
      </c>
      <c r="E63">
        <v>0</v>
      </c>
      <c r="F63">
        <v>3.2461556510044622</v>
      </c>
      <c r="G63">
        <v>47.012742831890733</v>
      </c>
      <c r="H63">
        <v>442.11783159179163</v>
      </c>
      <c r="J63">
        <f t="shared" si="0"/>
        <v>442.11783159179163</v>
      </c>
    </row>
    <row r="64" spans="1:10" x14ac:dyDescent="0.2">
      <c r="A64" t="s">
        <v>87</v>
      </c>
      <c r="B64">
        <v>303.82002588374826</v>
      </c>
      <c r="C64">
        <v>71.397706082680841</v>
      </c>
      <c r="D64">
        <v>4.8144370285298344</v>
      </c>
      <c r="E64">
        <v>0</v>
      </c>
      <c r="F64">
        <v>0</v>
      </c>
      <c r="G64">
        <v>14.617956820641682</v>
      </c>
      <c r="H64">
        <v>394.65012581560057</v>
      </c>
      <c r="J64">
        <f t="shared" si="0"/>
        <v>394.65012581560057</v>
      </c>
    </row>
    <row r="65" spans="1:10" x14ac:dyDescent="0.2">
      <c r="A65" t="s">
        <v>88</v>
      </c>
      <c r="B65">
        <v>342.86121985085856</v>
      </c>
      <c r="C65">
        <v>80.57238666495175</v>
      </c>
      <c r="D65">
        <v>3.501408748021698</v>
      </c>
      <c r="E65">
        <v>0</v>
      </c>
      <c r="F65">
        <v>0</v>
      </c>
      <c r="G65">
        <v>0</v>
      </c>
      <c r="H65">
        <v>426.93501526383199</v>
      </c>
      <c r="I65">
        <v>53.700210378681632</v>
      </c>
      <c r="J65">
        <f t="shared" si="0"/>
        <v>480.6352256425136</v>
      </c>
    </row>
    <row r="66" spans="1:10" x14ac:dyDescent="0.2">
      <c r="A66" t="s">
        <v>89</v>
      </c>
      <c r="B66">
        <v>197.19344174193213</v>
      </c>
      <c r="C66">
        <v>46.340458809354047</v>
      </c>
      <c r="D66">
        <v>1.750704374010849</v>
      </c>
      <c r="E66">
        <v>0</v>
      </c>
      <c r="F66">
        <v>2.778221991921769</v>
      </c>
      <c r="G66">
        <v>6.1188463035378691</v>
      </c>
      <c r="H66">
        <v>254.18167322075669</v>
      </c>
      <c r="J66">
        <f t="shared" si="0"/>
        <v>254.18167322075669</v>
      </c>
    </row>
    <row r="67" spans="1:10" x14ac:dyDescent="0.2">
      <c r="A67" t="s">
        <v>90</v>
      </c>
      <c r="B67">
        <v>290.50085159336373</v>
      </c>
      <c r="C67">
        <v>68.267700124440481</v>
      </c>
      <c r="D67">
        <v>3.501408748021698</v>
      </c>
      <c r="E67">
        <v>0</v>
      </c>
      <c r="F67">
        <v>0</v>
      </c>
      <c r="G67">
        <v>15.79605510383349</v>
      </c>
      <c r="H67">
        <v>378.06601556965938</v>
      </c>
      <c r="J67">
        <f t="shared" ref="J67:J130" si="1">I67+H67</f>
        <v>378.06601556965938</v>
      </c>
    </row>
    <row r="68" spans="1:10" x14ac:dyDescent="0.2">
      <c r="A68" t="s">
        <v>91</v>
      </c>
      <c r="B68">
        <v>186.5505514477251</v>
      </c>
      <c r="C68">
        <v>43.839379590215394</v>
      </c>
      <c r="D68">
        <v>3.93908484152441</v>
      </c>
      <c r="E68">
        <v>0</v>
      </c>
      <c r="F68">
        <v>0</v>
      </c>
      <c r="G68">
        <v>11.679661473136496</v>
      </c>
      <c r="H68">
        <v>246.00867735260141</v>
      </c>
      <c r="J68">
        <f t="shared" si="1"/>
        <v>246.00867735260141</v>
      </c>
    </row>
    <row r="69" spans="1:10" x14ac:dyDescent="0.2">
      <c r="A69" t="s">
        <v>92</v>
      </c>
      <c r="B69">
        <v>100.07372586698679</v>
      </c>
      <c r="C69">
        <v>23.517325578741893</v>
      </c>
      <c r="D69">
        <v>2.1883804675135612</v>
      </c>
      <c r="E69">
        <v>0</v>
      </c>
      <c r="F69">
        <v>0.7003029336734693</v>
      </c>
      <c r="G69">
        <v>3.2322337563292582</v>
      </c>
      <c r="H69">
        <v>129.71196860324497</v>
      </c>
      <c r="I69">
        <v>90.580645161290334</v>
      </c>
      <c r="J69">
        <f t="shared" si="1"/>
        <v>220.2926137645353</v>
      </c>
    </row>
    <row r="70" spans="1:10" x14ac:dyDescent="0.2">
      <c r="A70" t="s">
        <v>93</v>
      </c>
      <c r="B70">
        <v>166.96818655578872</v>
      </c>
      <c r="C70">
        <v>39.237523840610343</v>
      </c>
      <c r="D70">
        <v>2.1883804675135612</v>
      </c>
      <c r="E70">
        <v>0</v>
      </c>
      <c r="F70">
        <v>7.510651432713443</v>
      </c>
      <c r="G70">
        <v>8.5538473431122597</v>
      </c>
      <c r="H70">
        <v>224.45858963973834</v>
      </c>
      <c r="J70">
        <f t="shared" si="1"/>
        <v>224.45858963973834</v>
      </c>
    </row>
    <row r="71" spans="1:10" x14ac:dyDescent="0.2">
      <c r="A71" t="s">
        <v>94</v>
      </c>
      <c r="B71">
        <v>355.80052791957564</v>
      </c>
      <c r="C71">
        <v>83.613124061100265</v>
      </c>
      <c r="D71">
        <v>2.6260565610162736</v>
      </c>
      <c r="E71">
        <v>0</v>
      </c>
      <c r="F71">
        <v>5.3002230951621856</v>
      </c>
      <c r="G71">
        <v>10.594706347779416</v>
      </c>
      <c r="H71">
        <v>457.93463798463387</v>
      </c>
      <c r="J71">
        <f t="shared" si="1"/>
        <v>457.93463798463387</v>
      </c>
    </row>
    <row r="72" spans="1:10" x14ac:dyDescent="0.2">
      <c r="A72" t="s">
        <v>95</v>
      </c>
      <c r="B72">
        <v>350.91226514453064</v>
      </c>
      <c r="C72">
        <v>82.464382308964701</v>
      </c>
      <c r="D72">
        <v>1.750704374010849</v>
      </c>
      <c r="E72">
        <v>0</v>
      </c>
      <c r="F72">
        <v>1.9792517006802726</v>
      </c>
      <c r="G72">
        <v>1.9792517006802726</v>
      </c>
      <c r="H72">
        <v>439.08585522886676</v>
      </c>
      <c r="J72">
        <f t="shared" si="1"/>
        <v>439.08585522886676</v>
      </c>
    </row>
    <row r="73" spans="1:10" x14ac:dyDescent="0.2">
      <c r="A73" t="s">
        <v>96</v>
      </c>
      <c r="B73">
        <v>295.66455795196521</v>
      </c>
      <c r="C73">
        <v>69.481171118711814</v>
      </c>
      <c r="D73">
        <v>3.063732654518986</v>
      </c>
      <c r="E73">
        <v>0</v>
      </c>
      <c r="F73">
        <v>0</v>
      </c>
      <c r="G73">
        <v>5.4614017287178278</v>
      </c>
      <c r="H73">
        <v>373.6708634539138</v>
      </c>
      <c r="I73">
        <v>38.616666666666674</v>
      </c>
      <c r="J73">
        <f t="shared" si="1"/>
        <v>412.28753012058047</v>
      </c>
    </row>
    <row r="74" spans="1:10" x14ac:dyDescent="0.2">
      <c r="A74" t="s">
        <v>98</v>
      </c>
      <c r="B74">
        <v>254.53206662343396</v>
      </c>
      <c r="C74">
        <v>59.815035656506979</v>
      </c>
      <c r="D74">
        <v>2.6260565610162736</v>
      </c>
      <c r="E74">
        <v>0</v>
      </c>
      <c r="F74">
        <v>2.3299346938775507</v>
      </c>
      <c r="G74">
        <v>22.062433487659398</v>
      </c>
      <c r="H74">
        <v>341.36552702249418</v>
      </c>
      <c r="J74">
        <f t="shared" si="1"/>
        <v>341.36552702249418</v>
      </c>
    </row>
    <row r="75" spans="1:10" x14ac:dyDescent="0.2">
      <c r="A75" t="s">
        <v>99</v>
      </c>
      <c r="B75">
        <v>179.61646903665439</v>
      </c>
      <c r="C75">
        <v>42.209870223613777</v>
      </c>
      <c r="D75">
        <v>4.8144370285298344</v>
      </c>
      <c r="E75">
        <v>0</v>
      </c>
      <c r="F75">
        <v>0</v>
      </c>
      <c r="G75">
        <v>2.9066725181538247</v>
      </c>
      <c r="H75">
        <v>229.54744880695182</v>
      </c>
      <c r="J75">
        <f t="shared" si="1"/>
        <v>229.54744880695182</v>
      </c>
    </row>
    <row r="76" spans="1:10" x14ac:dyDescent="0.2">
      <c r="A76" t="s">
        <v>100</v>
      </c>
      <c r="B76">
        <v>151.87521072948201</v>
      </c>
      <c r="C76">
        <v>35.690674521428271</v>
      </c>
      <c r="D76">
        <v>3.063732654518986</v>
      </c>
      <c r="E76">
        <v>0</v>
      </c>
      <c r="F76">
        <v>14.579683912037037</v>
      </c>
      <c r="G76">
        <v>0.96228642910621243</v>
      </c>
      <c r="H76">
        <v>206.1715882465725</v>
      </c>
      <c r="J76">
        <f t="shared" si="1"/>
        <v>206.1715882465725</v>
      </c>
    </row>
    <row r="77" spans="1:10" x14ac:dyDescent="0.2">
      <c r="A77" t="s">
        <v>101</v>
      </c>
      <c r="B77">
        <v>267.99872363077895</v>
      </c>
      <c r="C77">
        <v>62.979700053233053</v>
      </c>
      <c r="D77">
        <v>3.063732654518986</v>
      </c>
      <c r="E77">
        <v>0</v>
      </c>
      <c r="F77">
        <v>11.033229166666665</v>
      </c>
      <c r="G77">
        <v>65.431143189189825</v>
      </c>
      <c r="H77">
        <v>410.50652869438744</v>
      </c>
      <c r="I77">
        <v>31.90308555399719</v>
      </c>
      <c r="J77">
        <f t="shared" si="1"/>
        <v>442.40961424838463</v>
      </c>
    </row>
    <row r="78" spans="1:10" x14ac:dyDescent="0.2">
      <c r="A78" t="s">
        <v>102</v>
      </c>
      <c r="B78">
        <v>296.41214500586557</v>
      </c>
      <c r="C78">
        <v>69.656854076378409</v>
      </c>
      <c r="D78">
        <v>3.93908484152441</v>
      </c>
      <c r="E78">
        <v>0</v>
      </c>
      <c r="F78">
        <v>2.9093597500000001</v>
      </c>
      <c r="G78">
        <v>31.617200592605379</v>
      </c>
      <c r="H78">
        <v>404.53464426637379</v>
      </c>
      <c r="J78">
        <f t="shared" si="1"/>
        <v>404.53464426637379</v>
      </c>
    </row>
    <row r="79" spans="1:10" x14ac:dyDescent="0.2">
      <c r="A79" t="s">
        <v>103</v>
      </c>
      <c r="B79">
        <v>189.30455395050441</v>
      </c>
      <c r="C79">
        <v>44.486570178368538</v>
      </c>
      <c r="D79">
        <v>4.3767609350271224</v>
      </c>
      <c r="E79">
        <v>0</v>
      </c>
      <c r="F79">
        <v>0</v>
      </c>
      <c r="G79">
        <v>5.2213291533138042</v>
      </c>
      <c r="H79">
        <v>243.38921421721389</v>
      </c>
      <c r="J79">
        <f t="shared" si="1"/>
        <v>243.38921421721389</v>
      </c>
    </row>
    <row r="80" spans="1:10" x14ac:dyDescent="0.2">
      <c r="A80" t="s">
        <v>104</v>
      </c>
      <c r="B80">
        <v>290.83181249463297</v>
      </c>
      <c r="C80">
        <v>68.345475936238742</v>
      </c>
      <c r="D80">
        <v>0</v>
      </c>
      <c r="E80">
        <v>0</v>
      </c>
      <c r="F80">
        <v>2.9808777777777777</v>
      </c>
      <c r="G80">
        <v>18.220912040634385</v>
      </c>
      <c r="H80">
        <v>380.37907824928391</v>
      </c>
      <c r="J80">
        <f t="shared" si="1"/>
        <v>380.37907824928391</v>
      </c>
    </row>
    <row r="81" spans="1:10" x14ac:dyDescent="0.2">
      <c r="A81" t="s">
        <v>105</v>
      </c>
      <c r="B81">
        <v>197.26510036784012</v>
      </c>
      <c r="C81">
        <v>46.357298586442425</v>
      </c>
      <c r="D81">
        <v>4.3767609350271224</v>
      </c>
      <c r="E81">
        <v>0</v>
      </c>
      <c r="F81">
        <v>0</v>
      </c>
      <c r="G81">
        <v>0</v>
      </c>
      <c r="H81">
        <v>247.99915988930968</v>
      </c>
      <c r="I81">
        <v>45.769985974754562</v>
      </c>
      <c r="J81">
        <f t="shared" si="1"/>
        <v>293.76914586406423</v>
      </c>
    </row>
    <row r="82" spans="1:10" x14ac:dyDescent="0.2">
      <c r="A82" t="s">
        <v>106</v>
      </c>
      <c r="B82">
        <v>208.01482743318763</v>
      </c>
      <c r="C82">
        <v>48.883484446799088</v>
      </c>
      <c r="D82">
        <v>7.8781696830488199</v>
      </c>
      <c r="E82">
        <v>0</v>
      </c>
      <c r="F82">
        <v>0</v>
      </c>
      <c r="G82">
        <v>14.30130351728851</v>
      </c>
      <c r="H82">
        <v>279.07778508032408</v>
      </c>
      <c r="J82">
        <f t="shared" si="1"/>
        <v>279.07778508032408</v>
      </c>
    </row>
    <row r="83" spans="1:10" x14ac:dyDescent="0.2">
      <c r="A83" t="s">
        <v>107</v>
      </c>
      <c r="B83">
        <v>110.70719690123428</v>
      </c>
      <c r="C83">
        <v>26.016191271790056</v>
      </c>
      <c r="D83">
        <v>3.501408748021698</v>
      </c>
      <c r="E83">
        <v>0</v>
      </c>
      <c r="F83">
        <v>0</v>
      </c>
      <c r="G83">
        <v>10.648377873362817</v>
      </c>
      <c r="H83">
        <v>150.87317479440887</v>
      </c>
      <c r="J83">
        <f t="shared" si="1"/>
        <v>150.87317479440887</v>
      </c>
    </row>
    <row r="84" spans="1:10" x14ac:dyDescent="0.2">
      <c r="A84" t="s">
        <v>108</v>
      </c>
      <c r="B84">
        <v>154.70859690817673</v>
      </c>
      <c r="C84">
        <v>36.35652027342153</v>
      </c>
      <c r="D84">
        <v>1.3130282805081368</v>
      </c>
      <c r="E84">
        <v>0</v>
      </c>
      <c r="F84">
        <v>1.6462585034013608</v>
      </c>
      <c r="G84">
        <v>17.687873212439801</v>
      </c>
      <c r="H84">
        <v>211.71227717794756</v>
      </c>
      <c r="J84">
        <f t="shared" si="1"/>
        <v>211.71227717794756</v>
      </c>
    </row>
    <row r="85" spans="1:10" x14ac:dyDescent="0.2">
      <c r="A85" t="s">
        <v>109</v>
      </c>
      <c r="B85">
        <v>161.16940349198748</v>
      </c>
      <c r="C85">
        <v>37.874809820617052</v>
      </c>
      <c r="D85">
        <v>0</v>
      </c>
      <c r="E85">
        <v>0</v>
      </c>
      <c r="F85">
        <v>5.2360980615161736</v>
      </c>
      <c r="G85">
        <v>16.793600077812322</v>
      </c>
      <c r="H85">
        <v>221.07391145193304</v>
      </c>
      <c r="J85">
        <f t="shared" si="1"/>
        <v>221.07391145193304</v>
      </c>
    </row>
    <row r="86" spans="1:10" x14ac:dyDescent="0.2">
      <c r="A86" t="s">
        <v>110</v>
      </c>
      <c r="B86">
        <v>254.0068714236815</v>
      </c>
      <c r="C86">
        <v>59.691614784565147</v>
      </c>
      <c r="D86">
        <v>5.6897892155352592</v>
      </c>
      <c r="E86">
        <v>0</v>
      </c>
      <c r="F86">
        <v>0</v>
      </c>
      <c r="G86">
        <v>1.8801596384075225</v>
      </c>
      <c r="H86">
        <v>321.26843506218944</v>
      </c>
      <c r="J86">
        <f t="shared" si="1"/>
        <v>321.26843506218944</v>
      </c>
    </row>
    <row r="87" spans="1:10" x14ac:dyDescent="0.2">
      <c r="A87" t="s">
        <v>112</v>
      </c>
      <c r="B87">
        <v>225.02469073126358</v>
      </c>
      <c r="C87">
        <v>52.880802321846936</v>
      </c>
      <c r="D87">
        <v>4.8144370285298344</v>
      </c>
      <c r="E87">
        <v>0</v>
      </c>
      <c r="F87">
        <v>0</v>
      </c>
      <c r="G87">
        <v>11.720673997374945</v>
      </c>
      <c r="H87">
        <v>294.44060407901526</v>
      </c>
      <c r="J87">
        <f t="shared" si="1"/>
        <v>294.44060407901526</v>
      </c>
    </row>
    <row r="88" spans="1:10" x14ac:dyDescent="0.2">
      <c r="A88" t="s">
        <v>113</v>
      </c>
      <c r="B88">
        <v>285.79331131836983</v>
      </c>
      <c r="C88">
        <v>67.161428159816907</v>
      </c>
      <c r="D88">
        <v>2.1883804675135612</v>
      </c>
      <c r="E88">
        <v>0</v>
      </c>
      <c r="F88">
        <v>6.9798294855442169</v>
      </c>
      <c r="G88">
        <v>10.348881643560384</v>
      </c>
      <c r="H88">
        <v>372.47183107480492</v>
      </c>
      <c r="J88">
        <f t="shared" si="1"/>
        <v>372.47183107480492</v>
      </c>
    </row>
    <row r="89" spans="1:10" x14ac:dyDescent="0.2">
      <c r="A89" t="s">
        <v>114</v>
      </c>
      <c r="B89">
        <v>258.74233798541053</v>
      </c>
      <c r="C89">
        <v>60.804449426571473</v>
      </c>
      <c r="D89">
        <v>2.6260565610162736</v>
      </c>
      <c r="E89">
        <v>0</v>
      </c>
      <c r="F89">
        <v>0</v>
      </c>
      <c r="G89">
        <v>4.4952963795586687</v>
      </c>
      <c r="H89">
        <v>326.66814035255697</v>
      </c>
      <c r="I89">
        <v>17.045722300140255</v>
      </c>
      <c r="J89">
        <f t="shared" si="1"/>
        <v>343.71386265269723</v>
      </c>
    </row>
    <row r="90" spans="1:10" x14ac:dyDescent="0.2">
      <c r="A90" t="s">
        <v>115</v>
      </c>
      <c r="B90">
        <v>130.51823433958083</v>
      </c>
      <c r="C90">
        <v>30.671785069801494</v>
      </c>
      <c r="D90">
        <v>2.6260565610162736</v>
      </c>
      <c r="E90">
        <v>0</v>
      </c>
      <c r="F90">
        <v>1.4946057321025239</v>
      </c>
      <c r="G90">
        <v>9.1444352177193178</v>
      </c>
      <c r="H90">
        <v>174.45511692022043</v>
      </c>
      <c r="J90">
        <f t="shared" si="1"/>
        <v>174.45511692022043</v>
      </c>
    </row>
    <row r="91" spans="1:10" x14ac:dyDescent="0.2">
      <c r="A91" t="s">
        <v>116</v>
      </c>
      <c r="B91">
        <v>171.8257734288089</v>
      </c>
      <c r="C91">
        <v>40.379056755770087</v>
      </c>
      <c r="D91">
        <v>7.4404935895461088</v>
      </c>
      <c r="E91">
        <v>0</v>
      </c>
      <c r="F91">
        <v>0</v>
      </c>
      <c r="G91">
        <v>1.4573087748483504</v>
      </c>
      <c r="H91">
        <v>221.10263254897345</v>
      </c>
      <c r="J91">
        <f t="shared" si="1"/>
        <v>221.10263254897345</v>
      </c>
    </row>
    <row r="92" spans="1:10" x14ac:dyDescent="0.2">
      <c r="A92" t="s">
        <v>117</v>
      </c>
      <c r="B92">
        <v>269.76643149925133</v>
      </c>
      <c r="C92">
        <v>63.395111402324055</v>
      </c>
      <c r="D92">
        <v>0.8753521870054245</v>
      </c>
      <c r="E92">
        <v>0</v>
      </c>
      <c r="F92">
        <v>0.31250317313441622</v>
      </c>
      <c r="G92">
        <v>10.81622283320884</v>
      </c>
      <c r="H92">
        <v>345.16562109492406</v>
      </c>
      <c r="J92">
        <f t="shared" si="1"/>
        <v>345.16562109492406</v>
      </c>
    </row>
    <row r="93" spans="1:10" x14ac:dyDescent="0.2">
      <c r="A93" t="s">
        <v>118</v>
      </c>
      <c r="B93">
        <v>192.05480703537373</v>
      </c>
      <c r="C93">
        <v>45.132879653312827</v>
      </c>
      <c r="D93">
        <v>6.5651414025406831</v>
      </c>
      <c r="E93">
        <v>0</v>
      </c>
      <c r="F93">
        <v>0</v>
      </c>
      <c r="G93">
        <v>3.3422644241445276</v>
      </c>
      <c r="H93">
        <v>247.09509251537176</v>
      </c>
      <c r="I93">
        <v>20.827110799438991</v>
      </c>
      <c r="J93">
        <f t="shared" si="1"/>
        <v>267.92220331481076</v>
      </c>
    </row>
    <row r="94" spans="1:10" x14ac:dyDescent="0.2">
      <c r="A94" t="s">
        <v>119</v>
      </c>
      <c r="B94">
        <v>232.46809169641821</v>
      </c>
      <c r="C94">
        <v>54.630001548658278</v>
      </c>
      <c r="D94">
        <v>3.501408748021698</v>
      </c>
      <c r="E94">
        <v>0</v>
      </c>
      <c r="F94">
        <v>3.6011261692176868</v>
      </c>
      <c r="G94">
        <v>5.6394302697549525</v>
      </c>
      <c r="H94">
        <v>299.8400584320708</v>
      </c>
      <c r="J94">
        <f t="shared" si="1"/>
        <v>299.8400584320708</v>
      </c>
    </row>
    <row r="95" spans="1:10" x14ac:dyDescent="0.2">
      <c r="A95" t="s">
        <v>120</v>
      </c>
      <c r="B95">
        <v>124.39528055626748</v>
      </c>
      <c r="C95">
        <v>29.232890930722856</v>
      </c>
      <c r="D95">
        <v>9.1911979635569576</v>
      </c>
      <c r="E95">
        <v>0</v>
      </c>
      <c r="F95">
        <v>0.71614583333333337</v>
      </c>
      <c r="G95">
        <v>19.652155807109736</v>
      </c>
      <c r="H95">
        <v>183.18767109099036</v>
      </c>
      <c r="J95">
        <f t="shared" si="1"/>
        <v>183.18767109099036</v>
      </c>
    </row>
    <row r="96" spans="1:10" x14ac:dyDescent="0.2">
      <c r="A96" t="s">
        <v>121</v>
      </c>
      <c r="B96">
        <v>174.17379247885302</v>
      </c>
      <c r="C96">
        <v>40.930841232530454</v>
      </c>
      <c r="D96">
        <v>7.4404935895461088</v>
      </c>
      <c r="E96">
        <v>0</v>
      </c>
      <c r="F96">
        <v>0.18486111111111106</v>
      </c>
      <c r="G96">
        <v>15.025670795300959</v>
      </c>
      <c r="H96">
        <v>237.75565920734167</v>
      </c>
      <c r="J96">
        <f t="shared" si="1"/>
        <v>237.75565920734167</v>
      </c>
    </row>
    <row r="97" spans="1:10" x14ac:dyDescent="0.2">
      <c r="A97" t="s">
        <v>122</v>
      </c>
      <c r="B97">
        <v>161.02484727292497</v>
      </c>
      <c r="C97">
        <v>37.840839109137363</v>
      </c>
      <c r="D97">
        <v>5.6897892155352592</v>
      </c>
      <c r="E97">
        <v>0</v>
      </c>
      <c r="F97">
        <v>0.84218749999999987</v>
      </c>
      <c r="G97">
        <v>29.035605085161055</v>
      </c>
      <c r="H97">
        <v>234.43326818275864</v>
      </c>
      <c r="I97">
        <v>20.09873772791024</v>
      </c>
      <c r="J97">
        <f t="shared" si="1"/>
        <v>254.53200591066889</v>
      </c>
    </row>
    <row r="98" spans="1:10" x14ac:dyDescent="0.2">
      <c r="A98" t="s">
        <v>123</v>
      </c>
      <c r="B98">
        <v>182.12935514676369</v>
      </c>
      <c r="C98">
        <v>42.800398459489465</v>
      </c>
      <c r="D98">
        <v>1.750704374010849</v>
      </c>
      <c r="E98">
        <v>0</v>
      </c>
      <c r="F98">
        <v>0.20052083333333329</v>
      </c>
      <c r="G98">
        <v>3.1887303906800817</v>
      </c>
      <c r="H98">
        <v>230.06970920427742</v>
      </c>
      <c r="J98">
        <f t="shared" si="1"/>
        <v>230.06970920427742</v>
      </c>
    </row>
    <row r="99" spans="1:10" x14ac:dyDescent="0.2">
      <c r="A99" t="s">
        <v>124</v>
      </c>
      <c r="B99">
        <v>143.41684878251448</v>
      </c>
      <c r="C99">
        <v>33.702959463890899</v>
      </c>
      <c r="D99">
        <v>4.3767609350271224</v>
      </c>
      <c r="E99">
        <v>0</v>
      </c>
      <c r="F99">
        <v>0.32999999999999996</v>
      </c>
      <c r="G99">
        <v>5.4823185046951108</v>
      </c>
      <c r="H99">
        <v>187.30888768612763</v>
      </c>
      <c r="J99">
        <f t="shared" si="1"/>
        <v>187.30888768612763</v>
      </c>
    </row>
    <row r="100" spans="1:10" x14ac:dyDescent="0.2">
      <c r="A100" t="s">
        <v>125</v>
      </c>
      <c r="B100">
        <v>253.9529254251288</v>
      </c>
      <c r="C100">
        <v>59.678937474905261</v>
      </c>
      <c r="D100">
        <v>4.8144370285298344</v>
      </c>
      <c r="E100">
        <v>0</v>
      </c>
      <c r="F100">
        <v>0</v>
      </c>
      <c r="G100">
        <v>6.0713488323576268</v>
      </c>
      <c r="H100">
        <v>324.51764876092147</v>
      </c>
      <c r="J100">
        <f t="shared" si="1"/>
        <v>324.51764876092147</v>
      </c>
    </row>
    <row r="101" spans="1:10" x14ac:dyDescent="0.2">
      <c r="A101" t="s">
        <v>126</v>
      </c>
      <c r="B101">
        <v>169.05337220371143</v>
      </c>
      <c r="C101">
        <v>39.727542467872183</v>
      </c>
      <c r="D101">
        <v>5.6897892155352592</v>
      </c>
      <c r="E101">
        <v>0</v>
      </c>
      <c r="F101">
        <v>0</v>
      </c>
      <c r="G101">
        <v>4.1449100020631207</v>
      </c>
      <c r="H101">
        <v>218.61561388918199</v>
      </c>
      <c r="I101">
        <v>41.550841514726514</v>
      </c>
      <c r="J101">
        <f t="shared" si="1"/>
        <v>260.16645540390851</v>
      </c>
    </row>
    <row r="102" spans="1:10" x14ac:dyDescent="0.2">
      <c r="A102" t="s">
        <v>127</v>
      </c>
      <c r="B102">
        <v>175.83822342815208</v>
      </c>
      <c r="C102">
        <v>41.321982505615736</v>
      </c>
      <c r="D102">
        <v>2.1883804675135612</v>
      </c>
      <c r="E102">
        <v>0</v>
      </c>
      <c r="F102">
        <v>0.67782407407407419</v>
      </c>
      <c r="G102">
        <v>1.4559517042432009</v>
      </c>
      <c r="H102">
        <v>221.48236217959865</v>
      </c>
      <c r="J102">
        <f t="shared" si="1"/>
        <v>221.48236217959865</v>
      </c>
    </row>
    <row r="103" spans="1:10" x14ac:dyDescent="0.2">
      <c r="A103" t="s">
        <v>128</v>
      </c>
      <c r="B103">
        <v>162.35470727132699</v>
      </c>
      <c r="C103">
        <v>38.153356208761842</v>
      </c>
      <c r="D103">
        <v>3.93908484152441</v>
      </c>
      <c r="E103">
        <v>0</v>
      </c>
      <c r="F103">
        <v>0</v>
      </c>
      <c r="G103">
        <v>0.66395357892255902</v>
      </c>
      <c r="H103">
        <v>205.1111019005358</v>
      </c>
      <c r="J103">
        <f t="shared" si="1"/>
        <v>205.1111019005358</v>
      </c>
    </row>
    <row r="104" spans="1:10" x14ac:dyDescent="0.2">
      <c r="A104" t="s">
        <v>129</v>
      </c>
      <c r="B104">
        <v>105.87600263042641</v>
      </c>
      <c r="C104">
        <v>24.880860618150205</v>
      </c>
      <c r="D104">
        <v>4.8144370285298344</v>
      </c>
      <c r="E104">
        <v>0</v>
      </c>
      <c r="F104">
        <v>1.9675929069513298</v>
      </c>
      <c r="G104">
        <v>1.9399626557250986</v>
      </c>
      <c r="H104">
        <v>139.47885583978288</v>
      </c>
      <c r="J104">
        <f t="shared" si="1"/>
        <v>139.47885583978288</v>
      </c>
    </row>
    <row r="105" spans="1:10" x14ac:dyDescent="0.2">
      <c r="A105" t="s">
        <v>130</v>
      </c>
      <c r="B105">
        <v>188.32542988907045</v>
      </c>
      <c r="C105">
        <v>44.256476023931555</v>
      </c>
      <c r="D105">
        <v>3.93908484152441</v>
      </c>
      <c r="E105">
        <v>0</v>
      </c>
      <c r="F105">
        <v>0</v>
      </c>
      <c r="G105">
        <v>33.851876421100023</v>
      </c>
      <c r="H105">
        <v>270.37286717562642</v>
      </c>
      <c r="I105">
        <v>28.592145862552602</v>
      </c>
      <c r="J105">
        <f t="shared" si="1"/>
        <v>298.96501303817905</v>
      </c>
    </row>
    <row r="106" spans="1:10" x14ac:dyDescent="0.2">
      <c r="A106" t="s">
        <v>131</v>
      </c>
      <c r="B106">
        <v>266.52936588582656</v>
      </c>
      <c r="C106">
        <v>62.634400983169236</v>
      </c>
      <c r="D106">
        <v>2.6260565610162736</v>
      </c>
      <c r="E106">
        <v>0</v>
      </c>
      <c r="F106">
        <v>1.0999999999999999</v>
      </c>
      <c r="G106">
        <v>4.2624354007204666</v>
      </c>
      <c r="H106">
        <v>337.15225883073259</v>
      </c>
      <c r="J106">
        <f t="shared" si="1"/>
        <v>337.15225883073259</v>
      </c>
    </row>
    <row r="107" spans="1:10" x14ac:dyDescent="0.2">
      <c r="A107" t="s">
        <v>132</v>
      </c>
      <c r="B107">
        <v>233.96056064276604</v>
      </c>
      <c r="C107">
        <v>54.980731751050016</v>
      </c>
      <c r="D107">
        <v>3.93908484152441</v>
      </c>
      <c r="E107">
        <v>0</v>
      </c>
      <c r="F107">
        <v>0.10357824074074078</v>
      </c>
      <c r="G107">
        <v>11.705020187944543</v>
      </c>
      <c r="H107">
        <v>304.68897566402575</v>
      </c>
      <c r="J107">
        <f t="shared" si="1"/>
        <v>304.68897566402575</v>
      </c>
    </row>
    <row r="108" spans="1:10" x14ac:dyDescent="0.2">
      <c r="A108" t="s">
        <v>133</v>
      </c>
      <c r="B108">
        <v>278.50932827763449</v>
      </c>
      <c r="C108">
        <v>65.4496921452441</v>
      </c>
      <c r="D108">
        <v>1.750704374010849</v>
      </c>
      <c r="E108">
        <v>0</v>
      </c>
      <c r="F108">
        <v>0</v>
      </c>
      <c r="G108">
        <v>6.7491284933455606</v>
      </c>
      <c r="H108">
        <v>352.45885329023503</v>
      </c>
      <c r="J108">
        <f t="shared" si="1"/>
        <v>352.45885329023503</v>
      </c>
    </row>
    <row r="109" spans="1:10" x14ac:dyDescent="0.2">
      <c r="A109" t="s">
        <v>134</v>
      </c>
      <c r="B109">
        <v>217.9544871665282</v>
      </c>
      <c r="C109">
        <v>51.219304484134121</v>
      </c>
      <c r="D109">
        <v>4.8144370285298344</v>
      </c>
      <c r="E109">
        <v>0</v>
      </c>
      <c r="F109">
        <v>0.32274305555555555</v>
      </c>
      <c r="G109">
        <v>8.941310740091323</v>
      </c>
      <c r="H109">
        <v>283.25228247483903</v>
      </c>
      <c r="I109">
        <v>66.673211781206177</v>
      </c>
      <c r="J109">
        <f t="shared" si="1"/>
        <v>349.92549425604523</v>
      </c>
    </row>
    <row r="110" spans="1:10" x14ac:dyDescent="0.2">
      <c r="A110" t="s">
        <v>135</v>
      </c>
      <c r="B110">
        <v>129.96698481879008</v>
      </c>
      <c r="C110">
        <v>30.542241432415668</v>
      </c>
      <c r="D110">
        <v>4.3767609350271224</v>
      </c>
      <c r="E110">
        <v>0</v>
      </c>
      <c r="F110">
        <v>0.86893431063799353</v>
      </c>
      <c r="G110">
        <v>8.8243978737571194</v>
      </c>
      <c r="H110">
        <v>174.57931937062799</v>
      </c>
      <c r="J110">
        <f t="shared" si="1"/>
        <v>174.57931937062799</v>
      </c>
    </row>
    <row r="111" spans="1:10" x14ac:dyDescent="0.2">
      <c r="A111" t="s">
        <v>136</v>
      </c>
      <c r="B111">
        <v>249.03993706254289</v>
      </c>
      <c r="C111">
        <v>58.524385209697577</v>
      </c>
      <c r="D111">
        <v>8.7535218700542448</v>
      </c>
      <c r="E111">
        <v>0</v>
      </c>
      <c r="F111">
        <v>0</v>
      </c>
      <c r="G111">
        <v>9.5815815864031944</v>
      </c>
      <c r="H111">
        <v>325.89942572869796</v>
      </c>
      <c r="J111">
        <f t="shared" si="1"/>
        <v>325.89942572869796</v>
      </c>
    </row>
    <row r="112" spans="1:10" x14ac:dyDescent="0.2">
      <c r="A112" t="s">
        <v>137</v>
      </c>
      <c r="B112">
        <v>251.05299555664251</v>
      </c>
      <c r="C112">
        <v>58.99745395581099</v>
      </c>
      <c r="D112">
        <v>3.501408748021698</v>
      </c>
      <c r="E112">
        <v>0</v>
      </c>
      <c r="F112">
        <v>0</v>
      </c>
      <c r="G112">
        <v>11.348009455345037</v>
      </c>
      <c r="H112">
        <v>324.89986771582022</v>
      </c>
      <c r="J112">
        <f t="shared" si="1"/>
        <v>324.89986771582022</v>
      </c>
    </row>
    <row r="113" spans="1:10" x14ac:dyDescent="0.2">
      <c r="A113" t="s">
        <v>138</v>
      </c>
      <c r="B113">
        <v>187.18586089446126</v>
      </c>
      <c r="C113">
        <v>43.988677310198391</v>
      </c>
      <c r="D113">
        <v>3.063732654518986</v>
      </c>
      <c r="E113">
        <v>0</v>
      </c>
      <c r="F113">
        <v>0.33681898148148148</v>
      </c>
      <c r="G113">
        <v>9.7897222904680419</v>
      </c>
      <c r="H113">
        <v>244.36481213112816</v>
      </c>
      <c r="J113">
        <f t="shared" si="1"/>
        <v>244.36481213112816</v>
      </c>
    </row>
    <row r="114" spans="1:10" x14ac:dyDescent="0.2">
      <c r="A114" t="s">
        <v>139</v>
      </c>
      <c r="B114">
        <v>213.74899425376358</v>
      </c>
      <c r="C114">
        <v>50.231013649634441</v>
      </c>
      <c r="D114">
        <v>6.127465309037972</v>
      </c>
      <c r="E114">
        <v>0</v>
      </c>
      <c r="F114">
        <v>0</v>
      </c>
      <c r="G114">
        <v>7.0356714842218375</v>
      </c>
      <c r="H114">
        <v>277.14314469665783</v>
      </c>
      <c r="J114">
        <f t="shared" si="1"/>
        <v>277.14314469665783</v>
      </c>
    </row>
    <row r="115" spans="1:10" x14ac:dyDescent="0.2">
      <c r="A115" t="s">
        <v>140</v>
      </c>
      <c r="B115">
        <v>95.768524497341645</v>
      </c>
      <c r="C115">
        <v>22.505603256875286</v>
      </c>
      <c r="D115">
        <v>3.501408748021698</v>
      </c>
      <c r="E115">
        <v>0</v>
      </c>
      <c r="F115">
        <v>0.59092261904761922</v>
      </c>
      <c r="G115">
        <v>11.042545199131322</v>
      </c>
      <c r="H115">
        <v>133.40900432041758</v>
      </c>
      <c r="J115">
        <f t="shared" si="1"/>
        <v>133.40900432041758</v>
      </c>
    </row>
    <row r="116" spans="1:10" x14ac:dyDescent="0.2">
      <c r="A116" t="s">
        <v>141</v>
      </c>
      <c r="B116">
        <v>142.98961415551298</v>
      </c>
      <c r="C116">
        <v>33.602559326545546</v>
      </c>
      <c r="D116">
        <v>5.2521131220325472</v>
      </c>
      <c r="E116">
        <v>0</v>
      </c>
      <c r="F116">
        <v>0</v>
      </c>
      <c r="G116">
        <v>3.2637548053852377</v>
      </c>
      <c r="H116">
        <v>185.1080414094763</v>
      </c>
      <c r="J116">
        <f t="shared" si="1"/>
        <v>185.1080414094763</v>
      </c>
    </row>
    <row r="117" spans="1:10" x14ac:dyDescent="0.2">
      <c r="A117" t="s">
        <v>142</v>
      </c>
      <c r="B117">
        <v>141.67247126386175</v>
      </c>
      <c r="C117">
        <v>33.293030747007506</v>
      </c>
      <c r="D117">
        <v>4.3767609350271224</v>
      </c>
      <c r="E117">
        <v>0</v>
      </c>
      <c r="F117">
        <v>0</v>
      </c>
      <c r="G117">
        <v>24.070366875194239</v>
      </c>
      <c r="H117">
        <v>203.41262982109066</v>
      </c>
      <c r="I117">
        <v>138.9677419354839</v>
      </c>
      <c r="J117">
        <f t="shared" si="1"/>
        <v>342.38037175657456</v>
      </c>
    </row>
    <row r="118" spans="1:10" x14ac:dyDescent="0.2">
      <c r="A118" t="s">
        <v>143</v>
      </c>
      <c r="B118">
        <v>111.67570680760325</v>
      </c>
      <c r="C118">
        <v>26.243791099786762</v>
      </c>
      <c r="D118">
        <v>4.3767609350271224</v>
      </c>
      <c r="E118">
        <v>0</v>
      </c>
      <c r="F118">
        <v>1.8699999999999997</v>
      </c>
      <c r="G118">
        <v>8.353321655693124</v>
      </c>
      <c r="H118">
        <v>152.51958049811026</v>
      </c>
      <c r="J118">
        <f t="shared" si="1"/>
        <v>152.51958049811026</v>
      </c>
    </row>
    <row r="119" spans="1:10" x14ac:dyDescent="0.2">
      <c r="A119" t="s">
        <v>144</v>
      </c>
      <c r="B119">
        <v>141.40419355299636</v>
      </c>
      <c r="C119">
        <v>33.229985484954142</v>
      </c>
      <c r="D119">
        <v>3.93908484152441</v>
      </c>
      <c r="E119">
        <v>0</v>
      </c>
      <c r="F119">
        <v>3.2934991496598642</v>
      </c>
      <c r="G119">
        <v>7.0417776850947362</v>
      </c>
      <c r="H119">
        <v>188.9085407142295</v>
      </c>
      <c r="J119">
        <f t="shared" si="1"/>
        <v>188.9085407142295</v>
      </c>
    </row>
    <row r="120" spans="1:10" x14ac:dyDescent="0.2">
      <c r="A120" t="s">
        <v>145</v>
      </c>
      <c r="B120">
        <v>108.11852339521523</v>
      </c>
      <c r="C120">
        <v>25.40785299787558</v>
      </c>
      <c r="D120">
        <v>4.8144370285298344</v>
      </c>
      <c r="E120">
        <v>0</v>
      </c>
      <c r="F120">
        <v>7.4675595238095251</v>
      </c>
      <c r="G120">
        <v>4.2550331974196496</v>
      </c>
      <c r="H120">
        <v>150.06340614284977</v>
      </c>
      <c r="J120">
        <f t="shared" si="1"/>
        <v>150.06340614284977</v>
      </c>
    </row>
    <row r="121" spans="1:10" x14ac:dyDescent="0.2">
      <c r="A121" t="s">
        <v>146</v>
      </c>
      <c r="B121">
        <v>141.94046673040975</v>
      </c>
      <c r="C121">
        <v>33.356009681646292</v>
      </c>
      <c r="D121">
        <v>3.93908484152441</v>
      </c>
      <c r="E121">
        <v>0</v>
      </c>
      <c r="F121">
        <v>5.302662037037037E-2</v>
      </c>
      <c r="G121">
        <v>2.9108239205050324</v>
      </c>
      <c r="H121">
        <v>182.19941179445587</v>
      </c>
      <c r="I121">
        <v>27.27769985974755</v>
      </c>
      <c r="J121">
        <f t="shared" si="1"/>
        <v>209.47711165420341</v>
      </c>
    </row>
    <row r="122" spans="1:10" x14ac:dyDescent="0.2">
      <c r="A122" t="s">
        <v>147</v>
      </c>
      <c r="B122">
        <v>285.27360562349554</v>
      </c>
      <c r="C122">
        <v>67.039297321521445</v>
      </c>
      <c r="D122">
        <v>4.3767609350271224</v>
      </c>
      <c r="E122">
        <v>0</v>
      </c>
      <c r="F122">
        <v>0.71896225916924128</v>
      </c>
      <c r="G122">
        <v>15.50871699295265</v>
      </c>
      <c r="H122">
        <v>372.91734313216597</v>
      </c>
      <c r="J122">
        <f t="shared" si="1"/>
        <v>372.91734313216597</v>
      </c>
    </row>
    <row r="123" spans="1:10" x14ac:dyDescent="0.2">
      <c r="A123" t="s">
        <v>148</v>
      </c>
      <c r="B123">
        <v>224.94925444298309</v>
      </c>
      <c r="C123">
        <v>52.863074794101024</v>
      </c>
      <c r="D123">
        <v>5.6897892155352592</v>
      </c>
      <c r="E123">
        <v>0</v>
      </c>
      <c r="F123">
        <v>2.7322737244897959</v>
      </c>
      <c r="G123">
        <v>1.113646065351044</v>
      </c>
      <c r="H123">
        <v>287.34803824246018</v>
      </c>
      <c r="J123">
        <f t="shared" si="1"/>
        <v>287.34803824246018</v>
      </c>
    </row>
    <row r="124" spans="1:10" x14ac:dyDescent="0.2">
      <c r="A124" t="s">
        <v>149</v>
      </c>
      <c r="B124">
        <v>332.87482425620601</v>
      </c>
      <c r="C124">
        <v>78.225583700208404</v>
      </c>
      <c r="D124">
        <v>3.93908484152441</v>
      </c>
      <c r="E124">
        <v>0</v>
      </c>
      <c r="F124">
        <v>2.4339076813140958</v>
      </c>
      <c r="G124">
        <v>12.473479306768587</v>
      </c>
      <c r="H124">
        <v>429.9468797860215</v>
      </c>
      <c r="J124">
        <f t="shared" si="1"/>
        <v>429.9468797860215</v>
      </c>
    </row>
    <row r="125" spans="1:10" x14ac:dyDescent="0.2">
      <c r="A125" t="s">
        <v>150</v>
      </c>
      <c r="B125">
        <v>292.26032716508547</v>
      </c>
      <c r="C125">
        <v>68.681176883795075</v>
      </c>
      <c r="D125">
        <v>2.6260565610162736</v>
      </c>
      <c r="E125">
        <v>0</v>
      </c>
      <c r="F125">
        <v>1.2925952111387404</v>
      </c>
      <c r="G125">
        <v>17.632431326566955</v>
      </c>
      <c r="H125">
        <v>382.49258714760259</v>
      </c>
      <c r="J125">
        <f t="shared" si="1"/>
        <v>382.49258714760259</v>
      </c>
    </row>
    <row r="126" spans="1:10" x14ac:dyDescent="0.2">
      <c r="A126" t="s">
        <v>151</v>
      </c>
      <c r="B126">
        <v>229.65163571529155</v>
      </c>
      <c r="C126">
        <v>53.968134393093507</v>
      </c>
      <c r="D126">
        <v>8.3158457765515319</v>
      </c>
      <c r="E126">
        <v>0</v>
      </c>
      <c r="F126">
        <v>0</v>
      </c>
      <c r="G126">
        <v>17.761315406189407</v>
      </c>
      <c r="H126">
        <v>309.69693129112602</v>
      </c>
      <c r="J126">
        <f t="shared" si="1"/>
        <v>309.69693129112602</v>
      </c>
    </row>
    <row r="127" spans="1:10" x14ac:dyDescent="0.2">
      <c r="A127" t="s">
        <v>152</v>
      </c>
      <c r="B127">
        <v>230.60975153122257</v>
      </c>
      <c r="C127">
        <v>54.193291609837303</v>
      </c>
      <c r="D127">
        <v>0.8753521870054245</v>
      </c>
      <c r="E127">
        <v>0</v>
      </c>
      <c r="F127">
        <v>0</v>
      </c>
      <c r="G127">
        <v>14.584632101381406</v>
      </c>
      <c r="H127">
        <v>300.26302742944677</v>
      </c>
      <c r="J127">
        <f t="shared" si="1"/>
        <v>300.26302742944677</v>
      </c>
    </row>
    <row r="128" spans="1:10" x14ac:dyDescent="0.2">
      <c r="A128" t="s">
        <v>153</v>
      </c>
      <c r="B128">
        <v>264.15355626679616</v>
      </c>
      <c r="C128">
        <v>62.076085722697094</v>
      </c>
      <c r="D128">
        <v>3.501408748021698</v>
      </c>
      <c r="E128">
        <v>0</v>
      </c>
      <c r="F128">
        <v>0</v>
      </c>
      <c r="G128">
        <v>10.662627114716887</v>
      </c>
      <c r="H128">
        <v>340.3936778522318</v>
      </c>
      <c r="J128">
        <f t="shared" si="1"/>
        <v>340.3936778522318</v>
      </c>
    </row>
    <row r="129" spans="1:10" x14ac:dyDescent="0.2">
      <c r="A129" t="s">
        <v>154</v>
      </c>
      <c r="B129">
        <v>205.75440367853525</v>
      </c>
      <c r="C129">
        <v>48.352284864455783</v>
      </c>
      <c r="D129">
        <v>3.93908484152441</v>
      </c>
      <c r="E129">
        <v>0</v>
      </c>
      <c r="F129">
        <v>18.99177573999107</v>
      </c>
      <c r="G129">
        <v>20.405564396072389</v>
      </c>
      <c r="H129">
        <v>297.44311352057889</v>
      </c>
      <c r="I129">
        <v>26.654978962131842</v>
      </c>
      <c r="J129">
        <f t="shared" si="1"/>
        <v>324.09809248271074</v>
      </c>
    </row>
    <row r="130" spans="1:10" x14ac:dyDescent="0.2">
      <c r="A130" t="s">
        <v>155</v>
      </c>
      <c r="B130">
        <v>177.08598079099477</v>
      </c>
      <c r="C130">
        <v>41.61520548588377</v>
      </c>
      <c r="D130">
        <v>7.002817496043396</v>
      </c>
      <c r="E130">
        <v>0</v>
      </c>
      <c r="F130">
        <v>0</v>
      </c>
      <c r="G130">
        <v>7.3439109498230852</v>
      </c>
      <c r="H130">
        <v>233.04791472274502</v>
      </c>
      <c r="J130">
        <f t="shared" si="1"/>
        <v>233.04791472274502</v>
      </c>
    </row>
    <row r="131" spans="1:10" x14ac:dyDescent="0.2">
      <c r="A131" t="s">
        <v>156</v>
      </c>
      <c r="B131">
        <v>261.02537921066948</v>
      </c>
      <c r="C131">
        <v>61.340964114507322</v>
      </c>
      <c r="D131">
        <v>6.127465309037972</v>
      </c>
      <c r="E131">
        <v>0</v>
      </c>
      <c r="F131">
        <v>6.4371279761904772</v>
      </c>
      <c r="G131">
        <v>26.650689203670819</v>
      </c>
      <c r="H131">
        <v>361.58162581407606</v>
      </c>
      <c r="J131">
        <f t="shared" ref="J131:J194" si="2">I131+H131</f>
        <v>361.58162581407606</v>
      </c>
    </row>
    <row r="132" spans="1:10" x14ac:dyDescent="0.2">
      <c r="A132" t="s">
        <v>157</v>
      </c>
      <c r="B132">
        <v>289.3734857843346</v>
      </c>
      <c r="C132">
        <v>68.002769159318632</v>
      </c>
      <c r="D132">
        <v>6.127465309037972</v>
      </c>
      <c r="E132">
        <v>0</v>
      </c>
      <c r="F132">
        <v>9.7898246173469374</v>
      </c>
      <c r="G132">
        <v>15.356179172682438</v>
      </c>
      <c r="H132">
        <v>388.64972404272061</v>
      </c>
      <c r="J132">
        <f t="shared" si="2"/>
        <v>388.64972404272061</v>
      </c>
    </row>
    <row r="133" spans="1:10" x14ac:dyDescent="0.2">
      <c r="A133" t="s">
        <v>158</v>
      </c>
      <c r="B133">
        <v>229.13117456774467</v>
      </c>
      <c r="C133">
        <v>53.845826023419995</v>
      </c>
      <c r="D133">
        <v>4.8144370285298344</v>
      </c>
      <c r="E133">
        <v>0</v>
      </c>
      <c r="F133">
        <v>1.564658333333333</v>
      </c>
      <c r="G133">
        <v>24.940838841958222</v>
      </c>
      <c r="H133">
        <v>314.29693479498604</v>
      </c>
      <c r="I133">
        <v>38.504347826086956</v>
      </c>
      <c r="J133">
        <f t="shared" si="2"/>
        <v>352.80128262107303</v>
      </c>
    </row>
    <row r="134" spans="1:10" x14ac:dyDescent="0.2">
      <c r="A134" t="s">
        <v>159</v>
      </c>
      <c r="B134">
        <v>283.69188136897935</v>
      </c>
      <c r="C134">
        <v>66.667592121710143</v>
      </c>
      <c r="D134">
        <v>1.750704374010849</v>
      </c>
      <c r="E134">
        <v>0</v>
      </c>
      <c r="F134">
        <v>0</v>
      </c>
      <c r="G134">
        <v>5.275705121911332</v>
      </c>
      <c r="H134">
        <v>357.3858829866117</v>
      </c>
      <c r="J134">
        <f t="shared" si="2"/>
        <v>357.3858829866117</v>
      </c>
    </row>
    <row r="135" spans="1:10" x14ac:dyDescent="0.2">
      <c r="A135" t="s">
        <v>160</v>
      </c>
      <c r="B135">
        <v>148.83620325313152</v>
      </c>
      <c r="C135">
        <v>34.976507764485902</v>
      </c>
      <c r="D135">
        <v>5.6897892155352592</v>
      </c>
      <c r="E135">
        <v>0</v>
      </c>
      <c r="F135">
        <v>1.2128135779687967</v>
      </c>
      <c r="G135">
        <v>2.6281214394413288</v>
      </c>
      <c r="H135">
        <v>193.34343525056278</v>
      </c>
      <c r="J135">
        <f t="shared" si="2"/>
        <v>193.34343525056278</v>
      </c>
    </row>
    <row r="136" spans="1:10" x14ac:dyDescent="0.2">
      <c r="A136" t="s">
        <v>161</v>
      </c>
      <c r="B136">
        <v>223.930162823149</v>
      </c>
      <c r="C136">
        <v>52.623588263440013</v>
      </c>
      <c r="D136">
        <v>3.501408748021698</v>
      </c>
      <c r="E136">
        <v>0</v>
      </c>
      <c r="F136">
        <v>3.6142819867168878</v>
      </c>
      <c r="G136">
        <v>6.0645320199678485</v>
      </c>
      <c r="H136">
        <v>289.73397384129544</v>
      </c>
      <c r="J136">
        <f t="shared" si="2"/>
        <v>289.73397384129544</v>
      </c>
    </row>
    <row r="137" spans="1:10" x14ac:dyDescent="0.2">
      <c r="A137" t="s">
        <v>162</v>
      </c>
      <c r="B137">
        <v>238.25638496724588</v>
      </c>
      <c r="C137">
        <v>55.990250467302779</v>
      </c>
      <c r="D137">
        <v>5.2521131220325472</v>
      </c>
      <c r="E137">
        <v>0</v>
      </c>
      <c r="F137">
        <v>1.8189958536202955</v>
      </c>
      <c r="G137">
        <v>9.7318395280567511</v>
      </c>
      <c r="H137">
        <v>311.04958393825825</v>
      </c>
      <c r="I137">
        <v>34.747194950911641</v>
      </c>
      <c r="J137">
        <f t="shared" si="2"/>
        <v>345.7967788891699</v>
      </c>
    </row>
    <row r="138" spans="1:10" x14ac:dyDescent="0.2">
      <c r="A138" t="s">
        <v>163</v>
      </c>
      <c r="B138">
        <v>166.4015607906135</v>
      </c>
      <c r="C138">
        <v>39.10436678579417</v>
      </c>
      <c r="D138">
        <v>6.127465309037972</v>
      </c>
      <c r="E138">
        <v>0</v>
      </c>
      <c r="F138">
        <v>0</v>
      </c>
      <c r="G138">
        <v>23.303729932082753</v>
      </c>
      <c r="H138">
        <v>234.93712281752838</v>
      </c>
      <c r="J138">
        <f t="shared" si="2"/>
        <v>234.93712281752838</v>
      </c>
    </row>
    <row r="139" spans="1:10" x14ac:dyDescent="0.2">
      <c r="A139" t="s">
        <v>164</v>
      </c>
      <c r="B139">
        <v>180.75040782650677</v>
      </c>
      <c r="C139">
        <v>42.47634583922909</v>
      </c>
      <c r="D139">
        <v>5.6897892155352592</v>
      </c>
      <c r="E139">
        <v>0</v>
      </c>
      <c r="F139">
        <v>0</v>
      </c>
      <c r="G139">
        <v>7.7974747885778966</v>
      </c>
      <c r="H139">
        <v>236.714017669849</v>
      </c>
      <c r="J139">
        <f t="shared" si="2"/>
        <v>236.714017669849</v>
      </c>
    </row>
    <row r="140" spans="1:10" x14ac:dyDescent="0.2">
      <c r="A140" t="s">
        <v>165</v>
      </c>
      <c r="B140">
        <v>234.06812321632319</v>
      </c>
      <c r="C140">
        <v>55.006008955835945</v>
      </c>
      <c r="D140">
        <v>7.4404935895461088</v>
      </c>
      <c r="E140">
        <v>0</v>
      </c>
      <c r="F140">
        <v>0</v>
      </c>
      <c r="G140">
        <v>5.6802972173284889</v>
      </c>
      <c r="H140">
        <v>302.19492297903372</v>
      </c>
      <c r="J140">
        <f t="shared" si="2"/>
        <v>302.19492297903372</v>
      </c>
    </row>
    <row r="141" spans="1:10" x14ac:dyDescent="0.2">
      <c r="A141" t="s">
        <v>166</v>
      </c>
      <c r="B141">
        <v>186.20262602252023</v>
      </c>
      <c r="C141">
        <v>43.757617115292256</v>
      </c>
      <c r="D141">
        <v>4.3767609350271224</v>
      </c>
      <c r="E141">
        <v>0</v>
      </c>
      <c r="F141">
        <v>0</v>
      </c>
      <c r="G141">
        <v>11.621232181381496</v>
      </c>
      <c r="H141">
        <v>245.95823625422111</v>
      </c>
      <c r="I141">
        <v>100.13856942496497</v>
      </c>
      <c r="J141">
        <f t="shared" si="2"/>
        <v>346.0968056791861</v>
      </c>
    </row>
    <row r="142" spans="1:10" x14ac:dyDescent="0.2">
      <c r="A142" t="s">
        <v>167</v>
      </c>
      <c r="B142">
        <v>283.7816446927427</v>
      </c>
      <c r="C142">
        <v>66.688686502794525</v>
      </c>
      <c r="D142">
        <v>6.5651414025406831</v>
      </c>
      <c r="E142">
        <v>0</v>
      </c>
      <c r="F142">
        <v>0</v>
      </c>
      <c r="G142">
        <v>8.1171728648888077</v>
      </c>
      <c r="H142">
        <v>365.15264546296675</v>
      </c>
      <c r="J142">
        <f t="shared" si="2"/>
        <v>365.15264546296675</v>
      </c>
    </row>
    <row r="143" spans="1:10" x14ac:dyDescent="0.2">
      <c r="A143" t="s">
        <v>168</v>
      </c>
      <c r="B143">
        <v>92.684525494307877</v>
      </c>
      <c r="C143">
        <v>21.78086349116235</v>
      </c>
      <c r="D143">
        <v>7.8781696830488199</v>
      </c>
      <c r="E143">
        <v>0</v>
      </c>
      <c r="F143">
        <v>0</v>
      </c>
      <c r="G143">
        <v>1.2770355156602529</v>
      </c>
      <c r="H143">
        <v>123.62059418417931</v>
      </c>
      <c r="J143">
        <f t="shared" si="2"/>
        <v>123.62059418417931</v>
      </c>
    </row>
    <row r="144" spans="1:10" x14ac:dyDescent="0.2">
      <c r="A144" t="s">
        <v>169</v>
      </c>
      <c r="B144">
        <v>112.70361997971338</v>
      </c>
      <c r="C144">
        <v>26.485350695232643</v>
      </c>
      <c r="D144">
        <v>7.4404935895461088</v>
      </c>
      <c r="E144">
        <v>0</v>
      </c>
      <c r="F144">
        <v>2.0625000000000004</v>
      </c>
      <c r="G144">
        <v>1.5933372143566396</v>
      </c>
      <c r="H144">
        <v>150.28530147884879</v>
      </c>
      <c r="J144">
        <f t="shared" si="2"/>
        <v>150.28530147884879</v>
      </c>
    </row>
    <row r="145" spans="1:10" x14ac:dyDescent="0.2">
      <c r="A145" t="s">
        <v>170</v>
      </c>
      <c r="B145">
        <v>123.86068953887688</v>
      </c>
      <c r="C145">
        <v>29.107262041636066</v>
      </c>
      <c r="D145">
        <v>5.6897892155352592</v>
      </c>
      <c r="E145">
        <v>0</v>
      </c>
      <c r="F145">
        <v>0</v>
      </c>
      <c r="G145">
        <v>9.6665570297457446</v>
      </c>
      <c r="H145">
        <v>168.32429782579396</v>
      </c>
      <c r="I145">
        <v>25.757082748948111</v>
      </c>
      <c r="J145">
        <f t="shared" si="2"/>
        <v>194.08138057474207</v>
      </c>
    </row>
    <row r="146" spans="1:10" x14ac:dyDescent="0.2">
      <c r="A146" t="s">
        <v>171</v>
      </c>
      <c r="B146">
        <v>224.85629674281947</v>
      </c>
      <c r="C146">
        <v>52.841229734562575</v>
      </c>
      <c r="D146">
        <v>2.1883804675135612</v>
      </c>
      <c r="E146">
        <v>0</v>
      </c>
      <c r="F146">
        <v>0.71029974489795922</v>
      </c>
      <c r="G146">
        <v>6.4545448591337715</v>
      </c>
      <c r="H146">
        <v>287.05075154892734</v>
      </c>
      <c r="J146">
        <f t="shared" si="2"/>
        <v>287.05075154892734</v>
      </c>
    </row>
    <row r="147" spans="1:10" x14ac:dyDescent="0.2">
      <c r="A147" t="s">
        <v>172</v>
      </c>
      <c r="B147">
        <v>173.24255197520279</v>
      </c>
      <c r="C147">
        <v>40.711999714172656</v>
      </c>
      <c r="D147">
        <v>1.750704374010849</v>
      </c>
      <c r="E147">
        <v>0</v>
      </c>
      <c r="F147">
        <v>1.1359651360544221</v>
      </c>
      <c r="G147">
        <v>3.6181414569146026</v>
      </c>
      <c r="H147">
        <v>220.4593626563553</v>
      </c>
      <c r="J147">
        <f t="shared" si="2"/>
        <v>220.4593626563553</v>
      </c>
    </row>
    <row r="148" spans="1:10" x14ac:dyDescent="0.2">
      <c r="A148" t="s">
        <v>173</v>
      </c>
      <c r="B148">
        <v>129.1371307416567</v>
      </c>
      <c r="C148">
        <v>30.347225724289324</v>
      </c>
      <c r="D148">
        <v>3.501408748021698</v>
      </c>
      <c r="E148">
        <v>0</v>
      </c>
      <c r="F148">
        <v>9.0727715846218118</v>
      </c>
      <c r="G148">
        <v>18.575129675188382</v>
      </c>
      <c r="H148">
        <v>190.63366647377794</v>
      </c>
      <c r="J148">
        <f t="shared" si="2"/>
        <v>190.63366647377794</v>
      </c>
    </row>
    <row r="149" spans="1:10" x14ac:dyDescent="0.2">
      <c r="A149" t="s">
        <v>174</v>
      </c>
      <c r="B149">
        <v>98.808445713169846</v>
      </c>
      <c r="C149">
        <v>23.219984742594914</v>
      </c>
      <c r="D149">
        <v>9.1911979635569576</v>
      </c>
      <c r="E149">
        <v>0</v>
      </c>
      <c r="F149">
        <v>0</v>
      </c>
      <c r="G149">
        <v>0.13742745593214359</v>
      </c>
      <c r="H149">
        <v>131.35705587525385</v>
      </c>
      <c r="I149">
        <v>33.887272089761566</v>
      </c>
      <c r="J149">
        <f t="shared" si="2"/>
        <v>165.24432796501543</v>
      </c>
    </row>
    <row r="150" spans="1:10" x14ac:dyDescent="0.2">
      <c r="A150" t="s">
        <v>175</v>
      </c>
      <c r="B150">
        <v>229.1614873908681</v>
      </c>
      <c r="C150">
        <v>53.852949536853998</v>
      </c>
      <c r="D150">
        <v>1.3130282805081368</v>
      </c>
      <c r="E150">
        <v>0</v>
      </c>
      <c r="F150">
        <v>3.5647207057823129</v>
      </c>
      <c r="G150">
        <v>3.3052688288973195</v>
      </c>
      <c r="H150">
        <v>291.19745474290988</v>
      </c>
      <c r="J150">
        <f t="shared" si="2"/>
        <v>291.19745474290988</v>
      </c>
    </row>
    <row r="151" spans="1:10" x14ac:dyDescent="0.2">
      <c r="A151" t="s">
        <v>176</v>
      </c>
      <c r="B151">
        <v>128.35291358532783</v>
      </c>
      <c r="C151">
        <v>30.162934692552039</v>
      </c>
      <c r="D151">
        <v>12.254930618075944</v>
      </c>
      <c r="E151">
        <v>0</v>
      </c>
      <c r="F151">
        <v>5.47123724489796</v>
      </c>
      <c r="G151">
        <v>16.894608076654169</v>
      </c>
      <c r="H151">
        <v>193.13662421750794</v>
      </c>
      <c r="J151">
        <f t="shared" si="2"/>
        <v>193.13662421750794</v>
      </c>
    </row>
    <row r="152" spans="1:10" x14ac:dyDescent="0.2">
      <c r="A152" t="s">
        <v>177</v>
      </c>
      <c r="B152">
        <v>147.80965358630039</v>
      </c>
      <c r="C152">
        <v>34.735268592780585</v>
      </c>
      <c r="D152">
        <v>5.2521131220325472</v>
      </c>
      <c r="E152">
        <v>0</v>
      </c>
      <c r="F152">
        <v>10.694249574829932</v>
      </c>
      <c r="G152">
        <v>15.50425716546391</v>
      </c>
      <c r="H152">
        <v>213.99554204140736</v>
      </c>
      <c r="J152">
        <f t="shared" si="2"/>
        <v>213.99554204140736</v>
      </c>
    </row>
    <row r="153" spans="1:10" x14ac:dyDescent="0.2">
      <c r="A153" t="s">
        <v>178</v>
      </c>
      <c r="B153">
        <v>255.14117207111872</v>
      </c>
      <c r="C153">
        <v>59.958175436712892</v>
      </c>
      <c r="D153">
        <v>4.3767609350271224</v>
      </c>
      <c r="E153">
        <v>0</v>
      </c>
      <c r="F153">
        <v>0</v>
      </c>
      <c r="G153">
        <v>8.7666902968239508</v>
      </c>
      <c r="H153">
        <v>328.24279873968266</v>
      </c>
      <c r="I153">
        <v>26.829593267882188</v>
      </c>
      <c r="J153">
        <f t="shared" si="2"/>
        <v>355.07239200756487</v>
      </c>
    </row>
    <row r="154" spans="1:10" x14ac:dyDescent="0.2">
      <c r="A154" t="s">
        <v>179</v>
      </c>
      <c r="B154">
        <v>206.2549387010184</v>
      </c>
      <c r="C154">
        <v>48.469910594739325</v>
      </c>
      <c r="D154">
        <v>0.8753521870054245</v>
      </c>
      <c r="E154">
        <v>0</v>
      </c>
      <c r="F154">
        <v>0</v>
      </c>
      <c r="G154">
        <v>24.775097341550175</v>
      </c>
      <c r="H154">
        <v>280.37529882431335</v>
      </c>
      <c r="J154">
        <f t="shared" si="2"/>
        <v>280.37529882431335</v>
      </c>
    </row>
    <row r="155" spans="1:10" x14ac:dyDescent="0.2">
      <c r="A155" t="s">
        <v>180</v>
      </c>
      <c r="B155">
        <v>53.361172064318879</v>
      </c>
      <c r="C155">
        <v>10.93904027318537</v>
      </c>
      <c r="D155">
        <v>1.3130282805081368</v>
      </c>
      <c r="E155">
        <v>0</v>
      </c>
      <c r="F155">
        <v>0</v>
      </c>
      <c r="G155">
        <v>2.4052349295509781</v>
      </c>
      <c r="H155">
        <v>68.018475547563355</v>
      </c>
      <c r="J155">
        <f t="shared" si="2"/>
        <v>68.018475547563355</v>
      </c>
    </row>
    <row r="156" spans="1:10" x14ac:dyDescent="0.2">
      <c r="A156" t="s">
        <v>181</v>
      </c>
      <c r="B156">
        <v>171.35197068493622</v>
      </c>
      <c r="C156">
        <v>40.26771311096001</v>
      </c>
      <c r="D156">
        <v>8.3158457765515319</v>
      </c>
      <c r="E156">
        <v>0</v>
      </c>
      <c r="F156">
        <v>4.1017134188397577</v>
      </c>
      <c r="G156">
        <v>5.8291117293383881</v>
      </c>
      <c r="H156">
        <v>229.86635472062591</v>
      </c>
      <c r="J156">
        <f t="shared" si="2"/>
        <v>229.86635472062591</v>
      </c>
    </row>
    <row r="157" spans="1:10" x14ac:dyDescent="0.2">
      <c r="A157" t="s">
        <v>182</v>
      </c>
      <c r="B157">
        <v>194.34224016677757</v>
      </c>
      <c r="C157">
        <v>45.670426439192724</v>
      </c>
      <c r="D157">
        <v>1.3130282805081368</v>
      </c>
      <c r="E157">
        <v>0</v>
      </c>
      <c r="F157">
        <v>7.8114676020408149</v>
      </c>
      <c r="G157">
        <v>4.2629288809405219</v>
      </c>
      <c r="H157">
        <v>253.4000913694598</v>
      </c>
      <c r="I157">
        <v>68.208976157082745</v>
      </c>
      <c r="J157">
        <f t="shared" si="2"/>
        <v>321.60906752654256</v>
      </c>
    </row>
    <row r="158" spans="1:10" x14ac:dyDescent="0.2">
      <c r="A158" t="s">
        <v>183</v>
      </c>
      <c r="B158">
        <v>336.73037439772219</v>
      </c>
      <c r="C158">
        <v>79.131637983464714</v>
      </c>
      <c r="D158">
        <v>2.6260565610162736</v>
      </c>
      <c r="E158">
        <v>0</v>
      </c>
      <c r="F158">
        <v>0</v>
      </c>
      <c r="G158">
        <v>19.299024445890133</v>
      </c>
      <c r="H158">
        <v>437.78709338809335</v>
      </c>
      <c r="J158">
        <f t="shared" si="2"/>
        <v>437.78709338809335</v>
      </c>
    </row>
    <row r="159" spans="1:10" x14ac:dyDescent="0.2">
      <c r="A159" t="s">
        <v>184</v>
      </c>
      <c r="B159">
        <v>375.76556578394252</v>
      </c>
      <c r="C159">
        <v>88.304907959226483</v>
      </c>
      <c r="D159">
        <v>3.93908484152441</v>
      </c>
      <c r="E159">
        <v>0</v>
      </c>
      <c r="F159">
        <v>0</v>
      </c>
      <c r="G159">
        <v>44.017621386495456</v>
      </c>
      <c r="H159">
        <v>512.02717997118884</v>
      </c>
      <c r="J159">
        <f t="shared" si="2"/>
        <v>512.02717997118884</v>
      </c>
    </row>
    <row r="160" spans="1:10" x14ac:dyDescent="0.2">
      <c r="A160" t="s">
        <v>185</v>
      </c>
      <c r="B160">
        <v>235.46706212209247</v>
      </c>
      <c r="C160">
        <v>55.334759598691726</v>
      </c>
      <c r="D160">
        <v>7.002817496043396</v>
      </c>
      <c r="E160">
        <v>0</v>
      </c>
      <c r="F160">
        <v>1.3079276913036941</v>
      </c>
      <c r="G160">
        <v>48.510490460221732</v>
      </c>
      <c r="H160">
        <v>347.62305736835299</v>
      </c>
      <c r="J160">
        <f t="shared" si="2"/>
        <v>347.62305736835299</v>
      </c>
    </row>
    <row r="161" spans="1:10" x14ac:dyDescent="0.2">
      <c r="A161" t="s">
        <v>186</v>
      </c>
      <c r="B161">
        <v>319.92010670821776</v>
      </c>
      <c r="C161">
        <v>75.181225076431176</v>
      </c>
      <c r="D161">
        <v>0.43767609350271225</v>
      </c>
      <c r="E161">
        <v>0</v>
      </c>
      <c r="F161">
        <v>0</v>
      </c>
      <c r="G161">
        <v>2.8337330573783985</v>
      </c>
      <c r="H161">
        <v>398.37274093553009</v>
      </c>
      <c r="I161">
        <v>24.55960729312763</v>
      </c>
      <c r="J161">
        <f t="shared" si="2"/>
        <v>422.9323482286577</v>
      </c>
    </row>
    <row r="162" spans="1:10" x14ac:dyDescent="0.2">
      <c r="A162" t="s">
        <v>187</v>
      </c>
      <c r="B162">
        <v>227.53812708156394</v>
      </c>
      <c r="C162">
        <v>53.471459864167521</v>
      </c>
      <c r="D162">
        <v>0</v>
      </c>
      <c r="E162">
        <v>0</v>
      </c>
      <c r="F162">
        <v>0</v>
      </c>
      <c r="G162">
        <v>6.9211957933244284</v>
      </c>
      <c r="H162">
        <v>287.93078273905593</v>
      </c>
      <c r="J162">
        <f t="shared" si="2"/>
        <v>287.93078273905593</v>
      </c>
    </row>
    <row r="163" spans="1:10" x14ac:dyDescent="0.2">
      <c r="A163" t="s">
        <v>188</v>
      </c>
      <c r="B163">
        <v>217.5392449621985</v>
      </c>
      <c r="C163">
        <v>51.121722566116645</v>
      </c>
      <c r="D163">
        <v>2.6260565610162736</v>
      </c>
      <c r="E163">
        <v>0</v>
      </c>
      <c r="F163">
        <v>4.2176210148938829</v>
      </c>
      <c r="G163">
        <v>8.8820271107053532</v>
      </c>
      <c r="H163">
        <v>284.38667221493068</v>
      </c>
      <c r="J163">
        <f t="shared" si="2"/>
        <v>284.38667221493068</v>
      </c>
    </row>
    <row r="164" spans="1:10" x14ac:dyDescent="0.2">
      <c r="A164" t="s">
        <v>189</v>
      </c>
      <c r="B164">
        <v>150.11348201006837</v>
      </c>
      <c r="C164">
        <v>35.276668272366067</v>
      </c>
      <c r="D164">
        <v>3.501408748021698</v>
      </c>
      <c r="E164">
        <v>0</v>
      </c>
      <c r="F164">
        <v>6.0689413620351766</v>
      </c>
      <c r="G164">
        <v>20.052402192339034</v>
      </c>
      <c r="H164">
        <v>215.01290258483036</v>
      </c>
      <c r="J164">
        <f t="shared" si="2"/>
        <v>215.01290258483036</v>
      </c>
    </row>
    <row r="165" spans="1:10" x14ac:dyDescent="0.2">
      <c r="A165" t="s">
        <v>190</v>
      </c>
      <c r="B165">
        <v>107.67417805204796</v>
      </c>
      <c r="C165">
        <v>25.303431842231269</v>
      </c>
      <c r="D165">
        <v>4.8144370285298344</v>
      </c>
      <c r="E165">
        <v>0</v>
      </c>
      <c r="F165">
        <v>2.6766666666666667</v>
      </c>
      <c r="G165">
        <v>2.3070200287546374</v>
      </c>
      <c r="H165">
        <v>142.77573361823036</v>
      </c>
      <c r="I165">
        <v>72.674474053295938</v>
      </c>
      <c r="J165">
        <f t="shared" si="2"/>
        <v>215.4502076715263</v>
      </c>
    </row>
    <row r="166" spans="1:10" x14ac:dyDescent="0.2">
      <c r="A166" t="s">
        <v>191</v>
      </c>
      <c r="B166">
        <v>159.07558946071242</v>
      </c>
      <c r="C166">
        <v>37.382763523267414</v>
      </c>
      <c r="D166">
        <v>7.002817496043396</v>
      </c>
      <c r="E166">
        <v>0</v>
      </c>
      <c r="F166">
        <v>3.5535633680555563</v>
      </c>
      <c r="G166">
        <v>10.254723150172891</v>
      </c>
      <c r="H166">
        <v>217.26945699825168</v>
      </c>
      <c r="J166">
        <f t="shared" si="2"/>
        <v>217.26945699825168</v>
      </c>
    </row>
    <row r="167" spans="1:10" x14ac:dyDescent="0.2">
      <c r="A167" t="s">
        <v>192</v>
      </c>
      <c r="B167">
        <v>198.68334089729822</v>
      </c>
      <c r="C167">
        <v>46.690585110865079</v>
      </c>
      <c r="D167">
        <v>4.3767609350271224</v>
      </c>
      <c r="E167">
        <v>0</v>
      </c>
      <c r="F167">
        <v>0.81449263038548758</v>
      </c>
      <c r="G167">
        <v>0.45306110578063163</v>
      </c>
      <c r="H167">
        <v>251.01824067935655</v>
      </c>
      <c r="J167">
        <f t="shared" si="2"/>
        <v>251.01824067935655</v>
      </c>
    </row>
    <row r="168" spans="1:10" x14ac:dyDescent="0.2">
      <c r="A168" t="s">
        <v>193</v>
      </c>
      <c r="B168">
        <v>86.396771889438526</v>
      </c>
      <c r="C168">
        <v>20.303241394018052</v>
      </c>
      <c r="D168">
        <v>7.002817496043396</v>
      </c>
      <c r="E168">
        <v>0</v>
      </c>
      <c r="F168">
        <v>0</v>
      </c>
      <c r="G168">
        <v>0</v>
      </c>
      <c r="H168">
        <v>113.70283077949996</v>
      </c>
      <c r="J168">
        <f t="shared" si="2"/>
        <v>113.70283077949996</v>
      </c>
    </row>
    <row r="169" spans="1:10" x14ac:dyDescent="0.2">
      <c r="A169" t="s">
        <v>194</v>
      </c>
      <c r="B169">
        <v>94.817712067825525</v>
      </c>
      <c r="C169">
        <v>22.282162335938999</v>
      </c>
      <c r="D169">
        <v>6.5651414025406831</v>
      </c>
      <c r="E169">
        <v>0</v>
      </c>
      <c r="F169">
        <v>0.78908449074074083</v>
      </c>
      <c r="G169">
        <v>0.79308193125393656</v>
      </c>
      <c r="H169">
        <v>125.24718222829988</v>
      </c>
      <c r="I169">
        <v>35.820757363253854</v>
      </c>
      <c r="J169">
        <f t="shared" si="2"/>
        <v>161.06793959155374</v>
      </c>
    </row>
    <row r="170" spans="1:10" x14ac:dyDescent="0.2">
      <c r="A170" t="s">
        <v>195</v>
      </c>
      <c r="B170">
        <v>74.465097393044758</v>
      </c>
      <c r="C170">
        <v>17.499297887365518</v>
      </c>
      <c r="D170">
        <v>3.063732654518986</v>
      </c>
      <c r="E170">
        <v>0</v>
      </c>
      <c r="F170">
        <v>2.8137576880631041</v>
      </c>
      <c r="G170">
        <v>12.100798109781252</v>
      </c>
      <c r="H170">
        <v>109.94268373277362</v>
      </c>
      <c r="J170">
        <f t="shared" si="2"/>
        <v>109.94268373277362</v>
      </c>
    </row>
    <row r="171" spans="1:10" x14ac:dyDescent="0.2">
      <c r="A171" t="s">
        <v>196</v>
      </c>
      <c r="B171">
        <v>202.60544262526159</v>
      </c>
      <c r="C171">
        <v>47.612279016936469</v>
      </c>
      <c r="D171">
        <v>1.750704374010849</v>
      </c>
      <c r="E171">
        <v>0</v>
      </c>
      <c r="F171">
        <v>1.7520727040816326</v>
      </c>
      <c r="G171">
        <v>28.668363273899274</v>
      </c>
      <c r="H171">
        <v>282.38886199418982</v>
      </c>
      <c r="J171">
        <f t="shared" si="2"/>
        <v>282.38886199418982</v>
      </c>
    </row>
    <row r="172" spans="1:10" x14ac:dyDescent="0.2">
      <c r="A172" t="s">
        <v>197</v>
      </c>
      <c r="B172">
        <v>95.843568636217952</v>
      </c>
      <c r="C172">
        <v>22.523238629511219</v>
      </c>
      <c r="D172">
        <v>3.93908484152441</v>
      </c>
      <c r="E172">
        <v>0</v>
      </c>
      <c r="F172">
        <v>0</v>
      </c>
      <c r="G172">
        <v>5.4384450288808948</v>
      </c>
      <c r="H172">
        <v>127.74433713613446</v>
      </c>
      <c r="J172">
        <f t="shared" si="2"/>
        <v>127.74433713613446</v>
      </c>
    </row>
    <row r="173" spans="1:10" x14ac:dyDescent="0.2">
      <c r="A173" t="s">
        <v>198</v>
      </c>
      <c r="B173">
        <v>134.11259906432028</v>
      </c>
      <c r="C173">
        <v>31.516460780115263</v>
      </c>
      <c r="D173">
        <v>4.8144370285298344</v>
      </c>
      <c r="E173">
        <v>0</v>
      </c>
      <c r="F173">
        <v>1.5796483434261215</v>
      </c>
      <c r="G173">
        <v>8.431109559630583</v>
      </c>
      <c r="H173">
        <v>180.45425477602208</v>
      </c>
      <c r="I173">
        <v>47.650561009817679</v>
      </c>
      <c r="J173">
        <f t="shared" si="2"/>
        <v>228.10481578583978</v>
      </c>
    </row>
    <row r="174" spans="1:10" x14ac:dyDescent="0.2">
      <c r="A174" t="s">
        <v>199</v>
      </c>
      <c r="B174">
        <v>209.05427755942512</v>
      </c>
      <c r="C174">
        <v>49.127755226464899</v>
      </c>
      <c r="D174">
        <v>2.1883804675135612</v>
      </c>
      <c r="E174">
        <v>0</v>
      </c>
      <c r="F174">
        <v>4.8411458333333313</v>
      </c>
      <c r="G174">
        <v>11.333251312514033</v>
      </c>
      <c r="H174">
        <v>276.54481039925093</v>
      </c>
      <c r="J174">
        <f t="shared" si="2"/>
        <v>276.54481039925093</v>
      </c>
    </row>
    <row r="175" spans="1:10" x14ac:dyDescent="0.2">
      <c r="A175" t="s">
        <v>200</v>
      </c>
      <c r="B175">
        <v>175.06025513194783</v>
      </c>
      <c r="C175">
        <v>41.139159956007738</v>
      </c>
      <c r="D175">
        <v>0</v>
      </c>
      <c r="E175">
        <v>0</v>
      </c>
      <c r="F175">
        <v>0.15596064814814817</v>
      </c>
      <c r="G175">
        <v>4.0865097022710488</v>
      </c>
      <c r="H175">
        <v>220.44188543837478</v>
      </c>
      <c r="J175">
        <f t="shared" si="2"/>
        <v>220.44188543837478</v>
      </c>
    </row>
    <row r="176" spans="1:10" x14ac:dyDescent="0.2">
      <c r="A176" t="s">
        <v>201</v>
      </c>
      <c r="B176">
        <v>105.24519183120657</v>
      </c>
      <c r="C176">
        <v>24.732620080333543</v>
      </c>
      <c r="D176">
        <v>0.43767609350271225</v>
      </c>
      <c r="E176">
        <v>0</v>
      </c>
      <c r="F176">
        <v>0.22916666666666666</v>
      </c>
      <c r="G176">
        <v>4.7888862679773236</v>
      </c>
      <c r="H176">
        <v>135.43354093968679</v>
      </c>
      <c r="J176">
        <f t="shared" si="2"/>
        <v>135.43354093968679</v>
      </c>
    </row>
    <row r="177" spans="1:10" x14ac:dyDescent="0.2">
      <c r="A177" t="s">
        <v>202</v>
      </c>
      <c r="B177">
        <v>88.388988926722035</v>
      </c>
      <c r="C177">
        <v>20.771412397779677</v>
      </c>
      <c r="D177">
        <v>0.8753521870054245</v>
      </c>
      <c r="E177">
        <v>0</v>
      </c>
      <c r="F177">
        <v>0</v>
      </c>
      <c r="G177">
        <v>6.5355903493738658</v>
      </c>
      <c r="H177">
        <v>116.571343860881</v>
      </c>
      <c r="I177">
        <v>33.462938288920064</v>
      </c>
      <c r="J177">
        <f t="shared" si="2"/>
        <v>150.03428214980107</v>
      </c>
    </row>
    <row r="178" spans="1:10" x14ac:dyDescent="0.2">
      <c r="A178" t="s">
        <v>204</v>
      </c>
      <c r="B178">
        <v>202.45047247365005</v>
      </c>
      <c r="C178">
        <v>47.57586103130776</v>
      </c>
      <c r="D178">
        <v>4.3767609350271224</v>
      </c>
      <c r="E178">
        <v>2.3023695054945055</v>
      </c>
      <c r="F178">
        <v>0</v>
      </c>
      <c r="G178">
        <v>8.4932720292502957</v>
      </c>
      <c r="H178">
        <v>262.89636646923526</v>
      </c>
      <c r="J178">
        <f t="shared" si="2"/>
        <v>262.89636646923526</v>
      </c>
    </row>
    <row r="179" spans="1:10" x14ac:dyDescent="0.2">
      <c r="A179" t="s">
        <v>206</v>
      </c>
      <c r="B179">
        <v>210.6971777065323</v>
      </c>
      <c r="C179">
        <v>49.513836761035087</v>
      </c>
      <c r="D179">
        <v>2.6260565610162736</v>
      </c>
      <c r="E179">
        <v>0</v>
      </c>
      <c r="F179">
        <v>4.5007573341836729</v>
      </c>
      <c r="G179">
        <v>12.475210805490704</v>
      </c>
      <c r="H179">
        <v>279.81303916825806</v>
      </c>
      <c r="J179">
        <f t="shared" si="2"/>
        <v>279.81303916825806</v>
      </c>
    </row>
    <row r="180" spans="1:10" x14ac:dyDescent="0.2">
      <c r="A180" t="s">
        <v>207</v>
      </c>
      <c r="B180">
        <v>163.22072352658719</v>
      </c>
      <c r="C180">
        <v>38.356870028747991</v>
      </c>
      <c r="D180">
        <v>0</v>
      </c>
      <c r="E180">
        <v>0</v>
      </c>
      <c r="F180">
        <v>6.6812349212384419</v>
      </c>
      <c r="G180">
        <v>18.648660695377597</v>
      </c>
      <c r="H180">
        <v>226.90748917195123</v>
      </c>
      <c r="J180">
        <f t="shared" si="2"/>
        <v>226.90748917195123</v>
      </c>
    </row>
    <row r="181" spans="1:10" x14ac:dyDescent="0.2">
      <c r="A181" t="s">
        <v>208</v>
      </c>
      <c r="B181">
        <v>204.51412343758426</v>
      </c>
      <c r="C181">
        <v>48.060819007832301</v>
      </c>
      <c r="D181">
        <v>6.127465309037972</v>
      </c>
      <c r="E181">
        <v>0</v>
      </c>
      <c r="F181">
        <v>2.8411989795918369</v>
      </c>
      <c r="G181">
        <v>4.4458990095312183</v>
      </c>
      <c r="H181">
        <v>265.98950574357752</v>
      </c>
      <c r="I181">
        <v>28.765287517531561</v>
      </c>
      <c r="J181">
        <f t="shared" si="2"/>
        <v>294.75479326110906</v>
      </c>
    </row>
    <row r="182" spans="1:10" x14ac:dyDescent="0.2">
      <c r="A182" t="s">
        <v>209</v>
      </c>
      <c r="B182">
        <v>145.76339177548306</v>
      </c>
      <c r="C182">
        <v>34.254397067238514</v>
      </c>
      <c r="D182">
        <v>1.3130282805081368</v>
      </c>
      <c r="E182">
        <v>4.6901867088607601</v>
      </c>
      <c r="F182">
        <v>1.6837384259259263</v>
      </c>
      <c r="G182">
        <v>21.932682733400473</v>
      </c>
      <c r="H182">
        <v>204.94723828255613</v>
      </c>
      <c r="J182">
        <f t="shared" si="2"/>
        <v>204.94723828255613</v>
      </c>
    </row>
    <row r="183" spans="1:10" x14ac:dyDescent="0.2">
      <c r="A183" t="s">
        <v>210</v>
      </c>
      <c r="B183">
        <v>217.10634698943088</v>
      </c>
      <c r="C183">
        <v>51.019991542516252</v>
      </c>
      <c r="D183">
        <v>3.93908484152441</v>
      </c>
      <c r="E183">
        <v>0</v>
      </c>
      <c r="F183">
        <v>6.7540509259259238</v>
      </c>
      <c r="G183">
        <v>5.0758061543716675</v>
      </c>
      <c r="H183">
        <v>283.89528045376909</v>
      </c>
      <c r="J183">
        <f t="shared" si="2"/>
        <v>283.89528045376909</v>
      </c>
    </row>
    <row r="184" spans="1:10" x14ac:dyDescent="0.2">
      <c r="A184" t="s">
        <v>211</v>
      </c>
      <c r="B184">
        <v>192.14901243594744</v>
      </c>
      <c r="C184">
        <v>45.155017922447648</v>
      </c>
      <c r="D184">
        <v>3.063732654518986</v>
      </c>
      <c r="E184">
        <v>0</v>
      </c>
      <c r="F184">
        <v>0</v>
      </c>
      <c r="G184">
        <v>2.3288688654975491</v>
      </c>
      <c r="H184">
        <v>242.69663187841164</v>
      </c>
      <c r="J184">
        <f t="shared" si="2"/>
        <v>242.69663187841164</v>
      </c>
    </row>
    <row r="185" spans="1:10" x14ac:dyDescent="0.2">
      <c r="A185" t="s">
        <v>212</v>
      </c>
      <c r="B185">
        <v>230.69877954702224</v>
      </c>
      <c r="C185">
        <v>54.214213193550222</v>
      </c>
      <c r="D185">
        <v>5.2521131220325472</v>
      </c>
      <c r="E185">
        <v>0</v>
      </c>
      <c r="F185">
        <v>1.870748299319728</v>
      </c>
      <c r="G185">
        <v>5.6694338671342646</v>
      </c>
      <c r="H185">
        <v>297.70528802905898</v>
      </c>
      <c r="I185">
        <v>39.108555399719492</v>
      </c>
      <c r="J185">
        <f t="shared" si="2"/>
        <v>336.81384342877845</v>
      </c>
    </row>
    <row r="186" spans="1:10" x14ac:dyDescent="0.2">
      <c r="A186" t="s">
        <v>213</v>
      </c>
      <c r="B186">
        <v>162.56348964274761</v>
      </c>
      <c r="C186">
        <v>38.20242006604569</v>
      </c>
      <c r="D186">
        <v>5.2521131220325472</v>
      </c>
      <c r="E186">
        <v>4.2304798850574716</v>
      </c>
      <c r="F186">
        <v>0</v>
      </c>
      <c r="G186">
        <v>12.222776550574316</v>
      </c>
      <c r="H186">
        <v>218.24079938140014</v>
      </c>
      <c r="J186">
        <f t="shared" si="2"/>
        <v>218.24079938140014</v>
      </c>
    </row>
    <row r="187" spans="1:10" x14ac:dyDescent="0.2">
      <c r="A187" t="s">
        <v>214</v>
      </c>
      <c r="B187">
        <v>143.37492719610731</v>
      </c>
      <c r="C187">
        <v>33.693107891085212</v>
      </c>
      <c r="D187">
        <v>3.063732654518986</v>
      </c>
      <c r="E187">
        <v>0</v>
      </c>
      <c r="F187">
        <v>0.17095833333333335</v>
      </c>
      <c r="G187">
        <v>6.9585830884963054</v>
      </c>
      <c r="H187">
        <v>187.26130916354117</v>
      </c>
      <c r="J187">
        <f t="shared" si="2"/>
        <v>187.26130916354117</v>
      </c>
    </row>
    <row r="188" spans="1:10" x14ac:dyDescent="0.2">
      <c r="A188" t="s">
        <v>215</v>
      </c>
      <c r="B188">
        <v>161.94061357550726</v>
      </c>
      <c r="C188">
        <v>38.056044190244201</v>
      </c>
      <c r="D188">
        <v>3.93908484152441</v>
      </c>
      <c r="E188">
        <v>0</v>
      </c>
      <c r="F188">
        <v>7.3409722222222223E-2</v>
      </c>
      <c r="G188">
        <v>18.413683303245637</v>
      </c>
      <c r="H188">
        <v>222.42283563274373</v>
      </c>
      <c r="J188">
        <f t="shared" si="2"/>
        <v>222.42283563274373</v>
      </c>
    </row>
    <row r="189" spans="1:10" x14ac:dyDescent="0.2">
      <c r="A189" t="s">
        <v>216</v>
      </c>
      <c r="B189">
        <v>161.12306705749808</v>
      </c>
      <c r="C189">
        <v>37.863920758512045</v>
      </c>
      <c r="D189">
        <v>3.063732654518986</v>
      </c>
      <c r="E189">
        <v>0</v>
      </c>
      <c r="F189">
        <v>0.25410930049706104</v>
      </c>
      <c r="G189">
        <v>8.6655404224188342</v>
      </c>
      <c r="H189">
        <v>210.97037019344501</v>
      </c>
      <c r="I189">
        <v>65.665497896213182</v>
      </c>
      <c r="J189">
        <f t="shared" si="2"/>
        <v>276.63586808965817</v>
      </c>
    </row>
    <row r="190" spans="1:10" x14ac:dyDescent="0.2">
      <c r="A190" t="s">
        <v>217</v>
      </c>
      <c r="B190">
        <v>244.43354896707905</v>
      </c>
      <c r="C190">
        <v>57.441884007263575</v>
      </c>
      <c r="D190">
        <v>2.1883804675135612</v>
      </c>
      <c r="E190">
        <v>2.7456633928571428</v>
      </c>
      <c r="F190">
        <v>1.6883503401360547</v>
      </c>
      <c r="G190">
        <v>6.6279568927122874</v>
      </c>
      <c r="H190">
        <v>312.38012067470459</v>
      </c>
      <c r="J190">
        <f t="shared" si="2"/>
        <v>312.38012067470459</v>
      </c>
    </row>
    <row r="191" spans="1:10" x14ac:dyDescent="0.2">
      <c r="A191" t="s">
        <v>218</v>
      </c>
      <c r="B191">
        <v>254.11802700670745</v>
      </c>
      <c r="C191">
        <v>59.717736346576245</v>
      </c>
      <c r="D191">
        <v>5.6897892155352592</v>
      </c>
      <c r="E191">
        <v>0</v>
      </c>
      <c r="F191">
        <v>0</v>
      </c>
      <c r="G191">
        <v>7.4112549617533672</v>
      </c>
      <c r="H191">
        <v>326.93680753057231</v>
      </c>
      <c r="J191">
        <f t="shared" si="2"/>
        <v>326.93680753057231</v>
      </c>
    </row>
    <row r="192" spans="1:10" x14ac:dyDescent="0.2">
      <c r="A192" t="s">
        <v>219</v>
      </c>
      <c r="B192">
        <v>197.03142308982382</v>
      </c>
      <c r="C192">
        <v>46.302384426108596</v>
      </c>
      <c r="D192">
        <v>4.8144370285298344</v>
      </c>
      <c r="E192">
        <v>0</v>
      </c>
      <c r="F192">
        <v>0</v>
      </c>
      <c r="G192">
        <v>23.055295951200183</v>
      </c>
      <c r="H192">
        <v>271.20354049566242</v>
      </c>
      <c r="J192">
        <f t="shared" si="2"/>
        <v>271.20354049566242</v>
      </c>
    </row>
    <row r="193" spans="1:10" x14ac:dyDescent="0.2">
      <c r="A193" t="s">
        <v>220</v>
      </c>
      <c r="B193">
        <v>223.58090325286383</v>
      </c>
      <c r="C193">
        <v>52.541512264422998</v>
      </c>
      <c r="D193">
        <v>3.93908484152441</v>
      </c>
      <c r="E193">
        <v>0</v>
      </c>
      <c r="F193">
        <v>5.666298870051544</v>
      </c>
      <c r="G193">
        <v>1.5218436506259736</v>
      </c>
      <c r="H193">
        <v>287.2496428794887</v>
      </c>
      <c r="I193">
        <v>50.774894810659191</v>
      </c>
      <c r="J193">
        <f t="shared" si="2"/>
        <v>338.02453769014789</v>
      </c>
    </row>
    <row r="194" spans="1:10" x14ac:dyDescent="0.2">
      <c r="A194" t="s">
        <v>221</v>
      </c>
      <c r="B194">
        <v>113.00023068554708</v>
      </c>
      <c r="C194">
        <v>26.555054211103563</v>
      </c>
      <c r="D194">
        <v>1.750704374010849</v>
      </c>
      <c r="E194">
        <v>2.252546218487395</v>
      </c>
      <c r="F194">
        <v>2.7647175925925924</v>
      </c>
      <c r="G194">
        <v>7.4614209272235547E-3</v>
      </c>
      <c r="H194">
        <v>144.07816828418132</v>
      </c>
      <c r="J194">
        <f t="shared" si="2"/>
        <v>144.07816828418132</v>
      </c>
    </row>
    <row r="195" spans="1:10" x14ac:dyDescent="0.2">
      <c r="A195" t="s">
        <v>222</v>
      </c>
      <c r="B195">
        <v>334.67904901086445</v>
      </c>
      <c r="C195">
        <v>78.649576517553143</v>
      </c>
      <c r="D195">
        <v>2.6260565610162736</v>
      </c>
      <c r="E195">
        <v>0</v>
      </c>
      <c r="F195">
        <v>0.97777777777777775</v>
      </c>
      <c r="G195">
        <v>3.0534088615870205</v>
      </c>
      <c r="H195">
        <v>419.98586872879866</v>
      </c>
      <c r="J195">
        <f t="shared" ref="J195:J258" si="3">I195+H195</f>
        <v>419.98586872879866</v>
      </c>
    </row>
    <row r="196" spans="1:10" x14ac:dyDescent="0.2">
      <c r="A196" t="s">
        <v>223</v>
      </c>
      <c r="B196">
        <v>102.43857737423377</v>
      </c>
      <c r="C196">
        <v>24.073065682944936</v>
      </c>
      <c r="D196">
        <v>5.6897892155352592</v>
      </c>
      <c r="E196">
        <v>0</v>
      </c>
      <c r="F196">
        <v>13.129028486394557</v>
      </c>
      <c r="G196">
        <v>0.94433608610173103</v>
      </c>
      <c r="H196">
        <v>146.27479684521026</v>
      </c>
      <c r="J196">
        <f t="shared" si="3"/>
        <v>146.27479684521026</v>
      </c>
    </row>
    <row r="197" spans="1:10" x14ac:dyDescent="0.2">
      <c r="A197" t="s">
        <v>224</v>
      </c>
      <c r="B197">
        <v>170.60252917673225</v>
      </c>
      <c r="C197">
        <v>40.091594356532077</v>
      </c>
      <c r="D197">
        <v>1.750704374010849</v>
      </c>
      <c r="E197">
        <v>0</v>
      </c>
      <c r="F197">
        <v>0</v>
      </c>
      <c r="G197">
        <v>1.0992271901713273</v>
      </c>
      <c r="H197">
        <v>213.54405509744649</v>
      </c>
      <c r="I197">
        <v>36.407082748948113</v>
      </c>
      <c r="J197">
        <f t="shared" si="3"/>
        <v>249.9511378463946</v>
      </c>
    </row>
    <row r="198" spans="1:10" x14ac:dyDescent="0.2">
      <c r="A198" t="s">
        <v>225</v>
      </c>
      <c r="B198">
        <v>201.14205689520205</v>
      </c>
      <c r="C198">
        <v>47.268383370372476</v>
      </c>
      <c r="D198">
        <v>5.2521131220325472</v>
      </c>
      <c r="E198">
        <v>2.9024931818181816</v>
      </c>
      <c r="F198">
        <v>0</v>
      </c>
      <c r="G198">
        <v>0.94313692916699887</v>
      </c>
      <c r="H198">
        <v>254.60569031677406</v>
      </c>
      <c r="J198">
        <f t="shared" si="3"/>
        <v>254.60569031677406</v>
      </c>
    </row>
    <row r="199" spans="1:10" x14ac:dyDescent="0.2">
      <c r="A199" t="s">
        <v>226</v>
      </c>
      <c r="B199">
        <v>195.43246565415953</v>
      </c>
      <c r="C199">
        <v>45.926629428727487</v>
      </c>
      <c r="D199">
        <v>3.501408748021698</v>
      </c>
      <c r="E199">
        <v>0</v>
      </c>
      <c r="F199">
        <v>0</v>
      </c>
      <c r="G199">
        <v>8.4850142546179583</v>
      </c>
      <c r="H199">
        <v>253.34551808552669</v>
      </c>
      <c r="J199">
        <f t="shared" si="3"/>
        <v>253.34551808552669</v>
      </c>
    </row>
    <row r="200" spans="1:10" x14ac:dyDescent="0.2">
      <c r="A200" t="s">
        <v>227</v>
      </c>
      <c r="B200">
        <v>223.28214705785254</v>
      </c>
      <c r="C200">
        <v>52.471304558595342</v>
      </c>
      <c r="D200">
        <v>4.3767609350271224</v>
      </c>
      <c r="E200">
        <v>0</v>
      </c>
      <c r="F200">
        <v>0</v>
      </c>
      <c r="G200">
        <v>13.487662583216826</v>
      </c>
      <c r="H200">
        <v>293.61787513469181</v>
      </c>
      <c r="J200">
        <f t="shared" si="3"/>
        <v>293.61787513469181</v>
      </c>
    </row>
    <row r="201" spans="1:10" x14ac:dyDescent="0.2">
      <c r="A201" t="s">
        <v>228</v>
      </c>
      <c r="B201">
        <v>134.9668796414868</v>
      </c>
      <c r="C201">
        <v>31.717216715749394</v>
      </c>
      <c r="D201">
        <v>2.6260565610162736</v>
      </c>
      <c r="E201">
        <v>0</v>
      </c>
      <c r="F201">
        <v>0.25462962962962965</v>
      </c>
      <c r="G201">
        <v>0.2056554143065992</v>
      </c>
      <c r="H201">
        <v>169.77043796218868</v>
      </c>
      <c r="I201">
        <v>16.081767180925667</v>
      </c>
      <c r="J201">
        <f t="shared" si="3"/>
        <v>185.85220514311436</v>
      </c>
    </row>
    <row r="202" spans="1:10" x14ac:dyDescent="0.2">
      <c r="A202" t="s">
        <v>229</v>
      </c>
      <c r="B202">
        <v>168.87656852512191</v>
      </c>
      <c r="C202">
        <v>39.685993603403645</v>
      </c>
      <c r="D202">
        <v>1.3130282805081368</v>
      </c>
      <c r="E202">
        <v>1.6353729338842975</v>
      </c>
      <c r="F202">
        <v>0</v>
      </c>
      <c r="G202">
        <v>0</v>
      </c>
      <c r="H202">
        <v>209.87559040903369</v>
      </c>
      <c r="J202">
        <f t="shared" si="3"/>
        <v>209.87559040903369</v>
      </c>
    </row>
    <row r="203" spans="1:10" x14ac:dyDescent="0.2">
      <c r="A203" t="s">
        <v>230</v>
      </c>
      <c r="B203">
        <v>263.41348139000291</v>
      </c>
      <c r="C203">
        <v>61.902168126650679</v>
      </c>
      <c r="D203">
        <v>2.6260565610162736</v>
      </c>
      <c r="E203">
        <v>0</v>
      </c>
      <c r="F203">
        <v>0</v>
      </c>
      <c r="G203">
        <v>1.546899491948964</v>
      </c>
      <c r="H203">
        <v>329.48860556961887</v>
      </c>
      <c r="J203">
        <f t="shared" si="3"/>
        <v>329.48860556961887</v>
      </c>
    </row>
    <row r="204" spans="1:10" x14ac:dyDescent="0.2">
      <c r="A204" t="s">
        <v>231</v>
      </c>
      <c r="B204">
        <v>192.44881268290374</v>
      </c>
      <c r="C204">
        <v>45.225470980482378</v>
      </c>
      <c r="D204">
        <v>1.3130282805081368</v>
      </c>
      <c r="E204">
        <v>0</v>
      </c>
      <c r="F204">
        <v>3.22265625</v>
      </c>
      <c r="G204">
        <v>0.82335632590400287</v>
      </c>
      <c r="H204">
        <v>243.03332451979827</v>
      </c>
      <c r="J204">
        <f t="shared" si="3"/>
        <v>243.03332451979827</v>
      </c>
    </row>
    <row r="205" spans="1:10" x14ac:dyDescent="0.2">
      <c r="A205" t="s">
        <v>232</v>
      </c>
      <c r="B205">
        <v>283.20229804044538</v>
      </c>
      <c r="C205">
        <v>66.552540039504663</v>
      </c>
      <c r="D205">
        <v>0.43767609350271225</v>
      </c>
      <c r="E205">
        <v>0</v>
      </c>
      <c r="F205">
        <v>0</v>
      </c>
      <c r="G205">
        <v>3.1486813865712855</v>
      </c>
      <c r="H205">
        <v>353.34119556002406</v>
      </c>
      <c r="I205">
        <v>41.243057503506321</v>
      </c>
      <c r="J205">
        <f t="shared" si="3"/>
        <v>394.58425306353035</v>
      </c>
    </row>
    <row r="206" spans="1:10" x14ac:dyDescent="0.2">
      <c r="A206" t="s">
        <v>233</v>
      </c>
      <c r="B206">
        <v>326.94129623190435</v>
      </c>
      <c r="C206">
        <v>76.831204614497523</v>
      </c>
      <c r="D206">
        <v>3.063732654518986</v>
      </c>
      <c r="E206">
        <v>3.8828064516129039</v>
      </c>
      <c r="F206">
        <v>0</v>
      </c>
      <c r="G206">
        <v>7.1560670872090775</v>
      </c>
      <c r="H206">
        <v>413.99230058812986</v>
      </c>
      <c r="J206">
        <f t="shared" si="3"/>
        <v>413.99230058812986</v>
      </c>
    </row>
    <row r="207" spans="1:10" x14ac:dyDescent="0.2">
      <c r="A207" t="s">
        <v>234</v>
      </c>
      <c r="B207">
        <v>262.38186653152195</v>
      </c>
      <c r="C207">
        <v>61.659738634907654</v>
      </c>
      <c r="D207">
        <v>1.750704374010849</v>
      </c>
      <c r="E207">
        <v>0</v>
      </c>
      <c r="F207">
        <v>10.293726147594626</v>
      </c>
      <c r="G207">
        <v>2.8966986660562486</v>
      </c>
      <c r="H207">
        <v>338.98273435409129</v>
      </c>
      <c r="J207">
        <f t="shared" si="3"/>
        <v>338.98273435409129</v>
      </c>
    </row>
    <row r="208" spans="1:10" x14ac:dyDescent="0.2">
      <c r="A208" t="s">
        <v>235</v>
      </c>
      <c r="B208">
        <v>234.23783528551408</v>
      </c>
      <c r="C208">
        <v>55.045891292095803</v>
      </c>
      <c r="D208">
        <v>1.750704374010849</v>
      </c>
      <c r="E208">
        <v>0</v>
      </c>
      <c r="F208">
        <v>13.683937234896748</v>
      </c>
      <c r="G208">
        <v>0</v>
      </c>
      <c r="H208">
        <v>304.71836818651747</v>
      </c>
      <c r="J208">
        <f t="shared" si="3"/>
        <v>304.71836818651747</v>
      </c>
    </row>
    <row r="209" spans="1:10" x14ac:dyDescent="0.2">
      <c r="A209" t="s">
        <v>236</v>
      </c>
      <c r="B209">
        <v>124.8301871197377</v>
      </c>
      <c r="C209">
        <v>29.33509397313836</v>
      </c>
      <c r="D209">
        <v>2.6260565610162736</v>
      </c>
      <c r="E209">
        <v>0</v>
      </c>
      <c r="F209">
        <v>0</v>
      </c>
      <c r="G209">
        <v>11.334389401271535</v>
      </c>
      <c r="H209">
        <v>168.12572705516385</v>
      </c>
      <c r="J209">
        <f t="shared" si="3"/>
        <v>168.12572705516385</v>
      </c>
    </row>
    <row r="210" spans="1:10" x14ac:dyDescent="0.2">
      <c r="A210" t="s">
        <v>237</v>
      </c>
      <c r="B210">
        <v>148.79882662026952</v>
      </c>
      <c r="C210">
        <v>34.967724255763336</v>
      </c>
      <c r="D210">
        <v>5.2521131220325472</v>
      </c>
      <c r="E210">
        <v>2.7692150735294119</v>
      </c>
      <c r="F210">
        <v>0</v>
      </c>
      <c r="G210">
        <v>33.726249927780209</v>
      </c>
      <c r="H210">
        <v>222.74491392584559</v>
      </c>
      <c r="J210">
        <f t="shared" si="3"/>
        <v>222.74491392584559</v>
      </c>
    </row>
    <row r="211" spans="1:10" x14ac:dyDescent="0.2">
      <c r="A211" t="s">
        <v>238</v>
      </c>
      <c r="B211">
        <v>269.64867083032465</v>
      </c>
      <c r="C211">
        <v>63.367437645126287</v>
      </c>
      <c r="D211">
        <v>0.43767609350271225</v>
      </c>
      <c r="E211">
        <v>0</v>
      </c>
      <c r="F211">
        <v>3.5514987244897958</v>
      </c>
      <c r="G211">
        <v>4.6527504965211728</v>
      </c>
      <c r="H211">
        <v>341.65803378996463</v>
      </c>
      <c r="J211">
        <f t="shared" si="3"/>
        <v>341.65803378996463</v>
      </c>
    </row>
    <row r="212" spans="1:10" x14ac:dyDescent="0.2">
      <c r="A212" t="s">
        <v>239</v>
      </c>
      <c r="B212">
        <v>171.75042652656867</v>
      </c>
      <c r="C212">
        <v>40.361350233743636</v>
      </c>
      <c r="D212">
        <v>3.063732654518986</v>
      </c>
      <c r="E212">
        <v>0</v>
      </c>
      <c r="F212">
        <v>34.407506444119704</v>
      </c>
      <c r="G212">
        <v>2.3118931459276753</v>
      </c>
      <c r="H212">
        <v>251.89490900487868</v>
      </c>
      <c r="J212">
        <f t="shared" si="3"/>
        <v>251.89490900487868</v>
      </c>
    </row>
    <row r="213" spans="1:10" x14ac:dyDescent="0.2">
      <c r="A213" t="s">
        <v>240</v>
      </c>
      <c r="B213">
        <v>254.45813543061476</v>
      </c>
      <c r="C213">
        <v>59.797661826194464</v>
      </c>
      <c r="D213">
        <v>2.6260565610162736</v>
      </c>
      <c r="E213">
        <v>0</v>
      </c>
      <c r="F213">
        <v>11.458333333333334</v>
      </c>
      <c r="G213">
        <v>36.78685311412535</v>
      </c>
      <c r="H213">
        <v>365.12704026528417</v>
      </c>
      <c r="I213">
        <v>57.870967741935488</v>
      </c>
      <c r="J213">
        <f t="shared" si="3"/>
        <v>422.99800800721965</v>
      </c>
    </row>
    <row r="214" spans="1:10" x14ac:dyDescent="0.2">
      <c r="A214" t="s">
        <v>241</v>
      </c>
      <c r="B214">
        <v>117.02309727520328</v>
      </c>
      <c r="C214">
        <v>27.500427859672769</v>
      </c>
      <c r="D214">
        <v>1.3130282805081368</v>
      </c>
      <c r="E214">
        <v>1.9374519230769234</v>
      </c>
      <c r="F214">
        <v>0</v>
      </c>
      <c r="G214">
        <v>11.755266960800764</v>
      </c>
      <c r="H214">
        <v>157.59182037618496</v>
      </c>
      <c r="J214">
        <f t="shared" si="3"/>
        <v>157.59182037618496</v>
      </c>
    </row>
    <row r="215" spans="1:10" x14ac:dyDescent="0.2">
      <c r="A215" t="s">
        <v>242</v>
      </c>
      <c r="B215">
        <v>149.4269521842136</v>
      </c>
      <c r="C215">
        <v>35.115333763290195</v>
      </c>
      <c r="D215">
        <v>2.1883804675135612</v>
      </c>
      <c r="E215">
        <v>0</v>
      </c>
      <c r="F215">
        <v>0</v>
      </c>
      <c r="G215">
        <v>25.148689626393789</v>
      </c>
      <c r="H215">
        <v>211.87935604141114</v>
      </c>
      <c r="J215">
        <f t="shared" si="3"/>
        <v>211.87935604141114</v>
      </c>
    </row>
    <row r="216" spans="1:10" x14ac:dyDescent="0.2">
      <c r="A216" t="s">
        <v>243</v>
      </c>
      <c r="B216">
        <v>175.31402167157324</v>
      </c>
      <c r="C216">
        <v>41.198795092819708</v>
      </c>
      <c r="D216">
        <v>2.1883804675135612</v>
      </c>
      <c r="E216">
        <v>0</v>
      </c>
      <c r="F216">
        <v>2.1045918367346941</v>
      </c>
      <c r="G216">
        <v>1.503572545478457</v>
      </c>
      <c r="H216">
        <v>222.30936161411964</v>
      </c>
      <c r="J216">
        <f t="shared" si="3"/>
        <v>222.30936161411964</v>
      </c>
    </row>
    <row r="217" spans="1:10" x14ac:dyDescent="0.2">
      <c r="A217" t="s">
        <v>244</v>
      </c>
      <c r="B217">
        <v>122.21780011593941</v>
      </c>
      <c r="C217">
        <v>28.721183027245761</v>
      </c>
      <c r="D217">
        <v>2.1883804675135612</v>
      </c>
      <c r="E217">
        <v>0</v>
      </c>
      <c r="F217">
        <v>13.153698979591837</v>
      </c>
      <c r="G217">
        <v>6.5252889497802293</v>
      </c>
      <c r="H217">
        <v>172.80635154007078</v>
      </c>
      <c r="I217">
        <v>42.971528751753155</v>
      </c>
      <c r="J217">
        <f t="shared" si="3"/>
        <v>215.77788029182392</v>
      </c>
    </row>
    <row r="218" spans="1:10" x14ac:dyDescent="0.2">
      <c r="A218" t="s">
        <v>245</v>
      </c>
      <c r="B218">
        <v>198.2771798230248</v>
      </c>
      <c r="C218">
        <v>46.595137258410823</v>
      </c>
      <c r="D218">
        <v>3.93908484152441</v>
      </c>
      <c r="E218">
        <v>1.7008273437499999</v>
      </c>
      <c r="F218">
        <v>1.312154549319728</v>
      </c>
      <c r="G218">
        <v>20.254772262080621</v>
      </c>
      <c r="H218">
        <v>270.37832873436037</v>
      </c>
      <c r="J218">
        <f t="shared" si="3"/>
        <v>270.37832873436037</v>
      </c>
    </row>
    <row r="219" spans="1:10" x14ac:dyDescent="0.2">
      <c r="A219" t="s">
        <v>246</v>
      </c>
      <c r="B219">
        <v>69.029060637684609</v>
      </c>
      <c r="C219">
        <v>16.221829249855883</v>
      </c>
      <c r="D219">
        <v>4.8144370285298344</v>
      </c>
      <c r="E219">
        <v>0</v>
      </c>
      <c r="F219">
        <v>1.3037037037037036</v>
      </c>
      <c r="G219">
        <v>0</v>
      </c>
      <c r="H219">
        <v>91.369030619774037</v>
      </c>
      <c r="J219">
        <f t="shared" si="3"/>
        <v>91.369030619774037</v>
      </c>
    </row>
    <row r="220" spans="1:10" x14ac:dyDescent="0.2">
      <c r="A220" t="s">
        <v>247</v>
      </c>
      <c r="B220">
        <v>120.42776410478545</v>
      </c>
      <c r="C220">
        <v>28.300524564624581</v>
      </c>
      <c r="D220">
        <v>3.063732654518986</v>
      </c>
      <c r="E220">
        <v>0</v>
      </c>
      <c r="F220">
        <v>0.79200000000000004</v>
      </c>
      <c r="G220">
        <v>18.202523733934608</v>
      </c>
      <c r="H220">
        <v>170.78654505786363</v>
      </c>
      <c r="J220">
        <f t="shared" si="3"/>
        <v>170.78654505786363</v>
      </c>
    </row>
    <row r="221" spans="1:10" x14ac:dyDescent="0.2">
      <c r="A221" t="s">
        <v>248</v>
      </c>
      <c r="B221">
        <v>94.913075062103488</v>
      </c>
      <c r="C221">
        <v>22.304572639594319</v>
      </c>
      <c r="D221">
        <v>3.93908484152441</v>
      </c>
      <c r="E221">
        <v>0</v>
      </c>
      <c r="F221">
        <v>0</v>
      </c>
      <c r="G221">
        <v>7.8606186669852418</v>
      </c>
      <c r="H221">
        <v>129.01735121020747</v>
      </c>
      <c r="I221">
        <v>36.34165497896214</v>
      </c>
      <c r="J221">
        <f t="shared" si="3"/>
        <v>165.35900618916961</v>
      </c>
    </row>
    <row r="222" spans="1:10" x14ac:dyDescent="0.2">
      <c r="A222" t="s">
        <v>264</v>
      </c>
      <c r="B222">
        <v>187.37923783340099</v>
      </c>
      <c r="C222">
        <v>44.034120890849231</v>
      </c>
      <c r="D222">
        <v>28.88662217117901</v>
      </c>
      <c r="E222">
        <v>1.9437406716417909</v>
      </c>
      <c r="F222">
        <v>1.1818452380952384</v>
      </c>
      <c r="G222">
        <v>12.108462474448974</v>
      </c>
      <c r="H222">
        <v>273.59028860797349</v>
      </c>
      <c r="J222">
        <f t="shared" si="3"/>
        <v>273.59028860797349</v>
      </c>
    </row>
    <row r="223" spans="1:10" x14ac:dyDescent="0.2">
      <c r="A223" t="s">
        <v>265</v>
      </c>
      <c r="B223">
        <v>214.65617615300599</v>
      </c>
      <c r="C223">
        <v>50.444201395956405</v>
      </c>
      <c r="D223">
        <v>13.567958898584079</v>
      </c>
      <c r="E223">
        <v>0</v>
      </c>
      <c r="F223">
        <v>0.24648148148148152</v>
      </c>
      <c r="G223">
        <v>5.2813456008265529</v>
      </c>
      <c r="H223">
        <v>284.19616352985457</v>
      </c>
      <c r="J223">
        <f t="shared" si="3"/>
        <v>284.19616352985457</v>
      </c>
    </row>
    <row r="224" spans="1:10" x14ac:dyDescent="0.2">
      <c r="A224" t="s">
        <v>266</v>
      </c>
      <c r="B224">
        <v>210.13964147059664</v>
      </c>
      <c r="C224">
        <v>49.382815745590207</v>
      </c>
      <c r="D224">
        <v>12.692606711578655</v>
      </c>
      <c r="E224">
        <v>0</v>
      </c>
      <c r="F224">
        <v>1.9247193877551019</v>
      </c>
      <c r="G224">
        <v>0</v>
      </c>
      <c r="H224">
        <v>274.13978331552062</v>
      </c>
      <c r="J224">
        <f t="shared" si="3"/>
        <v>274.13978331552062</v>
      </c>
    </row>
    <row r="225" spans="1:10" x14ac:dyDescent="0.2">
      <c r="A225" t="s">
        <v>267</v>
      </c>
      <c r="B225">
        <v>210.58151429908762</v>
      </c>
      <c r="C225">
        <v>49.486655860285587</v>
      </c>
      <c r="D225">
        <v>20.133100301124763</v>
      </c>
      <c r="E225">
        <v>0</v>
      </c>
      <c r="F225">
        <v>0</v>
      </c>
      <c r="G225">
        <v>10.005003036466803</v>
      </c>
      <c r="H225">
        <v>290.2062734969648</v>
      </c>
      <c r="J225">
        <f t="shared" si="3"/>
        <v>290.2062734969648</v>
      </c>
    </row>
    <row r="226" spans="1:10" x14ac:dyDescent="0.2">
      <c r="A226" t="s">
        <v>250</v>
      </c>
      <c r="B226">
        <v>166.85222348401908</v>
      </c>
      <c r="C226">
        <v>39.210272518744482</v>
      </c>
      <c r="D226">
        <v>1.750704374010849</v>
      </c>
      <c r="E226">
        <v>3.0762499999999999</v>
      </c>
      <c r="F226">
        <v>0</v>
      </c>
      <c r="G226">
        <v>7.4096055041178364</v>
      </c>
      <c r="H226">
        <v>215.22280588089225</v>
      </c>
      <c r="J226">
        <f t="shared" si="3"/>
        <v>215.22280588089225</v>
      </c>
    </row>
    <row r="227" spans="1:10" x14ac:dyDescent="0.2">
      <c r="A227" t="s">
        <v>251</v>
      </c>
      <c r="B227">
        <v>225.47512540291132</v>
      </c>
      <c r="C227">
        <v>52.986654469684154</v>
      </c>
      <c r="D227">
        <v>4.8144370285298344</v>
      </c>
      <c r="E227">
        <v>0</v>
      </c>
      <c r="F227">
        <v>1.7415497448979591</v>
      </c>
      <c r="G227">
        <v>10.299653907358575</v>
      </c>
      <c r="H227">
        <v>295.31742055338179</v>
      </c>
      <c r="J227">
        <f t="shared" si="3"/>
        <v>295.31742055338179</v>
      </c>
    </row>
    <row r="228" spans="1:10" x14ac:dyDescent="0.2">
      <c r="A228" t="s">
        <v>252</v>
      </c>
      <c r="B228">
        <v>234.78346462034656</v>
      </c>
      <c r="C228">
        <v>55.174114185781441</v>
      </c>
      <c r="D228">
        <v>3.93908484152441</v>
      </c>
      <c r="E228">
        <v>0</v>
      </c>
      <c r="F228">
        <v>0</v>
      </c>
      <c r="G228">
        <v>6.868846794730775</v>
      </c>
      <c r="H228">
        <v>300.76551044238317</v>
      </c>
      <c r="J228">
        <f t="shared" si="3"/>
        <v>300.76551044238317</v>
      </c>
    </row>
    <row r="229" spans="1:10" x14ac:dyDescent="0.2">
      <c r="A229" t="s">
        <v>253</v>
      </c>
      <c r="B229">
        <v>143.09286600189287</v>
      </c>
      <c r="C229">
        <v>33.626823510444822</v>
      </c>
      <c r="D229">
        <v>8.7535218700542448</v>
      </c>
      <c r="E229">
        <v>0</v>
      </c>
      <c r="F229">
        <v>0</v>
      </c>
      <c r="G229">
        <v>22.202520185127355</v>
      </c>
      <c r="H229">
        <v>207.67573156751931</v>
      </c>
      <c r="I229">
        <v>18.812061711079949</v>
      </c>
      <c r="J229">
        <f t="shared" si="3"/>
        <v>226.48779327859927</v>
      </c>
    </row>
    <row r="230" spans="1:10" x14ac:dyDescent="0.2">
      <c r="A230" t="s">
        <v>255</v>
      </c>
      <c r="B230">
        <v>256.91104136370308</v>
      </c>
      <c r="C230">
        <v>60.374094720470218</v>
      </c>
      <c r="D230">
        <v>0.8753521870054245</v>
      </c>
      <c r="E230">
        <v>2.2520136363636363</v>
      </c>
      <c r="F230">
        <v>12.548194432320027</v>
      </c>
      <c r="G230">
        <v>6.5682217289249678</v>
      </c>
      <c r="H230">
        <v>337.27690443242375</v>
      </c>
      <c r="J230">
        <f t="shared" si="3"/>
        <v>337.27690443242375</v>
      </c>
    </row>
    <row r="231" spans="1:10" x14ac:dyDescent="0.2">
      <c r="A231" t="s">
        <v>257</v>
      </c>
      <c r="B231">
        <v>130.39730812998786</v>
      </c>
      <c r="C231">
        <v>30.643367410547146</v>
      </c>
      <c r="D231">
        <v>3.063732654518986</v>
      </c>
      <c r="E231">
        <v>0</v>
      </c>
      <c r="F231">
        <v>7.0494250637755105</v>
      </c>
      <c r="G231">
        <v>21.402638096441066</v>
      </c>
      <c r="H231">
        <v>192.55647135527056</v>
      </c>
      <c r="J231">
        <f t="shared" si="3"/>
        <v>192.55647135527056</v>
      </c>
    </row>
    <row r="232" spans="1:10" x14ac:dyDescent="0.2">
      <c r="A232" t="s">
        <v>258</v>
      </c>
      <c r="B232">
        <v>252.18562990616115</v>
      </c>
      <c r="C232">
        <v>59.263623027947865</v>
      </c>
      <c r="D232">
        <v>3.93908484152441</v>
      </c>
      <c r="E232">
        <v>0</v>
      </c>
      <c r="F232">
        <v>0</v>
      </c>
      <c r="G232">
        <v>9.6807988688965203</v>
      </c>
      <c r="H232">
        <v>325.06913664452998</v>
      </c>
      <c r="J232">
        <f t="shared" si="3"/>
        <v>325.06913664452998</v>
      </c>
    </row>
    <row r="233" spans="1:10" x14ac:dyDescent="0.2">
      <c r="A233" t="s">
        <v>259</v>
      </c>
      <c r="B233">
        <v>177.8844018529916</v>
      </c>
      <c r="C233">
        <v>41.802834435453022</v>
      </c>
      <c r="D233">
        <v>0</v>
      </c>
      <c r="E233">
        <v>0</v>
      </c>
      <c r="F233">
        <v>3.0046637499999997</v>
      </c>
      <c r="G233">
        <v>15.687736195531537</v>
      </c>
      <c r="H233">
        <v>238.37963623397616</v>
      </c>
      <c r="J233">
        <f t="shared" si="3"/>
        <v>238.37963623397616</v>
      </c>
    </row>
    <row r="234" spans="1:10" x14ac:dyDescent="0.2">
      <c r="A234" t="s">
        <v>260</v>
      </c>
      <c r="B234">
        <v>213.80500703833084</v>
      </c>
      <c r="C234">
        <v>50.244176654007745</v>
      </c>
      <c r="D234">
        <v>4.3767609350271224</v>
      </c>
      <c r="E234">
        <v>4.30962551724138</v>
      </c>
      <c r="F234">
        <v>0.9470663265306124</v>
      </c>
      <c r="G234">
        <v>2.8941245498583896</v>
      </c>
      <c r="H234">
        <v>272.26713550375473</v>
      </c>
      <c r="J234">
        <f t="shared" si="3"/>
        <v>272.26713550375473</v>
      </c>
    </row>
    <row r="235" spans="1:10" x14ac:dyDescent="0.2">
      <c r="A235" t="s">
        <v>261</v>
      </c>
      <c r="B235">
        <v>78.676869365809537</v>
      </c>
      <c r="C235">
        <v>18.489064300965239</v>
      </c>
      <c r="D235">
        <v>9.1911979635569576</v>
      </c>
      <c r="E235">
        <v>0</v>
      </c>
      <c r="F235">
        <v>0</v>
      </c>
      <c r="G235">
        <v>37.029410362437346</v>
      </c>
      <c r="H235">
        <v>143.38654199276908</v>
      </c>
      <c r="J235">
        <f t="shared" si="3"/>
        <v>143.38654199276908</v>
      </c>
    </row>
    <row r="236" spans="1:10" x14ac:dyDescent="0.2">
      <c r="A236" t="s">
        <v>262</v>
      </c>
      <c r="B236">
        <v>126.29439365416627</v>
      </c>
      <c r="C236">
        <v>29.67918250872907</v>
      </c>
      <c r="D236">
        <v>4.8144370285298344</v>
      </c>
      <c r="E236">
        <v>0</v>
      </c>
      <c r="F236">
        <v>0</v>
      </c>
      <c r="G236">
        <v>25.988139575974316</v>
      </c>
      <c r="H236">
        <v>186.77615276739948</v>
      </c>
      <c r="J236">
        <f t="shared" si="3"/>
        <v>186.77615276739948</v>
      </c>
    </row>
    <row r="237" spans="1:10" x14ac:dyDescent="0.2">
      <c r="A237" t="s">
        <v>263</v>
      </c>
      <c r="B237">
        <v>201.54596162593634</v>
      </c>
      <c r="C237">
        <v>47.363300982095041</v>
      </c>
      <c r="D237">
        <v>4.3767609350271224</v>
      </c>
      <c r="E237">
        <v>0</v>
      </c>
      <c r="F237">
        <v>0.35918367346938779</v>
      </c>
      <c r="G237">
        <v>5.2527552074274233</v>
      </c>
      <c r="H237">
        <v>258.89796242395533</v>
      </c>
      <c r="J237">
        <f t="shared" si="3"/>
        <v>258.89796242395533</v>
      </c>
    </row>
    <row r="238" spans="1:10" x14ac:dyDescent="0.2">
      <c r="A238" t="s">
        <v>268</v>
      </c>
      <c r="B238">
        <v>114.562525805384</v>
      </c>
      <c r="C238">
        <v>26.922193564265239</v>
      </c>
      <c r="D238">
        <v>2.6260565610162736</v>
      </c>
      <c r="E238">
        <v>3.1610710084033617</v>
      </c>
      <c r="F238">
        <v>2.0461309523809521</v>
      </c>
      <c r="G238">
        <v>2.7308547685025437</v>
      </c>
      <c r="H238">
        <v>148.88776165154903</v>
      </c>
      <c r="J238">
        <f t="shared" si="3"/>
        <v>148.88776165154903</v>
      </c>
    </row>
    <row r="239" spans="1:10" x14ac:dyDescent="0.2">
      <c r="A239" t="s">
        <v>269</v>
      </c>
      <c r="B239">
        <v>126.95657774434193</v>
      </c>
      <c r="C239">
        <v>29.834795769920351</v>
      </c>
      <c r="D239">
        <v>2.6260565610162736</v>
      </c>
      <c r="E239">
        <v>0</v>
      </c>
      <c r="F239">
        <v>0.27499999999999997</v>
      </c>
      <c r="G239">
        <v>16.141344447506153</v>
      </c>
      <c r="H239">
        <v>175.83377452278472</v>
      </c>
      <c r="J239">
        <f t="shared" si="3"/>
        <v>175.83377452278472</v>
      </c>
    </row>
    <row r="240" spans="1:10" x14ac:dyDescent="0.2">
      <c r="A240" t="s">
        <v>270</v>
      </c>
      <c r="B240">
        <v>68.45191400610527</v>
      </c>
      <c r="C240">
        <v>16.086199791434737</v>
      </c>
      <c r="D240">
        <v>2.6260565610162736</v>
      </c>
      <c r="E240">
        <v>0</v>
      </c>
      <c r="F240">
        <v>0.92562962962962958</v>
      </c>
      <c r="G240">
        <v>0.44334571394830924</v>
      </c>
      <c r="H240">
        <v>88.533145702134206</v>
      </c>
      <c r="J240">
        <f t="shared" si="3"/>
        <v>88.533145702134206</v>
      </c>
    </row>
    <row r="241" spans="1:10" x14ac:dyDescent="0.2">
      <c r="A241" t="s">
        <v>271</v>
      </c>
      <c r="B241">
        <v>97.874440111401782</v>
      </c>
      <c r="C241">
        <v>23.000493426179418</v>
      </c>
      <c r="D241">
        <v>8.7535218700542448</v>
      </c>
      <c r="E241">
        <v>0</v>
      </c>
      <c r="F241">
        <v>0.67534013605442189</v>
      </c>
      <c r="G241">
        <v>5.4282824205991469</v>
      </c>
      <c r="H241">
        <v>135.732077964289</v>
      </c>
      <c r="I241">
        <v>34.018232819074335</v>
      </c>
      <c r="J241">
        <f t="shared" si="3"/>
        <v>169.75031078336335</v>
      </c>
    </row>
    <row r="242" spans="1:10" x14ac:dyDescent="0.2">
      <c r="A242" t="s">
        <v>272</v>
      </c>
      <c r="B242">
        <v>300.43379181500649</v>
      </c>
      <c r="C242">
        <v>70.601941076526515</v>
      </c>
      <c r="D242">
        <v>0.8753521870054245</v>
      </c>
      <c r="E242">
        <v>3.4551611111111105</v>
      </c>
      <c r="F242">
        <v>0</v>
      </c>
      <c r="G242">
        <v>0</v>
      </c>
      <c r="H242">
        <v>371.91108507853846</v>
      </c>
      <c r="J242">
        <f t="shared" si="3"/>
        <v>371.91108507853846</v>
      </c>
    </row>
    <row r="243" spans="1:10" x14ac:dyDescent="0.2">
      <c r="A243" t="s">
        <v>273</v>
      </c>
      <c r="B243">
        <v>188.45620736676537</v>
      </c>
      <c r="C243">
        <v>44.287208731189857</v>
      </c>
      <c r="D243">
        <v>1.3130282805081368</v>
      </c>
      <c r="E243">
        <v>0</v>
      </c>
      <c r="F243">
        <v>0.34661458333333334</v>
      </c>
      <c r="G243">
        <v>4.3540740607343054</v>
      </c>
      <c r="H243">
        <v>238.75713302253098</v>
      </c>
      <c r="J243">
        <f t="shared" si="3"/>
        <v>238.75713302253098</v>
      </c>
    </row>
    <row r="244" spans="1:10" x14ac:dyDescent="0.2">
      <c r="A244" t="s">
        <v>274</v>
      </c>
      <c r="B244">
        <v>241.80055060918869</v>
      </c>
      <c r="C244">
        <v>56.823129393159341</v>
      </c>
      <c r="D244">
        <v>2.1883804675135612</v>
      </c>
      <c r="E244">
        <v>0</v>
      </c>
      <c r="F244">
        <v>0</v>
      </c>
      <c r="G244">
        <v>6.0517712383275155</v>
      </c>
      <c r="H244">
        <v>306.86383170818908</v>
      </c>
      <c r="J244">
        <f t="shared" si="3"/>
        <v>306.86383170818908</v>
      </c>
    </row>
    <row r="245" spans="1:10" x14ac:dyDescent="0.2">
      <c r="A245" t="s">
        <v>275</v>
      </c>
      <c r="B245">
        <v>195.57005316996214</v>
      </c>
      <c r="C245">
        <v>45.958962494941098</v>
      </c>
      <c r="D245">
        <v>0.8753521870054245</v>
      </c>
      <c r="E245">
        <v>0</v>
      </c>
      <c r="F245">
        <v>6.2002314814814818</v>
      </c>
      <c r="G245">
        <v>11.256629255596453</v>
      </c>
      <c r="H245">
        <v>259.86122858898659</v>
      </c>
      <c r="I245">
        <v>56.660238429172502</v>
      </c>
      <c r="J245">
        <f t="shared" si="3"/>
        <v>316.52146701815911</v>
      </c>
    </row>
    <row r="246" spans="1:10" x14ac:dyDescent="0.2">
      <c r="A246" t="s">
        <v>276</v>
      </c>
      <c r="B246">
        <v>167.99290062691961</v>
      </c>
      <c r="C246">
        <v>39.478331647326108</v>
      </c>
      <c r="D246">
        <v>3.063732654518986</v>
      </c>
      <c r="E246">
        <v>3.3392461928934014</v>
      </c>
      <c r="F246">
        <v>0.84262696793546898</v>
      </c>
      <c r="G246">
        <v>3.6518066775267184</v>
      </c>
      <c r="H246">
        <v>215.02939857422689</v>
      </c>
      <c r="J246">
        <f t="shared" si="3"/>
        <v>215.02939857422689</v>
      </c>
    </row>
    <row r="247" spans="1:10" x14ac:dyDescent="0.2">
      <c r="A247" t="s">
        <v>277</v>
      </c>
      <c r="B247">
        <v>132.33986906123101</v>
      </c>
      <c r="C247">
        <v>31.099869229389288</v>
      </c>
      <c r="D247">
        <v>2.6260565610162736</v>
      </c>
      <c r="E247">
        <v>0</v>
      </c>
      <c r="F247">
        <v>0</v>
      </c>
      <c r="G247">
        <v>7.3354909435684066</v>
      </c>
      <c r="H247">
        <v>173.40128579520498</v>
      </c>
      <c r="J247">
        <f t="shared" si="3"/>
        <v>173.40128579520498</v>
      </c>
    </row>
    <row r="248" spans="1:10" x14ac:dyDescent="0.2">
      <c r="A248" t="s">
        <v>278</v>
      </c>
      <c r="B248">
        <v>319.88840688618774</v>
      </c>
      <c r="C248">
        <v>75.173775618254112</v>
      </c>
      <c r="D248">
        <v>0.8753521870054245</v>
      </c>
      <c r="E248">
        <v>0</v>
      </c>
      <c r="F248">
        <v>0</v>
      </c>
      <c r="G248">
        <v>8.5508050375556213</v>
      </c>
      <c r="H248">
        <v>404.48833972900292</v>
      </c>
      <c r="J248">
        <f t="shared" si="3"/>
        <v>404.48833972900292</v>
      </c>
    </row>
    <row r="249" spans="1:10" x14ac:dyDescent="0.2">
      <c r="A249" t="s">
        <v>279</v>
      </c>
      <c r="B249">
        <v>153.57292388111807</v>
      </c>
      <c r="C249">
        <v>36.089637112062746</v>
      </c>
      <c r="D249">
        <v>5.2521131220325472</v>
      </c>
      <c r="E249">
        <v>0</v>
      </c>
      <c r="F249">
        <v>0.51221088435374162</v>
      </c>
      <c r="G249">
        <v>10.395873297515072</v>
      </c>
      <c r="H249">
        <v>205.82275829708217</v>
      </c>
      <c r="I249">
        <v>28.186535764375876</v>
      </c>
      <c r="J249">
        <f t="shared" si="3"/>
        <v>234.00929406145804</v>
      </c>
    </row>
    <row r="250" spans="1:10" x14ac:dyDescent="0.2">
      <c r="A250" t="s">
        <v>280</v>
      </c>
      <c r="B250">
        <v>134.88549460398704</v>
      </c>
      <c r="C250">
        <v>31.698091231936953</v>
      </c>
      <c r="D250">
        <v>0</v>
      </c>
      <c r="E250">
        <v>6.2729782293178538</v>
      </c>
      <c r="F250">
        <v>0.99124510833333324</v>
      </c>
      <c r="G250">
        <v>42.56112685401019</v>
      </c>
      <c r="H250">
        <v>210.13595779826753</v>
      </c>
      <c r="J250">
        <f t="shared" si="3"/>
        <v>210.13595779826753</v>
      </c>
    </row>
    <row r="251" spans="1:10" x14ac:dyDescent="0.2">
      <c r="A251" t="s">
        <v>281</v>
      </c>
      <c r="B251">
        <v>196.1657600439417</v>
      </c>
      <c r="C251">
        <v>46.098953610326298</v>
      </c>
      <c r="D251">
        <v>0</v>
      </c>
      <c r="E251">
        <v>0</v>
      </c>
      <c r="F251">
        <v>9.1363522181016155</v>
      </c>
      <c r="G251">
        <v>52.663037068690187</v>
      </c>
      <c r="H251">
        <v>304.06410294105979</v>
      </c>
      <c r="J251">
        <f t="shared" si="3"/>
        <v>304.06410294105979</v>
      </c>
    </row>
    <row r="252" spans="1:10" x14ac:dyDescent="0.2">
      <c r="A252" t="s">
        <v>282</v>
      </c>
      <c r="B252">
        <v>134.29418453355169</v>
      </c>
      <c r="C252">
        <v>31.559133365384643</v>
      </c>
      <c r="D252">
        <v>0.43767609350271225</v>
      </c>
      <c r="E252">
        <v>0</v>
      </c>
      <c r="F252">
        <v>8.9949492428124991</v>
      </c>
      <c r="G252">
        <v>25.312759462556397</v>
      </c>
      <c r="H252">
        <v>200.59870269780794</v>
      </c>
      <c r="J252">
        <f t="shared" si="3"/>
        <v>200.59870269780794</v>
      </c>
    </row>
    <row r="253" spans="1:10" x14ac:dyDescent="0.2">
      <c r="A253" t="s">
        <v>283</v>
      </c>
      <c r="B253">
        <v>179.58188895895552</v>
      </c>
      <c r="C253">
        <v>42.201743905354547</v>
      </c>
      <c r="D253">
        <v>3.93908484152441</v>
      </c>
      <c r="E253">
        <v>0</v>
      </c>
      <c r="F253">
        <v>6.951360790639173</v>
      </c>
      <c r="G253">
        <v>48.691739576544975</v>
      </c>
      <c r="H253">
        <v>281.3658180730186</v>
      </c>
      <c r="J253">
        <f t="shared" si="3"/>
        <v>281.3658180730186</v>
      </c>
    </row>
    <row r="254" spans="1:10" x14ac:dyDescent="0.2">
      <c r="A254" t="s">
        <v>284</v>
      </c>
      <c r="B254">
        <v>310.6716269970396</v>
      </c>
      <c r="C254">
        <v>73.007832344304305</v>
      </c>
      <c r="D254">
        <v>4.3767609350271224</v>
      </c>
      <c r="E254">
        <v>3.8205192307692308</v>
      </c>
      <c r="F254">
        <v>1.2212244897959184</v>
      </c>
      <c r="G254">
        <v>12.990558367796334</v>
      </c>
      <c r="H254">
        <v>402.26800313396325</v>
      </c>
      <c r="J254">
        <f t="shared" si="3"/>
        <v>402.26800313396325</v>
      </c>
    </row>
    <row r="255" spans="1:10" x14ac:dyDescent="0.2">
      <c r="A255" t="s">
        <v>285</v>
      </c>
      <c r="B255">
        <v>249.39251252325164</v>
      </c>
      <c r="C255">
        <v>58.607240442964134</v>
      </c>
      <c r="D255">
        <v>1.3130282805081368</v>
      </c>
      <c r="E255">
        <v>0</v>
      </c>
      <c r="F255">
        <v>0</v>
      </c>
      <c r="G255">
        <v>8.6605778619559128</v>
      </c>
      <c r="H255">
        <v>317.97335910867986</v>
      </c>
      <c r="J255">
        <f t="shared" si="3"/>
        <v>317.97335910867986</v>
      </c>
    </row>
    <row r="256" spans="1:10" x14ac:dyDescent="0.2">
      <c r="A256" t="s">
        <v>286</v>
      </c>
      <c r="B256">
        <v>198.49709382815448</v>
      </c>
      <c r="C256">
        <v>46.646817049616303</v>
      </c>
      <c r="D256">
        <v>3.063732654518986</v>
      </c>
      <c r="E256">
        <v>0</v>
      </c>
      <c r="F256">
        <v>0</v>
      </c>
      <c r="G256">
        <v>4.2311802141330421</v>
      </c>
      <c r="H256">
        <v>252.43882374642283</v>
      </c>
      <c r="J256">
        <f t="shared" si="3"/>
        <v>252.43882374642283</v>
      </c>
    </row>
    <row r="257" spans="1:10" x14ac:dyDescent="0.2">
      <c r="A257" t="s">
        <v>287</v>
      </c>
      <c r="B257">
        <v>214.39488081466573</v>
      </c>
      <c r="C257">
        <v>50.38279699144644</v>
      </c>
      <c r="D257">
        <v>1.3130282805081368</v>
      </c>
      <c r="E257">
        <v>0</v>
      </c>
      <c r="F257">
        <v>9.559687499999999</v>
      </c>
      <c r="G257">
        <v>2.9373639035898367</v>
      </c>
      <c r="H257">
        <v>278.58775749021009</v>
      </c>
      <c r="J257">
        <f t="shared" si="3"/>
        <v>278.58775749021009</v>
      </c>
    </row>
    <row r="258" spans="1:10" x14ac:dyDescent="0.2">
      <c r="A258" t="s">
        <v>305</v>
      </c>
      <c r="B258">
        <v>268.3097692871782</v>
      </c>
      <c r="C258">
        <v>63.052795782486875</v>
      </c>
      <c r="D258">
        <v>3.93908484152441</v>
      </c>
      <c r="E258">
        <v>2.6937187499999999</v>
      </c>
      <c r="F258">
        <v>4.2109375</v>
      </c>
      <c r="G258">
        <v>0.44091223961316572</v>
      </c>
      <c r="H258">
        <v>339.95349965080266</v>
      </c>
      <c r="J258">
        <f t="shared" si="3"/>
        <v>339.95349965080266</v>
      </c>
    </row>
    <row r="259" spans="1:10" x14ac:dyDescent="0.2">
      <c r="A259" t="s">
        <v>306</v>
      </c>
      <c r="B259">
        <v>224.6460303932449</v>
      </c>
      <c r="C259">
        <v>52.791817142412548</v>
      </c>
      <c r="D259">
        <v>3.063732654518986</v>
      </c>
      <c r="E259">
        <v>0</v>
      </c>
      <c r="F259">
        <v>7.8166840277777774E-2</v>
      </c>
      <c r="G259">
        <v>1.1794639897008086</v>
      </c>
      <c r="H259">
        <v>281.75921102015502</v>
      </c>
      <c r="J259">
        <f t="shared" ref="J259:J322" si="4">I259+H259</f>
        <v>281.75921102015502</v>
      </c>
    </row>
    <row r="260" spans="1:10" x14ac:dyDescent="0.2">
      <c r="A260" t="s">
        <v>307</v>
      </c>
      <c r="B260">
        <v>247.12041703655592</v>
      </c>
      <c r="C260">
        <v>58.073298003590637</v>
      </c>
      <c r="D260">
        <v>0.8753521870054245</v>
      </c>
      <c r="E260">
        <v>0</v>
      </c>
      <c r="F260">
        <v>1.2836665920008339</v>
      </c>
      <c r="G260">
        <v>2.8800270536719834</v>
      </c>
      <c r="H260">
        <v>310.23276087282483</v>
      </c>
      <c r="J260">
        <f t="shared" si="4"/>
        <v>310.23276087282483</v>
      </c>
    </row>
    <row r="261" spans="1:10" x14ac:dyDescent="0.2">
      <c r="A261" t="s">
        <v>308</v>
      </c>
      <c r="B261">
        <v>198.53883759544885</v>
      </c>
      <c r="C261">
        <v>46.656626834930478</v>
      </c>
      <c r="D261">
        <v>5.2521131220325472</v>
      </c>
      <c r="E261">
        <v>0</v>
      </c>
      <c r="F261">
        <v>0.5092592592592593</v>
      </c>
      <c r="G261">
        <v>0.58770348272084272</v>
      </c>
      <c r="H261">
        <v>251.54454029439199</v>
      </c>
      <c r="I261">
        <v>52.949158485273493</v>
      </c>
      <c r="J261">
        <f t="shared" si="4"/>
        <v>304.49369877966546</v>
      </c>
    </row>
    <row r="262" spans="1:10" x14ac:dyDescent="0.2">
      <c r="A262" t="s">
        <v>309</v>
      </c>
      <c r="B262">
        <v>122.11282830868971</v>
      </c>
      <c r="C262">
        <v>28.696514652542081</v>
      </c>
      <c r="D262">
        <v>1.750704374010849</v>
      </c>
      <c r="E262">
        <v>2.4745279255319153</v>
      </c>
      <c r="F262">
        <v>0</v>
      </c>
      <c r="G262">
        <v>0</v>
      </c>
      <c r="H262">
        <v>152.56004733524264</v>
      </c>
      <c r="J262">
        <f t="shared" si="4"/>
        <v>152.56004733524264</v>
      </c>
    </row>
    <row r="263" spans="1:10" x14ac:dyDescent="0.2">
      <c r="A263" t="s">
        <v>310</v>
      </c>
      <c r="B263">
        <v>93.352263669007371</v>
      </c>
      <c r="C263">
        <v>21.937781962216732</v>
      </c>
      <c r="D263">
        <v>2.6260565610162736</v>
      </c>
      <c r="E263">
        <v>0</v>
      </c>
      <c r="F263">
        <v>0</v>
      </c>
      <c r="G263">
        <v>0</v>
      </c>
      <c r="H263">
        <v>117.91610219224037</v>
      </c>
      <c r="J263">
        <f t="shared" si="4"/>
        <v>117.91610219224037</v>
      </c>
    </row>
    <row r="264" spans="1:10" x14ac:dyDescent="0.2">
      <c r="A264" t="s">
        <v>311</v>
      </c>
      <c r="B264">
        <v>176.31490811124064</v>
      </c>
      <c r="C264">
        <v>41.434003406141549</v>
      </c>
      <c r="D264">
        <v>3.93908484152441</v>
      </c>
      <c r="E264">
        <v>0</v>
      </c>
      <c r="F264">
        <v>0</v>
      </c>
      <c r="G264">
        <v>1.9881084365444377</v>
      </c>
      <c r="H264">
        <v>223.67610479545107</v>
      </c>
      <c r="J264">
        <f t="shared" si="4"/>
        <v>223.67610479545107</v>
      </c>
    </row>
    <row r="265" spans="1:10" x14ac:dyDescent="0.2">
      <c r="A265" t="s">
        <v>312</v>
      </c>
      <c r="B265">
        <v>193.21111002295038</v>
      </c>
      <c r="C265">
        <v>45.404610855393337</v>
      </c>
      <c r="D265">
        <v>2.6260565610162736</v>
      </c>
      <c r="E265">
        <v>0</v>
      </c>
      <c r="F265">
        <v>0</v>
      </c>
      <c r="G265">
        <v>0</v>
      </c>
      <c r="H265">
        <v>241.24177743935999</v>
      </c>
      <c r="I265">
        <v>152.2258064516129</v>
      </c>
      <c r="J265">
        <f t="shared" si="4"/>
        <v>393.46758389097289</v>
      </c>
    </row>
    <row r="266" spans="1:10" x14ac:dyDescent="0.2">
      <c r="A266" t="s">
        <v>288</v>
      </c>
      <c r="B266">
        <v>211.13852947093548</v>
      </c>
      <c r="C266">
        <v>49.617554425669837</v>
      </c>
      <c r="D266">
        <v>2.6260565610162736</v>
      </c>
      <c r="E266">
        <v>2.1935234042553189</v>
      </c>
      <c r="F266">
        <v>1.3445535714285715</v>
      </c>
      <c r="G266">
        <v>1.2247562211476826</v>
      </c>
      <c r="H266">
        <v>265.95145025019787</v>
      </c>
      <c r="J266">
        <f t="shared" si="4"/>
        <v>265.95145025019787</v>
      </c>
    </row>
    <row r="267" spans="1:10" x14ac:dyDescent="0.2">
      <c r="A267" t="s">
        <v>289</v>
      </c>
      <c r="B267">
        <v>219.14347447310473</v>
      </c>
      <c r="C267">
        <v>51.498716501179608</v>
      </c>
      <c r="D267">
        <v>2.6260565610162736</v>
      </c>
      <c r="E267">
        <v>0</v>
      </c>
      <c r="F267">
        <v>0</v>
      </c>
      <c r="G267">
        <v>4.1618888058843684</v>
      </c>
      <c r="H267">
        <v>277.430136341185</v>
      </c>
      <c r="J267">
        <f t="shared" si="4"/>
        <v>277.430136341185</v>
      </c>
    </row>
    <row r="268" spans="1:10" x14ac:dyDescent="0.2">
      <c r="A268" t="s">
        <v>290</v>
      </c>
      <c r="B268">
        <v>371.65255148685151</v>
      </c>
      <c r="C268">
        <v>87.338349599410094</v>
      </c>
      <c r="D268">
        <v>1.750704374010849</v>
      </c>
      <c r="E268">
        <v>0</v>
      </c>
      <c r="F268">
        <v>6.4161166666666665</v>
      </c>
      <c r="G268">
        <v>22.062967063147326</v>
      </c>
      <c r="H268">
        <v>489.22068919008643</v>
      </c>
      <c r="J268">
        <f t="shared" si="4"/>
        <v>489.22068919008643</v>
      </c>
    </row>
    <row r="269" spans="1:10" x14ac:dyDescent="0.2">
      <c r="A269" t="s">
        <v>291</v>
      </c>
      <c r="B269">
        <v>195.66805527456617</v>
      </c>
      <c r="C269">
        <v>45.98199298952305</v>
      </c>
      <c r="D269">
        <v>6.127465309037972</v>
      </c>
      <c r="E269">
        <v>0</v>
      </c>
      <c r="F269">
        <v>7.7227734374999999</v>
      </c>
      <c r="G269">
        <v>18.602893489218921</v>
      </c>
      <c r="H269">
        <v>274.10318049984608</v>
      </c>
      <c r="I269">
        <v>151.32959326788219</v>
      </c>
      <c r="J269">
        <f t="shared" si="4"/>
        <v>425.43277376772824</v>
      </c>
    </row>
    <row r="270" spans="1:10" x14ac:dyDescent="0.2">
      <c r="A270" t="s">
        <v>292</v>
      </c>
      <c r="B270">
        <v>121.32037739415513</v>
      </c>
      <c r="C270">
        <v>28.510288687626453</v>
      </c>
      <c r="D270">
        <v>2.6260565610162736</v>
      </c>
      <c r="E270">
        <v>2.6755324519230772</v>
      </c>
      <c r="F270">
        <v>0</v>
      </c>
      <c r="G270">
        <v>4.2755588903225403</v>
      </c>
      <c r="H270">
        <v>156.73228153312039</v>
      </c>
      <c r="J270">
        <f t="shared" si="4"/>
        <v>156.73228153312039</v>
      </c>
    </row>
    <row r="271" spans="1:10" x14ac:dyDescent="0.2">
      <c r="A271" t="s">
        <v>293</v>
      </c>
      <c r="B271">
        <v>189.10885554632719</v>
      </c>
      <c r="C271">
        <v>44.440581053386886</v>
      </c>
      <c r="D271">
        <v>3.501408748021698</v>
      </c>
      <c r="E271">
        <v>0</v>
      </c>
      <c r="F271">
        <v>6.0751251889644751</v>
      </c>
      <c r="G271">
        <v>0</v>
      </c>
      <c r="H271">
        <v>243.12597053670027</v>
      </c>
      <c r="J271">
        <f t="shared" si="4"/>
        <v>243.12597053670027</v>
      </c>
    </row>
    <row r="272" spans="1:10" x14ac:dyDescent="0.2">
      <c r="A272" t="s">
        <v>294</v>
      </c>
      <c r="B272">
        <v>194.57066533607073</v>
      </c>
      <c r="C272">
        <v>45.724106353976616</v>
      </c>
      <c r="D272">
        <v>3.063732654518986</v>
      </c>
      <c r="E272">
        <v>0</v>
      </c>
      <c r="F272">
        <v>2.6190476190476195</v>
      </c>
      <c r="G272">
        <v>0</v>
      </c>
      <c r="H272">
        <v>245.97755196361396</v>
      </c>
      <c r="J272">
        <f t="shared" si="4"/>
        <v>245.97755196361396</v>
      </c>
    </row>
    <row r="273" spans="1:10" x14ac:dyDescent="0.2">
      <c r="A273" t="s">
        <v>296</v>
      </c>
      <c r="B273">
        <v>210.34962838268615</v>
      </c>
      <c r="C273">
        <v>49.432162669931245</v>
      </c>
      <c r="D273">
        <v>4.8144370285298344</v>
      </c>
      <c r="E273">
        <v>0</v>
      </c>
      <c r="F273">
        <v>0</v>
      </c>
      <c r="G273">
        <v>4.106372281128241</v>
      </c>
      <c r="H273">
        <v>268.70260036227546</v>
      </c>
      <c r="I273">
        <v>88.18022440392707</v>
      </c>
      <c r="J273">
        <f t="shared" si="4"/>
        <v>356.88282476620253</v>
      </c>
    </row>
    <row r="274" spans="1:10" x14ac:dyDescent="0.2">
      <c r="A274" t="s">
        <v>297</v>
      </c>
      <c r="B274">
        <v>56.039951927397908</v>
      </c>
      <c r="C274">
        <v>11.488190145116571</v>
      </c>
      <c r="D274">
        <v>0</v>
      </c>
      <c r="E274">
        <v>1.8934411764705881</v>
      </c>
      <c r="F274">
        <v>0</v>
      </c>
      <c r="G274">
        <v>5.5701431794582055</v>
      </c>
      <c r="H274">
        <v>73.098285251972683</v>
      </c>
      <c r="J274">
        <f t="shared" si="4"/>
        <v>73.098285251972683</v>
      </c>
    </row>
    <row r="275" spans="1:10" x14ac:dyDescent="0.2">
      <c r="A275" t="s">
        <v>298</v>
      </c>
      <c r="B275">
        <v>177.00952489576551</v>
      </c>
      <c r="C275">
        <v>41.597238350504895</v>
      </c>
      <c r="D275">
        <v>6.127465309037972</v>
      </c>
      <c r="E275">
        <v>0</v>
      </c>
      <c r="F275">
        <v>0</v>
      </c>
      <c r="G275">
        <v>15.045113915971106</v>
      </c>
      <c r="H275">
        <v>239.77934247127951</v>
      </c>
      <c r="J275">
        <f t="shared" si="4"/>
        <v>239.77934247127951</v>
      </c>
    </row>
    <row r="276" spans="1:10" x14ac:dyDescent="0.2">
      <c r="A276" t="s">
        <v>299</v>
      </c>
      <c r="B276">
        <v>262.69896892255508</v>
      </c>
      <c r="C276">
        <v>61.734257696800441</v>
      </c>
      <c r="D276">
        <v>7.4404935895461088</v>
      </c>
      <c r="E276">
        <v>0</v>
      </c>
      <c r="F276">
        <v>2.1676594387755102</v>
      </c>
      <c r="G276">
        <v>1.9492413175626726</v>
      </c>
      <c r="H276">
        <v>335.99062096523983</v>
      </c>
      <c r="J276">
        <f t="shared" si="4"/>
        <v>335.99062096523983</v>
      </c>
    </row>
    <row r="277" spans="1:10" x14ac:dyDescent="0.2">
      <c r="A277" t="s">
        <v>300</v>
      </c>
      <c r="B277">
        <v>271.13375674516101</v>
      </c>
      <c r="C277">
        <v>63.716432835112833</v>
      </c>
      <c r="D277">
        <v>3.063732654518986</v>
      </c>
      <c r="E277">
        <v>0</v>
      </c>
      <c r="F277">
        <v>5.503273809523809</v>
      </c>
      <c r="G277">
        <v>0</v>
      </c>
      <c r="H277">
        <v>343.4171960443166</v>
      </c>
      <c r="I277">
        <v>193.75876577840111</v>
      </c>
      <c r="J277">
        <f t="shared" si="4"/>
        <v>537.17596182271768</v>
      </c>
    </row>
    <row r="278" spans="1:10" x14ac:dyDescent="0.2">
      <c r="A278" t="s">
        <v>301</v>
      </c>
      <c r="B278">
        <v>161.67553019479124</v>
      </c>
      <c r="C278">
        <v>37.993749595775938</v>
      </c>
      <c r="D278">
        <v>1.750704374010849</v>
      </c>
      <c r="E278">
        <v>4.242078124999999</v>
      </c>
      <c r="F278">
        <v>2.5718229166666666</v>
      </c>
      <c r="G278">
        <v>6.2854760683420103</v>
      </c>
      <c r="H278">
        <v>210.27728314958668</v>
      </c>
      <c r="J278">
        <f t="shared" si="4"/>
        <v>210.27728314958668</v>
      </c>
    </row>
    <row r="279" spans="1:10" x14ac:dyDescent="0.2">
      <c r="A279" t="s">
        <v>302</v>
      </c>
      <c r="B279">
        <v>298.34824596706613</v>
      </c>
      <c r="C279">
        <v>70.111837802260538</v>
      </c>
      <c r="D279">
        <v>3.501408748021698</v>
      </c>
      <c r="E279">
        <v>0</v>
      </c>
      <c r="F279">
        <v>10.293726147594626</v>
      </c>
      <c r="G279">
        <v>2.3525966281783179</v>
      </c>
      <c r="H279">
        <v>384.60781529312129</v>
      </c>
      <c r="J279">
        <f t="shared" si="4"/>
        <v>384.60781529312129</v>
      </c>
    </row>
    <row r="280" spans="1:10" x14ac:dyDescent="0.2">
      <c r="A280" t="s">
        <v>303</v>
      </c>
      <c r="B280">
        <v>225.72569061874577</v>
      </c>
      <c r="C280">
        <v>53.045537295405254</v>
      </c>
      <c r="D280">
        <v>4.3767609350271224</v>
      </c>
      <c r="E280">
        <v>0</v>
      </c>
      <c r="F280">
        <v>0</v>
      </c>
      <c r="G280">
        <v>3.2366133932822416</v>
      </c>
      <c r="H280">
        <v>286.3846022424604</v>
      </c>
      <c r="J280">
        <f t="shared" si="4"/>
        <v>286.3846022424604</v>
      </c>
    </row>
    <row r="281" spans="1:10" x14ac:dyDescent="0.2">
      <c r="A281" t="s">
        <v>304</v>
      </c>
      <c r="B281">
        <v>263.95139230133776</v>
      </c>
      <c r="C281">
        <v>62.028577190814367</v>
      </c>
      <c r="D281">
        <v>5.6897892155352592</v>
      </c>
      <c r="E281">
        <v>0</v>
      </c>
      <c r="F281">
        <v>0</v>
      </c>
      <c r="G281">
        <v>0</v>
      </c>
      <c r="H281">
        <v>331.66975870768738</v>
      </c>
      <c r="J281">
        <f t="shared" si="4"/>
        <v>331.66975870768738</v>
      </c>
    </row>
    <row r="282" spans="1:10" x14ac:dyDescent="0.2">
      <c r="A282" t="s">
        <v>313</v>
      </c>
      <c r="B282">
        <v>106.01502698149807</v>
      </c>
      <c r="C282">
        <v>24.913531340652046</v>
      </c>
      <c r="D282">
        <v>2.6260565610162736</v>
      </c>
      <c r="E282">
        <v>7.3468914473684208</v>
      </c>
      <c r="F282">
        <v>20.096135703645832</v>
      </c>
      <c r="G282">
        <v>13.477191549797546</v>
      </c>
      <c r="H282">
        <v>167.12794213660976</v>
      </c>
      <c r="J282">
        <f t="shared" si="4"/>
        <v>167.12794213660976</v>
      </c>
    </row>
    <row r="283" spans="1:10" x14ac:dyDescent="0.2">
      <c r="A283" t="s">
        <v>314</v>
      </c>
      <c r="B283">
        <v>138.44611512728216</v>
      </c>
      <c r="C283">
        <v>32.534837054911307</v>
      </c>
      <c r="D283">
        <v>5.6897892155352592</v>
      </c>
      <c r="E283">
        <v>0</v>
      </c>
      <c r="F283">
        <v>0</v>
      </c>
      <c r="G283">
        <v>37.708057314912026</v>
      </c>
      <c r="H283">
        <v>214.37879871264073</v>
      </c>
      <c r="J283">
        <f t="shared" si="4"/>
        <v>214.37879871264073</v>
      </c>
    </row>
    <row r="284" spans="1:10" x14ac:dyDescent="0.2">
      <c r="A284" t="s">
        <v>315</v>
      </c>
      <c r="B284">
        <v>154.27522262320602</v>
      </c>
      <c r="C284">
        <v>36.25467731645341</v>
      </c>
      <c r="D284">
        <v>4.8144370285298344</v>
      </c>
      <c r="E284">
        <v>0</v>
      </c>
      <c r="F284">
        <v>10.654416666666666</v>
      </c>
      <c r="G284">
        <v>21.713129682396588</v>
      </c>
      <c r="H284">
        <v>227.7118833172525</v>
      </c>
      <c r="J284">
        <f t="shared" si="4"/>
        <v>227.7118833172525</v>
      </c>
    </row>
    <row r="285" spans="1:10" x14ac:dyDescent="0.2">
      <c r="A285" t="s">
        <v>316</v>
      </c>
      <c r="B285">
        <v>220.76046537839579</v>
      </c>
      <c r="C285">
        <v>51.878709363923008</v>
      </c>
      <c r="D285">
        <v>3.501408748021698</v>
      </c>
      <c r="E285">
        <v>0</v>
      </c>
      <c r="F285">
        <v>23.941770416666671</v>
      </c>
      <c r="G285">
        <v>11.96566163577071</v>
      </c>
      <c r="H285">
        <v>312.04801554277782</v>
      </c>
      <c r="J285">
        <f t="shared" si="4"/>
        <v>312.04801554277782</v>
      </c>
    </row>
    <row r="286" spans="1:10" x14ac:dyDescent="0.2">
      <c r="A286" t="s">
        <v>317</v>
      </c>
      <c r="B286">
        <v>236.07810405830026</v>
      </c>
      <c r="C286">
        <v>55.478354453700554</v>
      </c>
      <c r="D286">
        <v>1.3130282805081368</v>
      </c>
      <c r="E286">
        <v>2.4898557692307697</v>
      </c>
      <c r="F286">
        <v>0</v>
      </c>
      <c r="G286">
        <v>1.2559688450661277</v>
      </c>
      <c r="H286">
        <v>294.1254556375751</v>
      </c>
      <c r="J286">
        <f t="shared" si="4"/>
        <v>294.1254556375751</v>
      </c>
    </row>
    <row r="287" spans="1:10" x14ac:dyDescent="0.2">
      <c r="A287" t="s">
        <v>318</v>
      </c>
      <c r="B287">
        <v>176.92200394594013</v>
      </c>
      <c r="C287">
        <v>41.576670927295929</v>
      </c>
      <c r="D287">
        <v>0.8753521870054245</v>
      </c>
      <c r="E287">
        <v>0</v>
      </c>
      <c r="F287">
        <v>0.63663903061224503</v>
      </c>
      <c r="G287">
        <v>0</v>
      </c>
      <c r="H287">
        <v>220.01066609085376</v>
      </c>
      <c r="J287">
        <f t="shared" si="4"/>
        <v>220.01066609085376</v>
      </c>
    </row>
    <row r="288" spans="1:10" x14ac:dyDescent="0.2">
      <c r="A288" t="s">
        <v>319</v>
      </c>
      <c r="B288">
        <v>156.4872923183045</v>
      </c>
      <c r="C288">
        <v>36.774513694801556</v>
      </c>
      <c r="D288">
        <v>2.1883804675135612</v>
      </c>
      <c r="E288">
        <v>0</v>
      </c>
      <c r="F288">
        <v>0</v>
      </c>
      <c r="G288">
        <v>0</v>
      </c>
      <c r="H288">
        <v>195.45018648061961</v>
      </c>
      <c r="J288">
        <f t="shared" si="4"/>
        <v>195.45018648061961</v>
      </c>
    </row>
    <row r="289" spans="1:10" x14ac:dyDescent="0.2">
      <c r="A289" t="s">
        <v>320</v>
      </c>
      <c r="B289">
        <v>172.05398304795963</v>
      </c>
      <c r="C289">
        <v>40.432686016270509</v>
      </c>
      <c r="D289">
        <v>9.6288740570596687</v>
      </c>
      <c r="E289">
        <v>0</v>
      </c>
      <c r="F289">
        <v>0</v>
      </c>
      <c r="G289">
        <v>0</v>
      </c>
      <c r="H289">
        <v>222.11554312128982</v>
      </c>
      <c r="I289">
        <v>114.15988779803648</v>
      </c>
      <c r="J289">
        <f t="shared" si="4"/>
        <v>336.27543091932631</v>
      </c>
    </row>
    <row r="290" spans="1:10" x14ac:dyDescent="0.2">
      <c r="A290" t="s">
        <v>321</v>
      </c>
      <c r="B290">
        <v>206.54493296231237</v>
      </c>
      <c r="C290">
        <v>48.538059246143405</v>
      </c>
      <c r="D290">
        <v>5.6897892155352592</v>
      </c>
      <c r="E290">
        <v>1.910328488372093</v>
      </c>
      <c r="F290">
        <v>0</v>
      </c>
      <c r="G290">
        <v>7.2101500519259458</v>
      </c>
      <c r="H290">
        <v>267.98293147591698</v>
      </c>
      <c r="J290">
        <f t="shared" si="4"/>
        <v>267.98293147591698</v>
      </c>
    </row>
    <row r="291" spans="1:10" x14ac:dyDescent="0.2">
      <c r="A291" t="s">
        <v>322</v>
      </c>
      <c r="B291">
        <v>33.14580074299667</v>
      </c>
      <c r="C291">
        <v>6.7948891523143171</v>
      </c>
      <c r="D291">
        <v>0.43767609350271225</v>
      </c>
      <c r="E291">
        <v>0</v>
      </c>
      <c r="F291">
        <v>0</v>
      </c>
      <c r="G291">
        <v>0</v>
      </c>
      <c r="H291">
        <v>40.378365988813698</v>
      </c>
      <c r="J291">
        <f t="shared" si="4"/>
        <v>40.378365988813698</v>
      </c>
    </row>
    <row r="292" spans="1:10" x14ac:dyDescent="0.2">
      <c r="A292" t="s">
        <v>323</v>
      </c>
      <c r="B292">
        <v>13.748649944582874</v>
      </c>
      <c r="C292">
        <v>2.8184732386394891</v>
      </c>
      <c r="D292">
        <v>1.750704374010849</v>
      </c>
      <c r="E292">
        <v>0</v>
      </c>
      <c r="F292">
        <v>10.086638980701835</v>
      </c>
      <c r="G292">
        <v>3.1344747078861923</v>
      </c>
      <c r="H292">
        <v>31.538941245821238</v>
      </c>
      <c r="J292">
        <f t="shared" si="4"/>
        <v>31.538941245821238</v>
      </c>
    </row>
    <row r="293" spans="1:10" x14ac:dyDescent="0.2">
      <c r="A293" t="s">
        <v>324</v>
      </c>
      <c r="B293">
        <v>112.86011361973968</v>
      </c>
      <c r="C293">
        <v>26.522126700638822</v>
      </c>
      <c r="D293">
        <v>3.501408748021698</v>
      </c>
      <c r="E293">
        <v>0</v>
      </c>
      <c r="F293">
        <v>8.4779898254974562</v>
      </c>
      <c r="G293">
        <v>13.162974188180614</v>
      </c>
      <c r="H293">
        <v>164.52461308207828</v>
      </c>
      <c r="I293">
        <v>46.057363253856948</v>
      </c>
      <c r="J293">
        <f t="shared" si="4"/>
        <v>210.58197633593522</v>
      </c>
    </row>
    <row r="294" spans="1:10" x14ac:dyDescent="0.2">
      <c r="A294" t="s">
        <v>325</v>
      </c>
      <c r="B294">
        <v>78.067585495478397</v>
      </c>
      <c r="C294">
        <v>18.345882591437423</v>
      </c>
      <c r="D294">
        <v>1.750704374010849</v>
      </c>
      <c r="E294">
        <v>3.8759452488687787</v>
      </c>
      <c r="F294">
        <v>0</v>
      </c>
      <c r="G294">
        <v>8.4914739106984705</v>
      </c>
      <c r="H294">
        <v>106.65564637162515</v>
      </c>
      <c r="J294">
        <f t="shared" si="4"/>
        <v>106.65564637162515</v>
      </c>
    </row>
    <row r="295" spans="1:10" x14ac:dyDescent="0.2">
      <c r="A295" t="s">
        <v>326</v>
      </c>
      <c r="B295">
        <v>112.32028211439956</v>
      </c>
      <c r="C295">
        <v>26.395266296883896</v>
      </c>
      <c r="D295">
        <v>3.501408748021698</v>
      </c>
      <c r="E295">
        <v>0</v>
      </c>
      <c r="F295">
        <v>0</v>
      </c>
      <c r="G295">
        <v>4.2041794438927615</v>
      </c>
      <c r="H295">
        <v>146.42113660319794</v>
      </c>
      <c r="J295">
        <f t="shared" si="4"/>
        <v>146.42113660319794</v>
      </c>
    </row>
    <row r="296" spans="1:10" x14ac:dyDescent="0.2">
      <c r="A296" t="s">
        <v>327</v>
      </c>
      <c r="B296">
        <v>109.51423492948973</v>
      </c>
      <c r="C296">
        <v>25.735845208430085</v>
      </c>
      <c r="D296">
        <v>1.3130282805081368</v>
      </c>
      <c r="E296">
        <v>0</v>
      </c>
      <c r="F296">
        <v>4.9205406250000007E-2</v>
      </c>
      <c r="G296">
        <v>7.0045223958817244</v>
      </c>
      <c r="H296">
        <v>143.61683622055969</v>
      </c>
      <c r="J296">
        <f t="shared" si="4"/>
        <v>143.61683622055969</v>
      </c>
    </row>
    <row r="297" spans="1:10" x14ac:dyDescent="0.2">
      <c r="A297" t="s">
        <v>328</v>
      </c>
      <c r="B297">
        <v>178.60464946601226</v>
      </c>
      <c r="C297">
        <v>41.972092624512882</v>
      </c>
      <c r="D297">
        <v>3.93908484152441</v>
      </c>
      <c r="E297">
        <v>0</v>
      </c>
      <c r="F297">
        <v>1.347775E-2</v>
      </c>
      <c r="G297">
        <v>22.333475647973483</v>
      </c>
      <c r="H297">
        <v>246.86278033002304</v>
      </c>
      <c r="J297">
        <f t="shared" si="4"/>
        <v>246.86278033002304</v>
      </c>
    </row>
    <row r="298" spans="1:10" x14ac:dyDescent="0.2">
      <c r="A298" t="s">
        <v>329</v>
      </c>
      <c r="B298">
        <v>149.59339589756192</v>
      </c>
      <c r="C298">
        <v>35.154448035927047</v>
      </c>
      <c r="D298">
        <v>1.750704374010849</v>
      </c>
      <c r="E298">
        <v>2.1295406250000002</v>
      </c>
      <c r="F298">
        <v>0</v>
      </c>
      <c r="G298">
        <v>3.1511518719229339</v>
      </c>
      <c r="H298">
        <v>189.64970017942275</v>
      </c>
      <c r="J298">
        <f t="shared" si="4"/>
        <v>189.64970017942275</v>
      </c>
    </row>
    <row r="299" spans="1:10" x14ac:dyDescent="0.2">
      <c r="A299" t="s">
        <v>330</v>
      </c>
      <c r="B299">
        <v>98.053698171376396</v>
      </c>
      <c r="C299">
        <v>23.042619070273453</v>
      </c>
      <c r="D299">
        <v>2.6260565610162736</v>
      </c>
      <c r="E299">
        <v>0</v>
      </c>
      <c r="F299">
        <v>3.2577330090931049</v>
      </c>
      <c r="G299">
        <v>23.61567481728633</v>
      </c>
      <c r="H299">
        <v>150.59578162904555</v>
      </c>
      <c r="J299">
        <f t="shared" si="4"/>
        <v>150.59578162904555</v>
      </c>
    </row>
    <row r="300" spans="1:10" x14ac:dyDescent="0.2">
      <c r="A300" t="s">
        <v>331</v>
      </c>
      <c r="B300">
        <v>172.16969859462716</v>
      </c>
      <c r="C300">
        <v>40.459879169737384</v>
      </c>
      <c r="D300">
        <v>3.501408748021698</v>
      </c>
      <c r="E300">
        <v>0</v>
      </c>
      <c r="F300">
        <v>4.4214843749999995</v>
      </c>
      <c r="G300">
        <v>29.197882971274595</v>
      </c>
      <c r="H300">
        <v>249.75035385866084</v>
      </c>
      <c r="J300">
        <f t="shared" si="4"/>
        <v>249.75035385866084</v>
      </c>
    </row>
    <row r="301" spans="1:10" x14ac:dyDescent="0.2">
      <c r="A301" t="s">
        <v>332</v>
      </c>
      <c r="B301">
        <v>197.04623269771176</v>
      </c>
      <c r="C301">
        <v>46.305864683962263</v>
      </c>
      <c r="D301">
        <v>2.6260565610162736</v>
      </c>
      <c r="E301">
        <v>0</v>
      </c>
      <c r="F301">
        <v>0</v>
      </c>
      <c r="G301">
        <v>17.477030704170154</v>
      </c>
      <c r="H301">
        <v>263.45518464686046</v>
      </c>
      <c r="I301">
        <v>70.3842917251052</v>
      </c>
      <c r="J301">
        <f t="shared" si="4"/>
        <v>333.83947637196565</v>
      </c>
    </row>
    <row r="302" spans="1:10" x14ac:dyDescent="0.2">
      <c r="A302" t="s">
        <v>333</v>
      </c>
      <c r="B302">
        <v>109.47779015209495</v>
      </c>
      <c r="C302">
        <v>25.727280685742311</v>
      </c>
      <c r="D302">
        <v>0.8753521870054245</v>
      </c>
      <c r="E302">
        <v>1.1539245810055867</v>
      </c>
      <c r="F302">
        <v>1.3153698979591839</v>
      </c>
      <c r="G302">
        <v>0</v>
      </c>
      <c r="H302">
        <v>137.39579292280189</v>
      </c>
      <c r="J302">
        <f t="shared" si="4"/>
        <v>137.39579292280189</v>
      </c>
    </row>
    <row r="303" spans="1:10" x14ac:dyDescent="0.2">
      <c r="A303" t="s">
        <v>334</v>
      </c>
      <c r="B303">
        <v>49.950682548496189</v>
      </c>
      <c r="C303">
        <v>10.239889922441717</v>
      </c>
      <c r="D303">
        <v>0</v>
      </c>
      <c r="E303">
        <v>0</v>
      </c>
      <c r="F303">
        <v>0</v>
      </c>
      <c r="G303">
        <v>7.2449404074397856</v>
      </c>
      <c r="H303">
        <v>67.435512878377693</v>
      </c>
      <c r="J303">
        <f t="shared" si="4"/>
        <v>67.435512878377693</v>
      </c>
    </row>
    <row r="304" spans="1:10" x14ac:dyDescent="0.2">
      <c r="A304" t="s">
        <v>335</v>
      </c>
      <c r="B304">
        <v>207.53564952332897</v>
      </c>
      <c r="C304">
        <v>48.770877637982302</v>
      </c>
      <c r="D304">
        <v>1.3130282805081368</v>
      </c>
      <c r="E304">
        <v>0</v>
      </c>
      <c r="F304">
        <v>0</v>
      </c>
      <c r="G304">
        <v>1.827431276894703</v>
      </c>
      <c r="H304">
        <v>259.44698671871413</v>
      </c>
      <c r="J304">
        <f t="shared" si="4"/>
        <v>259.44698671871413</v>
      </c>
    </row>
    <row r="305" spans="1:10" x14ac:dyDescent="0.2">
      <c r="A305" t="s">
        <v>336</v>
      </c>
      <c r="B305">
        <v>73.035763831253021</v>
      </c>
      <c r="C305">
        <v>17.163404500344459</v>
      </c>
      <c r="D305">
        <v>0</v>
      </c>
      <c r="E305">
        <v>0</v>
      </c>
      <c r="F305">
        <v>0.84183673469387754</v>
      </c>
      <c r="G305">
        <v>3.3352199940032503</v>
      </c>
      <c r="H305">
        <v>94.376225060294601</v>
      </c>
      <c r="I305">
        <v>31.235553997194955</v>
      </c>
      <c r="J305">
        <f t="shared" si="4"/>
        <v>125.61177905748956</v>
      </c>
    </row>
    <row r="306" spans="1:10" x14ac:dyDescent="0.2">
      <c r="A306" t="s">
        <v>337</v>
      </c>
      <c r="B306">
        <v>114.04367046585665</v>
      </c>
      <c r="C306">
        <v>26.800262559476312</v>
      </c>
      <c r="D306">
        <v>2.1883804675135612</v>
      </c>
      <c r="E306">
        <v>6.6807127962085309</v>
      </c>
      <c r="F306">
        <v>3.7187767113095243</v>
      </c>
      <c r="G306">
        <v>11.992744447097575</v>
      </c>
      <c r="H306">
        <v>158.74383465125362</v>
      </c>
      <c r="J306">
        <f t="shared" si="4"/>
        <v>158.74383465125362</v>
      </c>
    </row>
    <row r="307" spans="1:10" x14ac:dyDescent="0.2">
      <c r="A307" t="s">
        <v>338</v>
      </c>
      <c r="B307">
        <v>118.26546702625559</v>
      </c>
      <c r="C307">
        <v>27.792384751170061</v>
      </c>
      <c r="D307">
        <v>3.063732654518986</v>
      </c>
      <c r="E307">
        <v>0</v>
      </c>
      <c r="F307">
        <v>2.5186304687500005</v>
      </c>
      <c r="G307">
        <v>15.096672729362396</v>
      </c>
      <c r="H307">
        <v>166.73688763005703</v>
      </c>
      <c r="J307">
        <f t="shared" si="4"/>
        <v>166.73688763005703</v>
      </c>
    </row>
    <row r="308" spans="1:10" x14ac:dyDescent="0.2">
      <c r="A308" t="s">
        <v>339</v>
      </c>
      <c r="B308">
        <v>125.04012993158393</v>
      </c>
      <c r="C308">
        <v>29.384430533922224</v>
      </c>
      <c r="D308">
        <v>2.1883804675135612</v>
      </c>
      <c r="E308">
        <v>0</v>
      </c>
      <c r="F308">
        <v>1.1087958170068029</v>
      </c>
      <c r="G308">
        <v>6.0270867408701161</v>
      </c>
      <c r="H308">
        <v>163.74882349089663</v>
      </c>
      <c r="J308">
        <f t="shared" si="4"/>
        <v>163.74882349089663</v>
      </c>
    </row>
    <row r="309" spans="1:10" x14ac:dyDescent="0.2">
      <c r="A309" t="s">
        <v>340</v>
      </c>
      <c r="B309">
        <v>124.8492373921967</v>
      </c>
      <c r="C309">
        <v>29.339570787166224</v>
      </c>
      <c r="D309">
        <v>2.1883804675135612</v>
      </c>
      <c r="E309">
        <v>0</v>
      </c>
      <c r="F309">
        <v>10.835046422619049</v>
      </c>
      <c r="G309">
        <v>1.5868473326126482</v>
      </c>
      <c r="H309">
        <v>168.79908240210818</v>
      </c>
      <c r="J309">
        <f t="shared" si="4"/>
        <v>168.79908240210818</v>
      </c>
    </row>
    <row r="310" spans="1:10" x14ac:dyDescent="0.2">
      <c r="A310" t="s">
        <v>341</v>
      </c>
      <c r="B310">
        <v>195.16028608656734</v>
      </c>
      <c r="C310">
        <v>45.86266723034332</v>
      </c>
      <c r="D310">
        <v>3.501408748021698</v>
      </c>
      <c r="E310">
        <v>3.1238023255813956</v>
      </c>
      <c r="F310">
        <v>0</v>
      </c>
      <c r="G310">
        <v>0</v>
      </c>
      <c r="H310">
        <v>244.52436206493238</v>
      </c>
      <c r="J310">
        <f t="shared" si="4"/>
        <v>244.52436206493238</v>
      </c>
    </row>
    <row r="311" spans="1:10" x14ac:dyDescent="0.2">
      <c r="A311" t="s">
        <v>342</v>
      </c>
      <c r="B311">
        <v>102.43490141137484</v>
      </c>
      <c r="C311">
        <v>24.072201831673084</v>
      </c>
      <c r="D311">
        <v>2.1883804675135612</v>
      </c>
      <c r="E311">
        <v>0</v>
      </c>
      <c r="F311">
        <v>5.0257432633996162</v>
      </c>
      <c r="G311">
        <v>10.311700993230657</v>
      </c>
      <c r="H311">
        <v>144.03292796719177</v>
      </c>
      <c r="J311">
        <f t="shared" si="4"/>
        <v>144.03292796719177</v>
      </c>
    </row>
    <row r="312" spans="1:10" x14ac:dyDescent="0.2">
      <c r="A312" t="s">
        <v>343</v>
      </c>
      <c r="B312">
        <v>172.56167663665903</v>
      </c>
      <c r="C312">
        <v>40.551994009614873</v>
      </c>
      <c r="D312">
        <v>1.750704374010849</v>
      </c>
      <c r="E312">
        <v>0</v>
      </c>
      <c r="F312">
        <v>0</v>
      </c>
      <c r="G312">
        <v>5.766498342167603</v>
      </c>
      <c r="H312">
        <v>220.63087336245235</v>
      </c>
      <c r="J312">
        <f t="shared" si="4"/>
        <v>220.63087336245235</v>
      </c>
    </row>
    <row r="313" spans="1:10" x14ac:dyDescent="0.2">
      <c r="A313" t="s">
        <v>344</v>
      </c>
      <c r="B313">
        <v>50.446133113194662</v>
      </c>
      <c r="C313">
        <v>10.341457288204905</v>
      </c>
      <c r="D313">
        <v>6.127465309037972</v>
      </c>
      <c r="E313">
        <v>0</v>
      </c>
      <c r="F313">
        <v>0</v>
      </c>
      <c r="G313">
        <v>1.3726867867134103</v>
      </c>
      <c r="H313">
        <v>68.287742497150958</v>
      </c>
      <c r="I313">
        <v>31.991023842917254</v>
      </c>
      <c r="J313">
        <f t="shared" si="4"/>
        <v>100.27876634006822</v>
      </c>
    </row>
    <row r="314" spans="1:10" x14ac:dyDescent="0.2">
      <c r="A314" t="s">
        <v>345</v>
      </c>
      <c r="B314">
        <v>61.727517826969731</v>
      </c>
      <c r="C314">
        <v>12.654141154528794</v>
      </c>
      <c r="D314">
        <v>7.4404935895461088</v>
      </c>
      <c r="E314">
        <v>1.999665178571429</v>
      </c>
      <c r="F314">
        <v>0</v>
      </c>
      <c r="G314">
        <v>0.37404258554441</v>
      </c>
      <c r="H314">
        <v>82.196195156589056</v>
      </c>
      <c r="J314">
        <f t="shared" si="4"/>
        <v>82.196195156589056</v>
      </c>
    </row>
    <row r="315" spans="1:10" x14ac:dyDescent="0.2">
      <c r="A315" t="s">
        <v>346</v>
      </c>
      <c r="B315">
        <v>137.19810277994804</v>
      </c>
      <c r="C315">
        <v>32.241554153287787</v>
      </c>
      <c r="D315">
        <v>2.1883804675135612</v>
      </c>
      <c r="E315">
        <v>0</v>
      </c>
      <c r="F315">
        <v>2.1573540276624463</v>
      </c>
      <c r="G315">
        <v>0</v>
      </c>
      <c r="H315">
        <v>173.78539142841183</v>
      </c>
      <c r="J315">
        <f t="shared" si="4"/>
        <v>173.78539142841183</v>
      </c>
    </row>
    <row r="316" spans="1:10" x14ac:dyDescent="0.2">
      <c r="A316" t="s">
        <v>347</v>
      </c>
      <c r="B316">
        <v>167.87574061112187</v>
      </c>
      <c r="C316">
        <v>39.450799043613635</v>
      </c>
      <c r="D316">
        <v>7.4404935895461088</v>
      </c>
      <c r="E316">
        <v>0</v>
      </c>
      <c r="F316">
        <v>0</v>
      </c>
      <c r="G316">
        <v>3.3256711517451962</v>
      </c>
      <c r="H316">
        <v>218.09270439602682</v>
      </c>
      <c r="J316">
        <f t="shared" si="4"/>
        <v>218.09270439602682</v>
      </c>
    </row>
    <row r="317" spans="1:10" x14ac:dyDescent="0.2">
      <c r="A317" t="s">
        <v>348</v>
      </c>
      <c r="B317">
        <v>73.987609688959026</v>
      </c>
      <c r="C317">
        <v>17.38708827690537</v>
      </c>
      <c r="D317">
        <v>6.127465309037972</v>
      </c>
      <c r="E317">
        <v>0</v>
      </c>
      <c r="F317">
        <v>1.1965937499999999</v>
      </c>
      <c r="G317">
        <v>0</v>
      </c>
      <c r="H317">
        <v>98.698757024902378</v>
      </c>
      <c r="J317">
        <f t="shared" si="4"/>
        <v>98.698757024902378</v>
      </c>
    </row>
    <row r="318" spans="1:10" x14ac:dyDescent="0.2">
      <c r="A318" t="s">
        <v>350</v>
      </c>
      <c r="B318">
        <v>295.22850810398972</v>
      </c>
      <c r="C318">
        <v>69.378699404437583</v>
      </c>
      <c r="D318">
        <v>2.1883804675135612</v>
      </c>
      <c r="E318">
        <v>3.950150109170306</v>
      </c>
      <c r="F318">
        <v>0</v>
      </c>
      <c r="G318">
        <v>37.389795882891754</v>
      </c>
      <c r="H318">
        <v>404.18538385883267</v>
      </c>
      <c r="J318">
        <f t="shared" si="4"/>
        <v>404.18538385883267</v>
      </c>
    </row>
    <row r="319" spans="1:10" x14ac:dyDescent="0.2">
      <c r="A319" t="s">
        <v>351</v>
      </c>
      <c r="B319">
        <v>245.22545285650605</v>
      </c>
      <c r="C319">
        <v>57.627981421278918</v>
      </c>
      <c r="D319">
        <v>2.6260565610162736</v>
      </c>
      <c r="E319">
        <v>0</v>
      </c>
      <c r="F319">
        <v>4.7765259259259256</v>
      </c>
      <c r="G319">
        <v>6.8701699385707959</v>
      </c>
      <c r="H319">
        <v>317.12618670329795</v>
      </c>
      <c r="J319">
        <f t="shared" si="4"/>
        <v>317.12618670329795</v>
      </c>
    </row>
    <row r="320" spans="1:10" x14ac:dyDescent="0.2">
      <c r="A320" t="s">
        <v>352</v>
      </c>
      <c r="B320">
        <v>243.81769951584104</v>
      </c>
      <c r="C320">
        <v>57.297159386222638</v>
      </c>
      <c r="D320">
        <v>4.8144370285298344</v>
      </c>
      <c r="E320">
        <v>0</v>
      </c>
      <c r="F320">
        <v>0</v>
      </c>
      <c r="G320">
        <v>0</v>
      </c>
      <c r="H320">
        <v>305.92929593059353</v>
      </c>
      <c r="J320">
        <f t="shared" si="4"/>
        <v>305.92929593059353</v>
      </c>
    </row>
    <row r="321" spans="1:10" x14ac:dyDescent="0.2">
      <c r="A321" t="s">
        <v>353</v>
      </c>
      <c r="B321">
        <v>281.20942533304009</v>
      </c>
      <c r="C321">
        <v>66.084214953264421</v>
      </c>
      <c r="D321">
        <v>3.063732654518986</v>
      </c>
      <c r="E321">
        <v>0</v>
      </c>
      <c r="F321">
        <v>4.2350343750000006</v>
      </c>
      <c r="G321">
        <v>4.4141947559435426</v>
      </c>
      <c r="H321">
        <v>359.00660207176696</v>
      </c>
      <c r="I321">
        <v>24.432538569424963</v>
      </c>
      <c r="J321">
        <f t="shared" si="4"/>
        <v>383.4391406411919</v>
      </c>
    </row>
    <row r="322" spans="1:10" x14ac:dyDescent="0.2">
      <c r="A322" t="s">
        <v>358</v>
      </c>
      <c r="B322">
        <v>286.57662831283636</v>
      </c>
      <c r="C322">
        <v>67.345507653516535</v>
      </c>
      <c r="D322">
        <v>3.501408748021698</v>
      </c>
      <c r="E322">
        <v>2.3937466397849461</v>
      </c>
      <c r="F322">
        <v>0</v>
      </c>
      <c r="G322">
        <v>3.0552248687968206</v>
      </c>
      <c r="H322">
        <v>360.47876958317141</v>
      </c>
      <c r="J322">
        <f t="shared" si="4"/>
        <v>360.47876958317141</v>
      </c>
    </row>
    <row r="323" spans="1:10" x14ac:dyDescent="0.2">
      <c r="A323" t="s">
        <v>359</v>
      </c>
      <c r="B323">
        <v>301.21840430448265</v>
      </c>
      <c r="C323">
        <v>70.786325011553416</v>
      </c>
      <c r="D323">
        <v>2.1883804675135612</v>
      </c>
      <c r="E323">
        <v>0</v>
      </c>
      <c r="F323">
        <v>5.8137750000000006</v>
      </c>
      <c r="G323">
        <v>2.076318025879174</v>
      </c>
      <c r="H323">
        <v>382.08320280942883</v>
      </c>
      <c r="J323">
        <f t="shared" ref="J323:J386" si="5">I323+H323</f>
        <v>382.08320280942883</v>
      </c>
    </row>
    <row r="324" spans="1:10" x14ac:dyDescent="0.2">
      <c r="A324" t="s">
        <v>360</v>
      </c>
      <c r="B324">
        <v>350.1022489546736</v>
      </c>
      <c r="C324">
        <v>82.274028504348294</v>
      </c>
      <c r="D324">
        <v>2.6260565610162736</v>
      </c>
      <c r="E324">
        <v>0</v>
      </c>
      <c r="F324">
        <v>0</v>
      </c>
      <c r="G324">
        <v>0</v>
      </c>
      <c r="H324">
        <v>435.00233402003818</v>
      </c>
      <c r="J324">
        <f t="shared" si="5"/>
        <v>435.00233402003818</v>
      </c>
    </row>
    <row r="325" spans="1:10" x14ac:dyDescent="0.2">
      <c r="A325" t="s">
        <v>361</v>
      </c>
      <c r="B325">
        <v>419.09796021321023</v>
      </c>
      <c r="C325">
        <v>98.488020650104403</v>
      </c>
      <c r="D325">
        <v>0.8753521870054245</v>
      </c>
      <c r="E325">
        <v>0</v>
      </c>
      <c r="F325">
        <v>7.8318981481481496</v>
      </c>
      <c r="G325">
        <v>0</v>
      </c>
      <c r="H325">
        <v>526.29323119846822</v>
      </c>
      <c r="I325">
        <v>90.302945301542792</v>
      </c>
      <c r="J325">
        <f t="shared" si="5"/>
        <v>616.59617650001098</v>
      </c>
    </row>
    <row r="326" spans="1:10" x14ac:dyDescent="0.2">
      <c r="A326" t="s">
        <v>362</v>
      </c>
      <c r="B326">
        <v>131.1261674573158</v>
      </c>
      <c r="C326">
        <v>30.81464935246921</v>
      </c>
      <c r="D326">
        <v>3.501408748021698</v>
      </c>
      <c r="E326">
        <v>3.7329171428571426</v>
      </c>
      <c r="F326">
        <v>0</v>
      </c>
      <c r="G326">
        <v>0</v>
      </c>
      <c r="H326">
        <v>165.44222555780672</v>
      </c>
      <c r="J326">
        <f t="shared" si="5"/>
        <v>165.44222555780672</v>
      </c>
    </row>
    <row r="327" spans="1:10" x14ac:dyDescent="0.2">
      <c r="A327" t="s">
        <v>363</v>
      </c>
      <c r="B327">
        <v>136.89710359371117</v>
      </c>
      <c r="C327">
        <v>32.170819344522123</v>
      </c>
      <c r="D327">
        <v>2.6260565610162736</v>
      </c>
      <c r="E327">
        <v>0</v>
      </c>
      <c r="F327">
        <v>0</v>
      </c>
      <c r="G327">
        <v>0</v>
      </c>
      <c r="H327">
        <v>171.69397949924956</v>
      </c>
      <c r="J327">
        <f t="shared" si="5"/>
        <v>171.69397949924956</v>
      </c>
    </row>
    <row r="328" spans="1:10" x14ac:dyDescent="0.2">
      <c r="A328" t="s">
        <v>364</v>
      </c>
      <c r="B328">
        <v>157.00979924646788</v>
      </c>
      <c r="C328">
        <v>36.897302822919947</v>
      </c>
      <c r="D328">
        <v>2.6260565610162736</v>
      </c>
      <c r="E328">
        <v>0</v>
      </c>
      <c r="F328">
        <v>0</v>
      </c>
      <c r="G328">
        <v>0</v>
      </c>
      <c r="H328">
        <v>196.5331586304041</v>
      </c>
      <c r="J328">
        <f t="shared" si="5"/>
        <v>196.5331586304041</v>
      </c>
    </row>
    <row r="329" spans="1:10" x14ac:dyDescent="0.2">
      <c r="A329" t="s">
        <v>365</v>
      </c>
      <c r="B329">
        <v>256.79950161009606</v>
      </c>
      <c r="C329">
        <v>60.347882878372573</v>
      </c>
      <c r="D329">
        <v>3.063732654518986</v>
      </c>
      <c r="E329">
        <v>0</v>
      </c>
      <c r="F329">
        <v>0</v>
      </c>
      <c r="G329">
        <v>0</v>
      </c>
      <c r="H329">
        <v>320.21111714298758</v>
      </c>
      <c r="I329">
        <v>29.251051893408135</v>
      </c>
      <c r="J329">
        <f t="shared" si="5"/>
        <v>349.46216903639572</v>
      </c>
    </row>
    <row r="330" spans="1:10" x14ac:dyDescent="0.2">
      <c r="A330" t="s">
        <v>366</v>
      </c>
      <c r="B330">
        <v>207.92751303359256</v>
      </c>
      <c r="C330">
        <v>48.862965562894246</v>
      </c>
      <c r="D330">
        <v>4.8144370285298344</v>
      </c>
      <c r="E330">
        <v>2.5027637987012992</v>
      </c>
      <c r="F330">
        <v>2.9803125000000001</v>
      </c>
      <c r="G330">
        <v>0.25522241815969526</v>
      </c>
      <c r="H330">
        <v>264.84045054317636</v>
      </c>
      <c r="J330">
        <f t="shared" si="5"/>
        <v>264.84045054317636</v>
      </c>
    </row>
    <row r="331" spans="1:10" x14ac:dyDescent="0.2">
      <c r="A331" t="s">
        <v>367</v>
      </c>
      <c r="B331">
        <v>294.81828286762652</v>
      </c>
      <c r="C331">
        <v>69.282296473892231</v>
      </c>
      <c r="D331">
        <v>3.063732654518986</v>
      </c>
      <c r="E331">
        <v>0</v>
      </c>
      <c r="F331">
        <v>7.8442171296296301</v>
      </c>
      <c r="G331">
        <v>3.4489412770142525</v>
      </c>
      <c r="H331">
        <v>378.45747040268157</v>
      </c>
      <c r="J331">
        <f t="shared" si="5"/>
        <v>378.45747040268157</v>
      </c>
    </row>
    <row r="332" spans="1:10" x14ac:dyDescent="0.2">
      <c r="A332" t="s">
        <v>368</v>
      </c>
      <c r="B332">
        <v>212.27818626413989</v>
      </c>
      <c r="C332">
        <v>49.885373772072874</v>
      </c>
      <c r="D332">
        <v>2.1883804675135612</v>
      </c>
      <c r="E332">
        <v>0</v>
      </c>
      <c r="F332">
        <v>0</v>
      </c>
      <c r="G332">
        <v>4.2275802759277434</v>
      </c>
      <c r="H332">
        <v>268.57952077965405</v>
      </c>
      <c r="J332">
        <f t="shared" si="5"/>
        <v>268.57952077965405</v>
      </c>
    </row>
    <row r="333" spans="1:10" x14ac:dyDescent="0.2">
      <c r="A333" t="s">
        <v>369</v>
      </c>
      <c r="B333">
        <v>150.47535612326948</v>
      </c>
      <c r="C333">
        <v>35.361708688968328</v>
      </c>
      <c r="D333">
        <v>2.1883804675135612</v>
      </c>
      <c r="E333">
        <v>0</v>
      </c>
      <c r="F333">
        <v>0</v>
      </c>
      <c r="G333">
        <v>0.93039773728629271</v>
      </c>
      <c r="H333">
        <v>188.95584301703764</v>
      </c>
      <c r="J333">
        <f t="shared" si="5"/>
        <v>188.95584301703764</v>
      </c>
    </row>
    <row r="334" spans="1:10" x14ac:dyDescent="0.2">
      <c r="A334" t="s">
        <v>370</v>
      </c>
      <c r="B334">
        <v>121.90564589731426</v>
      </c>
      <c r="C334">
        <v>28.647826785868848</v>
      </c>
      <c r="D334">
        <v>4.3767609350271224</v>
      </c>
      <c r="E334">
        <v>5.5377012448132783</v>
      </c>
      <c r="F334">
        <v>3.2845312499999997</v>
      </c>
      <c r="G334">
        <v>0</v>
      </c>
      <c r="H334">
        <v>158.21476486821024</v>
      </c>
      <c r="J334">
        <f t="shared" si="5"/>
        <v>158.21476486821024</v>
      </c>
    </row>
    <row r="335" spans="1:10" x14ac:dyDescent="0.2">
      <c r="A335" t="s">
        <v>371</v>
      </c>
      <c r="B335">
        <v>169.0089875188163</v>
      </c>
      <c r="C335">
        <v>39.717112066921828</v>
      </c>
      <c r="D335">
        <v>1.750704374010849</v>
      </c>
      <c r="E335">
        <v>0</v>
      </c>
      <c r="F335">
        <v>1.111267361111111</v>
      </c>
      <c r="G335">
        <v>1.0271667410378733</v>
      </c>
      <c r="H335">
        <v>212.61523806189794</v>
      </c>
      <c r="J335">
        <f t="shared" si="5"/>
        <v>212.61523806189794</v>
      </c>
    </row>
    <row r="336" spans="1:10" x14ac:dyDescent="0.2">
      <c r="A336" t="s">
        <v>372</v>
      </c>
      <c r="B336">
        <v>174.11879836951516</v>
      </c>
      <c r="C336">
        <v>40.917917616836064</v>
      </c>
      <c r="D336">
        <v>2.1883804675135612</v>
      </c>
      <c r="E336">
        <v>0</v>
      </c>
      <c r="F336">
        <v>0</v>
      </c>
      <c r="G336">
        <v>0</v>
      </c>
      <c r="H336">
        <v>217.22509645386478</v>
      </c>
      <c r="J336">
        <f t="shared" si="5"/>
        <v>217.22509645386478</v>
      </c>
    </row>
    <row r="337" spans="1:10" x14ac:dyDescent="0.2">
      <c r="A337" t="s">
        <v>373</v>
      </c>
      <c r="B337">
        <v>205.97598161257497</v>
      </c>
      <c r="C337">
        <v>48.404355678955113</v>
      </c>
      <c r="D337">
        <v>3.063732654518986</v>
      </c>
      <c r="E337">
        <v>0</v>
      </c>
      <c r="F337">
        <v>6.5811688657407421</v>
      </c>
      <c r="G337">
        <v>0</v>
      </c>
      <c r="H337">
        <v>264.02523881178979</v>
      </c>
      <c r="I337">
        <v>100.93232819074333</v>
      </c>
      <c r="J337">
        <f t="shared" si="5"/>
        <v>364.9575670025331</v>
      </c>
    </row>
    <row r="338" spans="1:10" x14ac:dyDescent="0.2">
      <c r="A338" t="s">
        <v>375</v>
      </c>
      <c r="B338">
        <v>250.43713647345288</v>
      </c>
      <c r="C338">
        <v>58.852727071261427</v>
      </c>
      <c r="D338">
        <v>0.8753521870054245</v>
      </c>
      <c r="E338">
        <v>2.5684633649932165</v>
      </c>
      <c r="F338">
        <v>0</v>
      </c>
      <c r="G338">
        <v>5.2383850634194369</v>
      </c>
      <c r="H338">
        <v>315.4036007951392</v>
      </c>
      <c r="J338">
        <f t="shared" si="5"/>
        <v>315.4036007951392</v>
      </c>
    </row>
    <row r="339" spans="1:10" x14ac:dyDescent="0.2">
      <c r="A339" t="s">
        <v>376</v>
      </c>
      <c r="B339">
        <v>230.29186772806503</v>
      </c>
      <c r="C339">
        <v>54.118588916095277</v>
      </c>
      <c r="D339">
        <v>1.750704374010849</v>
      </c>
      <c r="E339">
        <v>0</v>
      </c>
      <c r="F339">
        <v>0</v>
      </c>
      <c r="G339">
        <v>5.2383850634194369</v>
      </c>
      <c r="H339">
        <v>291.39954608159064</v>
      </c>
      <c r="J339">
        <f t="shared" si="5"/>
        <v>291.39954608159064</v>
      </c>
    </row>
    <row r="340" spans="1:10" x14ac:dyDescent="0.2">
      <c r="A340" t="s">
        <v>377</v>
      </c>
      <c r="B340">
        <v>186.36333265857451</v>
      </c>
      <c r="C340">
        <v>43.795383174765007</v>
      </c>
      <c r="D340">
        <v>2.1883804675135612</v>
      </c>
      <c r="E340">
        <v>0</v>
      </c>
      <c r="F340">
        <v>4.7585185185185184</v>
      </c>
      <c r="G340">
        <v>13.246085509991914</v>
      </c>
      <c r="H340">
        <v>250.3517003293635</v>
      </c>
      <c r="J340">
        <f t="shared" si="5"/>
        <v>250.3517003293635</v>
      </c>
    </row>
    <row r="341" spans="1:10" x14ac:dyDescent="0.2">
      <c r="A341" t="s">
        <v>378</v>
      </c>
      <c r="B341">
        <v>316.19182386131638</v>
      </c>
      <c r="C341">
        <v>74.305078607409342</v>
      </c>
      <c r="D341">
        <v>4.3767609350271224</v>
      </c>
      <c r="E341">
        <v>0</v>
      </c>
      <c r="F341">
        <v>0</v>
      </c>
      <c r="G341">
        <v>6.6122648385648288</v>
      </c>
      <c r="H341">
        <v>401.48592824231764</v>
      </c>
      <c r="I341">
        <v>43.969565217391313</v>
      </c>
      <c r="J341">
        <f t="shared" si="5"/>
        <v>445.45549345970898</v>
      </c>
    </row>
    <row r="342" spans="1:10" x14ac:dyDescent="0.2">
      <c r="A342" t="s">
        <v>379</v>
      </c>
      <c r="B342">
        <v>186.32134742460494</v>
      </c>
      <c r="C342">
        <v>43.785516644782156</v>
      </c>
      <c r="D342">
        <v>1.750704374010849</v>
      </c>
      <c r="E342">
        <v>2.4327999521988533</v>
      </c>
      <c r="F342">
        <v>0</v>
      </c>
      <c r="G342">
        <v>0.83859376139873487</v>
      </c>
      <c r="H342">
        <v>232.69616220479665</v>
      </c>
      <c r="J342">
        <f t="shared" si="5"/>
        <v>232.69616220479665</v>
      </c>
    </row>
    <row r="343" spans="1:10" x14ac:dyDescent="0.2">
      <c r="A343" t="s">
        <v>380</v>
      </c>
      <c r="B343">
        <v>169.95323749620766</v>
      </c>
      <c r="C343">
        <v>39.939010811608796</v>
      </c>
      <c r="D343">
        <v>0.8753521870054245</v>
      </c>
      <c r="E343">
        <v>0</v>
      </c>
      <c r="F343">
        <v>1.5443674957482987</v>
      </c>
      <c r="G343">
        <v>5.2759173184059547</v>
      </c>
      <c r="H343">
        <v>217.58788530897615</v>
      </c>
      <c r="J343">
        <f t="shared" si="5"/>
        <v>217.58788530897615</v>
      </c>
    </row>
    <row r="344" spans="1:10" x14ac:dyDescent="0.2">
      <c r="A344" t="s">
        <v>381</v>
      </c>
      <c r="B344">
        <v>113.30348533825277</v>
      </c>
      <c r="C344">
        <v>26.6263190544894</v>
      </c>
      <c r="D344">
        <v>0.43767609350271225</v>
      </c>
      <c r="E344">
        <v>0</v>
      </c>
      <c r="F344">
        <v>0</v>
      </c>
      <c r="G344">
        <v>0</v>
      </c>
      <c r="H344">
        <v>140.36748048624489</v>
      </c>
      <c r="J344">
        <f t="shared" si="5"/>
        <v>140.36748048624489</v>
      </c>
    </row>
    <row r="345" spans="1:10" x14ac:dyDescent="0.2">
      <c r="A345" t="s">
        <v>382</v>
      </c>
      <c r="B345">
        <v>240.90145686735849</v>
      </c>
      <c r="C345">
        <v>56.61184236382924</v>
      </c>
      <c r="D345">
        <v>2.6260565610162736</v>
      </c>
      <c r="E345">
        <v>0</v>
      </c>
      <c r="F345">
        <v>4.5979485544217678</v>
      </c>
      <c r="G345">
        <v>0.29146175496967008</v>
      </c>
      <c r="H345">
        <v>305.02876610159541</v>
      </c>
      <c r="J345">
        <f t="shared" si="5"/>
        <v>305.02876610159541</v>
      </c>
    </row>
    <row r="346" spans="1:10" x14ac:dyDescent="0.2">
      <c r="A346" t="s">
        <v>392</v>
      </c>
      <c r="B346">
        <v>240.92468382786535</v>
      </c>
      <c r="C346">
        <v>56.617300699548352</v>
      </c>
      <c r="D346">
        <v>2.6260565610162736</v>
      </c>
      <c r="E346">
        <v>2.5250782710280375</v>
      </c>
      <c r="F346">
        <v>0</v>
      </c>
      <c r="G346">
        <v>4.3840165899363868</v>
      </c>
      <c r="H346">
        <v>304.5520576783664</v>
      </c>
      <c r="J346">
        <f t="shared" si="5"/>
        <v>304.5520576783664</v>
      </c>
    </row>
    <row r="347" spans="1:10" x14ac:dyDescent="0.2">
      <c r="A347" t="s">
        <v>393</v>
      </c>
      <c r="B347">
        <v>308.01456191823235</v>
      </c>
      <c r="C347">
        <v>72.383422050784603</v>
      </c>
      <c r="D347">
        <v>4.3767609350271224</v>
      </c>
      <c r="E347">
        <v>0</v>
      </c>
      <c r="F347">
        <v>9.3576388888888876E-2</v>
      </c>
      <c r="G347">
        <v>11.246044104876283</v>
      </c>
      <c r="H347">
        <v>396.11436539780919</v>
      </c>
      <c r="J347">
        <f t="shared" si="5"/>
        <v>396.11436539780919</v>
      </c>
    </row>
    <row r="348" spans="1:10" x14ac:dyDescent="0.2">
      <c r="A348" t="s">
        <v>394</v>
      </c>
      <c r="B348">
        <v>291.48230584716185</v>
      </c>
      <c r="C348">
        <v>68.498341874083039</v>
      </c>
      <c r="D348">
        <v>2.1883804675135612</v>
      </c>
      <c r="E348">
        <v>0</v>
      </c>
      <c r="F348">
        <v>0</v>
      </c>
      <c r="G348">
        <v>12.403625331069053</v>
      </c>
      <c r="H348">
        <v>374.57265351982755</v>
      </c>
      <c r="J348">
        <f t="shared" si="5"/>
        <v>374.57265351982755</v>
      </c>
    </row>
    <row r="349" spans="1:10" x14ac:dyDescent="0.2">
      <c r="A349" t="s">
        <v>395</v>
      </c>
      <c r="B349">
        <v>308.00987249615287</v>
      </c>
      <c r="C349">
        <v>72.382320036595914</v>
      </c>
      <c r="D349">
        <v>2.1883804675135612</v>
      </c>
      <c r="E349">
        <v>0</v>
      </c>
      <c r="F349">
        <v>1.5405092592592593</v>
      </c>
      <c r="G349">
        <v>0.98048351222072105</v>
      </c>
      <c r="H349">
        <v>385.10156577174229</v>
      </c>
      <c r="I349">
        <v>162.71739130434784</v>
      </c>
      <c r="J349">
        <f t="shared" si="5"/>
        <v>547.8189570760901</v>
      </c>
    </row>
    <row r="350" spans="1:10" x14ac:dyDescent="0.2">
      <c r="A350" t="s">
        <v>383</v>
      </c>
      <c r="B350">
        <v>262.13105082391337</v>
      </c>
      <c r="C350">
        <v>61.600796943619642</v>
      </c>
      <c r="D350">
        <v>4.8144370285298344</v>
      </c>
      <c r="E350">
        <v>3.4525928917609043</v>
      </c>
      <c r="F350">
        <v>0.37730000000000019</v>
      </c>
      <c r="G350">
        <v>3.1457013828924318</v>
      </c>
      <c r="H350">
        <v>332.06928617895522</v>
      </c>
      <c r="J350">
        <f t="shared" si="5"/>
        <v>332.06928617895522</v>
      </c>
    </row>
    <row r="351" spans="1:10" x14ac:dyDescent="0.2">
      <c r="A351" t="s">
        <v>384</v>
      </c>
      <c r="B351">
        <v>343.68494953742874</v>
      </c>
      <c r="C351">
        <v>80.765963141295742</v>
      </c>
      <c r="D351">
        <v>3.063732654518986</v>
      </c>
      <c r="E351">
        <v>0</v>
      </c>
      <c r="F351">
        <v>10.300702372685183</v>
      </c>
      <c r="G351">
        <v>8.1640294286332544</v>
      </c>
      <c r="H351">
        <v>445.97937713456184</v>
      </c>
      <c r="J351">
        <f t="shared" si="5"/>
        <v>445.97937713456184</v>
      </c>
    </row>
    <row r="352" spans="1:10" x14ac:dyDescent="0.2">
      <c r="A352" t="s">
        <v>385</v>
      </c>
      <c r="B352">
        <v>194.91479413578435</v>
      </c>
      <c r="C352">
        <v>45.804976621909319</v>
      </c>
      <c r="D352">
        <v>3.501408748021698</v>
      </c>
      <c r="E352">
        <v>0</v>
      </c>
      <c r="F352">
        <v>6.8180352465986385</v>
      </c>
      <c r="G352">
        <v>11.186703725265007</v>
      </c>
      <c r="H352">
        <v>262.225918477579</v>
      </c>
      <c r="J352">
        <f t="shared" si="5"/>
        <v>262.225918477579</v>
      </c>
    </row>
    <row r="353" spans="1:10" x14ac:dyDescent="0.2">
      <c r="A353" t="s">
        <v>386</v>
      </c>
      <c r="B353">
        <v>337.70981632697783</v>
      </c>
      <c r="C353">
        <v>79.36180683683979</v>
      </c>
      <c r="D353">
        <v>3.063732654518986</v>
      </c>
      <c r="E353">
        <v>0</v>
      </c>
      <c r="F353">
        <v>0</v>
      </c>
      <c r="G353">
        <v>1.5675991366294242</v>
      </c>
      <c r="H353">
        <v>421.702954954966</v>
      </c>
      <c r="I353">
        <v>54.691725105189349</v>
      </c>
      <c r="J353">
        <f t="shared" si="5"/>
        <v>476.39468006015534</v>
      </c>
    </row>
    <row r="354" spans="1:10" x14ac:dyDescent="0.2">
      <c r="A354" t="s">
        <v>387</v>
      </c>
      <c r="B354">
        <v>342.87160452582128</v>
      </c>
      <c r="C354">
        <v>80.574827063567994</v>
      </c>
      <c r="D354">
        <v>4.3767609350271224</v>
      </c>
      <c r="E354">
        <v>2.5794466216216221</v>
      </c>
      <c r="F354">
        <v>0</v>
      </c>
      <c r="G354">
        <v>0</v>
      </c>
      <c r="H354">
        <v>427.82319252441636</v>
      </c>
      <c r="J354">
        <f t="shared" si="5"/>
        <v>427.82319252441636</v>
      </c>
    </row>
    <row r="355" spans="1:10" x14ac:dyDescent="0.2">
      <c r="A355" t="s">
        <v>388</v>
      </c>
      <c r="B355">
        <v>313.75800073181875</v>
      </c>
      <c r="C355">
        <v>73.733130171977407</v>
      </c>
      <c r="D355">
        <v>2.6260565610162736</v>
      </c>
      <c r="E355">
        <v>0</v>
      </c>
      <c r="F355">
        <v>0</v>
      </c>
      <c r="G355">
        <v>1.3986308924324993</v>
      </c>
      <c r="H355">
        <v>391.51581835724494</v>
      </c>
      <c r="J355">
        <f t="shared" si="5"/>
        <v>391.51581835724494</v>
      </c>
    </row>
    <row r="356" spans="1:10" x14ac:dyDescent="0.2">
      <c r="A356" t="s">
        <v>389</v>
      </c>
      <c r="B356">
        <v>321.94127379101013</v>
      </c>
      <c r="C356">
        <v>75.656199340887383</v>
      </c>
      <c r="D356">
        <v>4.3767609350271224</v>
      </c>
      <c r="E356">
        <v>0</v>
      </c>
      <c r="F356">
        <v>0</v>
      </c>
      <c r="G356">
        <v>0</v>
      </c>
      <c r="H356">
        <v>401.97423406692462</v>
      </c>
      <c r="J356">
        <f t="shared" si="5"/>
        <v>401.97423406692462</v>
      </c>
    </row>
    <row r="357" spans="1:10" x14ac:dyDescent="0.2">
      <c r="A357" t="s">
        <v>390</v>
      </c>
      <c r="B357">
        <v>367.52160460012732</v>
      </c>
      <c r="C357">
        <v>86.367577081029921</v>
      </c>
      <c r="D357">
        <v>4.8144370285298344</v>
      </c>
      <c r="E357">
        <v>0</v>
      </c>
      <c r="F357">
        <v>3.1923117187499996</v>
      </c>
      <c r="G357">
        <v>0</v>
      </c>
      <c r="H357">
        <v>461.89593042843705</v>
      </c>
      <c r="I357">
        <v>39.954540673211781</v>
      </c>
      <c r="J357">
        <f t="shared" si="5"/>
        <v>501.85047110164885</v>
      </c>
    </row>
    <row r="358" spans="1:10" x14ac:dyDescent="0.2">
      <c r="A358" t="s">
        <v>396</v>
      </c>
      <c r="B358">
        <v>358.02496984273148</v>
      </c>
      <c r="C358">
        <v>84.135867913041892</v>
      </c>
      <c r="D358">
        <v>1.3130282805081368</v>
      </c>
      <c r="E358">
        <v>3.2894741379310344</v>
      </c>
      <c r="F358">
        <v>0</v>
      </c>
      <c r="G358">
        <v>9.1737972908125585</v>
      </c>
      <c r="H358">
        <v>452.64766332709411</v>
      </c>
      <c r="J358">
        <f t="shared" si="5"/>
        <v>452.64766332709411</v>
      </c>
    </row>
    <row r="359" spans="1:10" x14ac:dyDescent="0.2">
      <c r="A359" t="s">
        <v>397</v>
      </c>
      <c r="B359">
        <v>159.7660399516154</v>
      </c>
      <c r="C359">
        <v>37.545019388629619</v>
      </c>
      <c r="D359">
        <v>1.750704374010849</v>
      </c>
      <c r="E359">
        <v>0</v>
      </c>
      <c r="F359">
        <v>0</v>
      </c>
      <c r="G359">
        <v>14.252387290475609</v>
      </c>
      <c r="H359">
        <v>213.31415100473146</v>
      </c>
      <c r="J359">
        <f t="shared" si="5"/>
        <v>213.31415100473146</v>
      </c>
    </row>
    <row r="360" spans="1:10" x14ac:dyDescent="0.2">
      <c r="A360" t="s">
        <v>398</v>
      </c>
      <c r="B360">
        <v>220.91821101094092</v>
      </c>
      <c r="C360">
        <v>51.915779587571116</v>
      </c>
      <c r="D360">
        <v>0.8753521870054245</v>
      </c>
      <c r="E360">
        <v>0</v>
      </c>
      <c r="F360">
        <v>2.5879282407407409</v>
      </c>
      <c r="G360">
        <v>0</v>
      </c>
      <c r="H360">
        <v>276.29727102625822</v>
      </c>
      <c r="J360">
        <f t="shared" si="5"/>
        <v>276.29727102625822</v>
      </c>
    </row>
    <row r="361" spans="1:10" x14ac:dyDescent="0.2">
      <c r="A361" t="s">
        <v>399</v>
      </c>
      <c r="B361">
        <v>175.21420159879841</v>
      </c>
      <c r="C361">
        <v>41.175337375717625</v>
      </c>
      <c r="D361">
        <v>1.750704374010849</v>
      </c>
      <c r="E361">
        <v>0</v>
      </c>
      <c r="F361">
        <v>0</v>
      </c>
      <c r="G361">
        <v>1.0298315342261679</v>
      </c>
      <c r="H361">
        <v>219.17007488275303</v>
      </c>
      <c r="I361">
        <v>32.213183730715286</v>
      </c>
      <c r="J361">
        <f t="shared" si="5"/>
        <v>251.38325861346831</v>
      </c>
    </row>
    <row r="362" spans="1:10" x14ac:dyDescent="0.2">
      <c r="A362" t="s">
        <v>400</v>
      </c>
      <c r="B362">
        <v>222.01844514313694</v>
      </c>
      <c r="C362">
        <v>52.174334608637182</v>
      </c>
      <c r="D362">
        <v>9.6288740570596687</v>
      </c>
      <c r="E362">
        <v>3.4223104113110541</v>
      </c>
      <c r="F362">
        <v>1.861979166666667</v>
      </c>
      <c r="G362">
        <v>5.5200173092558975</v>
      </c>
      <c r="H362">
        <v>291.20365028475635</v>
      </c>
      <c r="J362">
        <f t="shared" si="5"/>
        <v>291.20365028475635</v>
      </c>
    </row>
    <row r="363" spans="1:10" x14ac:dyDescent="0.2">
      <c r="A363" t="s">
        <v>401</v>
      </c>
      <c r="B363">
        <v>132.98675825381002</v>
      </c>
      <c r="C363">
        <v>31.251888189645353</v>
      </c>
      <c r="D363">
        <v>2.1883804675135612</v>
      </c>
      <c r="E363">
        <v>0</v>
      </c>
      <c r="F363">
        <v>15.516671571219334</v>
      </c>
      <c r="G363">
        <v>28.633684568285219</v>
      </c>
      <c r="H363">
        <v>210.57738305047349</v>
      </c>
      <c r="J363">
        <f t="shared" si="5"/>
        <v>210.57738305047349</v>
      </c>
    </row>
    <row r="364" spans="1:10" x14ac:dyDescent="0.2">
      <c r="A364" t="s">
        <v>402</v>
      </c>
      <c r="B364">
        <v>165.40975524331415</v>
      </c>
      <c r="C364">
        <v>38.871292482178823</v>
      </c>
      <c r="D364">
        <v>2.6260565610162736</v>
      </c>
      <c r="E364">
        <v>0</v>
      </c>
      <c r="F364">
        <v>0</v>
      </c>
      <c r="G364">
        <v>0</v>
      </c>
      <c r="H364">
        <v>206.90710428650925</v>
      </c>
      <c r="J364">
        <f t="shared" si="5"/>
        <v>206.90710428650925</v>
      </c>
    </row>
    <row r="365" spans="1:10" x14ac:dyDescent="0.2">
      <c r="A365" t="s">
        <v>403</v>
      </c>
      <c r="B365">
        <v>217.48485184297689</v>
      </c>
      <c r="C365">
        <v>51.10894018309957</v>
      </c>
      <c r="D365">
        <v>4.8144370285298344</v>
      </c>
      <c r="E365">
        <v>0</v>
      </c>
      <c r="F365">
        <v>0.91666666666666674</v>
      </c>
      <c r="G365">
        <v>11.229636504409747</v>
      </c>
      <c r="H365">
        <v>285.55453222568275</v>
      </c>
      <c r="J365">
        <f t="shared" si="5"/>
        <v>285.55453222568275</v>
      </c>
    </row>
    <row r="366" spans="1:10" x14ac:dyDescent="0.2">
      <c r="A366" t="s">
        <v>405</v>
      </c>
      <c r="B366">
        <v>223.59339889596146</v>
      </c>
      <c r="C366">
        <v>52.544448740550941</v>
      </c>
      <c r="D366">
        <v>14.005634992086792</v>
      </c>
      <c r="E366">
        <v>2.7926666666666664</v>
      </c>
      <c r="F366">
        <v>0</v>
      </c>
      <c r="G366">
        <v>4.2275802759277434</v>
      </c>
      <c r="H366">
        <v>294.37106290452692</v>
      </c>
      <c r="J366">
        <f t="shared" si="5"/>
        <v>294.37106290452692</v>
      </c>
    </row>
    <row r="367" spans="1:10" x14ac:dyDescent="0.2">
      <c r="A367" t="s">
        <v>406</v>
      </c>
      <c r="B367">
        <v>224.66217560238957</v>
      </c>
      <c r="C367">
        <v>52.795611266561544</v>
      </c>
      <c r="D367">
        <v>5.6897892155352592</v>
      </c>
      <c r="E367">
        <v>0</v>
      </c>
      <c r="F367">
        <v>0</v>
      </c>
      <c r="G367">
        <v>3.5835145667236556</v>
      </c>
      <c r="H367">
        <v>286.73109065121002</v>
      </c>
      <c r="J367">
        <f t="shared" si="5"/>
        <v>286.73109065121002</v>
      </c>
    </row>
    <row r="368" spans="1:10" x14ac:dyDescent="0.2">
      <c r="A368" t="s">
        <v>407</v>
      </c>
      <c r="B368">
        <v>119.08895153250941</v>
      </c>
      <c r="C368">
        <v>27.985903610139712</v>
      </c>
      <c r="D368">
        <v>2.1883804675135612</v>
      </c>
      <c r="E368">
        <v>0</v>
      </c>
      <c r="F368">
        <v>0</v>
      </c>
      <c r="G368">
        <v>6.2091747735674634</v>
      </c>
      <c r="H368">
        <v>155.47241038373014</v>
      </c>
      <c r="J368">
        <f t="shared" si="5"/>
        <v>155.47241038373014</v>
      </c>
    </row>
    <row r="369" spans="1:10" x14ac:dyDescent="0.2">
      <c r="A369" t="s">
        <v>408</v>
      </c>
      <c r="B369">
        <v>256.82272730829732</v>
      </c>
      <c r="C369">
        <v>60.353340917449863</v>
      </c>
      <c r="D369">
        <v>4.3767609350271224</v>
      </c>
      <c r="E369">
        <v>0</v>
      </c>
      <c r="F369">
        <v>0</v>
      </c>
      <c r="G369">
        <v>4.6420296387404898</v>
      </c>
      <c r="H369">
        <v>326.1948587995148</v>
      </c>
      <c r="J369">
        <f t="shared" si="5"/>
        <v>326.1948587995148</v>
      </c>
    </row>
    <row r="370" spans="1:10" x14ac:dyDescent="0.2">
      <c r="A370" t="s">
        <v>409</v>
      </c>
      <c r="B370">
        <v>260.49303547879526</v>
      </c>
      <c r="C370">
        <v>61.215863337516886</v>
      </c>
      <c r="D370">
        <v>3.501408748021698</v>
      </c>
      <c r="E370">
        <v>3.2063413573085846</v>
      </c>
      <c r="F370">
        <v>2.4663945578231292</v>
      </c>
      <c r="G370">
        <v>3.9538591348690328</v>
      </c>
      <c r="H370">
        <v>331.63056125702605</v>
      </c>
      <c r="J370">
        <f t="shared" si="5"/>
        <v>331.63056125702605</v>
      </c>
    </row>
    <row r="371" spans="1:10" x14ac:dyDescent="0.2">
      <c r="A371" t="s">
        <v>410</v>
      </c>
      <c r="B371">
        <v>217.51820863617613</v>
      </c>
      <c r="C371">
        <v>51.116779029501387</v>
      </c>
      <c r="D371">
        <v>2.1883804675135612</v>
      </c>
      <c r="E371">
        <v>0</v>
      </c>
      <c r="F371">
        <v>7.9303059523809516</v>
      </c>
      <c r="G371">
        <v>15.351677399374992</v>
      </c>
      <c r="H371">
        <v>294.10535148494699</v>
      </c>
      <c r="J371">
        <f t="shared" si="5"/>
        <v>294.10535148494699</v>
      </c>
    </row>
    <row r="372" spans="1:10" x14ac:dyDescent="0.2">
      <c r="A372" t="s">
        <v>411</v>
      </c>
      <c r="B372">
        <v>261.41523209472223</v>
      </c>
      <c r="C372">
        <v>61.432579542259717</v>
      </c>
      <c r="D372">
        <v>7.002817496043396</v>
      </c>
      <c r="E372">
        <v>0</v>
      </c>
      <c r="F372">
        <v>2.5315125000000003</v>
      </c>
      <c r="G372">
        <v>0.60818908035585406</v>
      </c>
      <c r="H372">
        <v>332.99033071338118</v>
      </c>
      <c r="J372">
        <f t="shared" si="5"/>
        <v>332.99033071338118</v>
      </c>
    </row>
    <row r="373" spans="1:10" x14ac:dyDescent="0.2">
      <c r="A373" t="s">
        <v>412</v>
      </c>
      <c r="B373">
        <v>297.82994943893817</v>
      </c>
      <c r="C373">
        <v>69.990038118150466</v>
      </c>
      <c r="D373">
        <v>7.8781696830488199</v>
      </c>
      <c r="E373">
        <v>0</v>
      </c>
      <c r="F373">
        <v>2.5720500956632648</v>
      </c>
      <c r="G373">
        <v>12.986085586451814</v>
      </c>
      <c r="H373">
        <v>391.25629292225256</v>
      </c>
      <c r="I373">
        <v>14.815813464235628</v>
      </c>
      <c r="J373">
        <f t="shared" si="5"/>
        <v>406.0721063864882</v>
      </c>
    </row>
    <row r="374" spans="1:10" x14ac:dyDescent="0.2">
      <c r="A374" t="s">
        <v>413</v>
      </c>
      <c r="B374">
        <v>183.04240952657827</v>
      </c>
      <c r="C374">
        <v>43.014966238745892</v>
      </c>
      <c r="D374">
        <v>2.6260565610162736</v>
      </c>
      <c r="E374">
        <v>3.5136231884057971</v>
      </c>
      <c r="F374">
        <v>0</v>
      </c>
      <c r="G374">
        <v>0.94723528239455113</v>
      </c>
      <c r="H374">
        <v>229.630667608735</v>
      </c>
      <c r="J374">
        <f t="shared" si="5"/>
        <v>229.630667608735</v>
      </c>
    </row>
    <row r="375" spans="1:10" x14ac:dyDescent="0.2">
      <c r="A375" t="s">
        <v>414</v>
      </c>
      <c r="B375">
        <v>115.89662398891684</v>
      </c>
      <c r="C375">
        <v>27.235706637395456</v>
      </c>
      <c r="D375">
        <v>3.063732654518986</v>
      </c>
      <c r="E375">
        <v>0</v>
      </c>
      <c r="F375">
        <v>0</v>
      </c>
      <c r="G375">
        <v>0.99137153642594789</v>
      </c>
      <c r="H375">
        <v>147.18743481725724</v>
      </c>
      <c r="J375">
        <f t="shared" si="5"/>
        <v>147.18743481725724</v>
      </c>
    </row>
    <row r="376" spans="1:10" x14ac:dyDescent="0.2">
      <c r="A376" t="s">
        <v>415</v>
      </c>
      <c r="B376">
        <v>149.24103283610779</v>
      </c>
      <c r="C376">
        <v>35.071642716485329</v>
      </c>
      <c r="D376">
        <v>3.93908484152441</v>
      </c>
      <c r="E376">
        <v>0</v>
      </c>
      <c r="F376">
        <v>0</v>
      </c>
      <c r="G376">
        <v>0</v>
      </c>
      <c r="H376">
        <v>188.25176039411755</v>
      </c>
      <c r="J376">
        <f t="shared" si="5"/>
        <v>188.25176039411755</v>
      </c>
    </row>
    <row r="377" spans="1:10" x14ac:dyDescent="0.2">
      <c r="A377" t="s">
        <v>416</v>
      </c>
      <c r="B377">
        <v>191.0340857929223</v>
      </c>
      <c r="C377">
        <v>44.89301016133674</v>
      </c>
      <c r="D377">
        <v>3.501408748021698</v>
      </c>
      <c r="E377">
        <v>0</v>
      </c>
      <c r="F377">
        <v>10.700950127551021</v>
      </c>
      <c r="G377">
        <v>1.3735220019858527</v>
      </c>
      <c r="H377">
        <v>251.50297683181762</v>
      </c>
      <c r="I377">
        <v>33.560238429172514</v>
      </c>
      <c r="J377">
        <f t="shared" si="5"/>
        <v>285.06321526099015</v>
      </c>
    </row>
    <row r="378" spans="1:10" x14ac:dyDescent="0.2">
      <c r="A378" t="s">
        <v>418</v>
      </c>
      <c r="B378">
        <v>311.62350324724963</v>
      </c>
      <c r="C378">
        <v>73.231523263103654</v>
      </c>
      <c r="D378">
        <v>4.3767609350271224</v>
      </c>
      <c r="E378">
        <v>3.1486826697892276</v>
      </c>
      <c r="F378">
        <v>9.1445349737811821</v>
      </c>
      <c r="G378">
        <v>18.022817360149297</v>
      </c>
      <c r="H378">
        <v>416.39913977931087</v>
      </c>
      <c r="J378">
        <f t="shared" si="5"/>
        <v>416.39913977931087</v>
      </c>
    </row>
    <row r="379" spans="1:10" x14ac:dyDescent="0.2">
      <c r="A379" t="s">
        <v>419</v>
      </c>
      <c r="B379">
        <v>216.52549529696466</v>
      </c>
      <c r="C379">
        <v>50.883491394786695</v>
      </c>
      <c r="D379">
        <v>5.2521131220325472</v>
      </c>
      <c r="E379">
        <v>0</v>
      </c>
      <c r="F379">
        <v>2.7963456845238102</v>
      </c>
      <c r="G379">
        <v>7.3509461272102357</v>
      </c>
      <c r="H379">
        <v>282.80839162551797</v>
      </c>
      <c r="J379">
        <f t="shared" si="5"/>
        <v>282.80839162551797</v>
      </c>
    </row>
    <row r="380" spans="1:10" x14ac:dyDescent="0.2">
      <c r="A380" t="s">
        <v>420</v>
      </c>
      <c r="B380">
        <v>273.67102428258733</v>
      </c>
      <c r="C380">
        <v>64.31269070640802</v>
      </c>
      <c r="D380">
        <v>1.3130282805081368</v>
      </c>
      <c r="E380">
        <v>0</v>
      </c>
      <c r="F380">
        <v>15.317017346938776</v>
      </c>
      <c r="G380">
        <v>6.7262766580553874</v>
      </c>
      <c r="H380">
        <v>361.34003727449766</v>
      </c>
      <c r="J380">
        <f t="shared" si="5"/>
        <v>361.34003727449766</v>
      </c>
    </row>
    <row r="381" spans="1:10" x14ac:dyDescent="0.2">
      <c r="A381" t="s">
        <v>421</v>
      </c>
      <c r="B381">
        <v>224.09953692562982</v>
      </c>
      <c r="C381">
        <v>52.663391177523003</v>
      </c>
      <c r="D381">
        <v>3.063732654518986</v>
      </c>
      <c r="E381">
        <v>0</v>
      </c>
      <c r="F381">
        <v>0</v>
      </c>
      <c r="G381">
        <v>3.2881142227476761</v>
      </c>
      <c r="H381">
        <v>283.11477498041944</v>
      </c>
      <c r="I381">
        <v>30.462833099579246</v>
      </c>
      <c r="J381">
        <f t="shared" si="5"/>
        <v>313.5776080799987</v>
      </c>
    </row>
    <row r="382" spans="1:10" x14ac:dyDescent="0.2">
      <c r="A382" t="s">
        <v>423</v>
      </c>
      <c r="B382">
        <v>70.567157462767909</v>
      </c>
      <c r="C382">
        <v>16.583282003750458</v>
      </c>
      <c r="D382">
        <v>2.6260565610162736</v>
      </c>
      <c r="E382">
        <v>8.6540797546012271</v>
      </c>
      <c r="F382">
        <v>1.2460937499999998</v>
      </c>
      <c r="G382">
        <v>0</v>
      </c>
      <c r="H382">
        <v>91.022589777534634</v>
      </c>
      <c r="J382">
        <f t="shared" si="5"/>
        <v>91.022589777534634</v>
      </c>
    </row>
    <row r="383" spans="1:10" x14ac:dyDescent="0.2">
      <c r="A383" t="s">
        <v>424</v>
      </c>
      <c r="B383">
        <v>297.67339512467947</v>
      </c>
      <c r="C383">
        <v>69.953247854299676</v>
      </c>
      <c r="D383">
        <v>3.501408748021698</v>
      </c>
      <c r="E383">
        <v>0</v>
      </c>
      <c r="F383">
        <v>0</v>
      </c>
      <c r="G383">
        <v>0</v>
      </c>
      <c r="H383">
        <v>371.12805172700081</v>
      </c>
      <c r="J383">
        <f t="shared" si="5"/>
        <v>371.12805172700081</v>
      </c>
    </row>
    <row r="384" spans="1:10" x14ac:dyDescent="0.2">
      <c r="A384" t="s">
        <v>425</v>
      </c>
      <c r="B384">
        <v>191.03011119986115</v>
      </c>
      <c r="C384">
        <v>44.892076131967372</v>
      </c>
      <c r="D384">
        <v>3.93908484152441</v>
      </c>
      <c r="E384">
        <v>0</v>
      </c>
      <c r="F384">
        <v>0</v>
      </c>
      <c r="G384">
        <v>0</v>
      </c>
      <c r="H384">
        <v>239.86127217335294</v>
      </c>
      <c r="J384">
        <f t="shared" si="5"/>
        <v>239.86127217335294</v>
      </c>
    </row>
    <row r="385" spans="1:10" x14ac:dyDescent="0.2">
      <c r="A385" t="s">
        <v>426</v>
      </c>
      <c r="B385">
        <v>221.71482917525054</v>
      </c>
      <c r="C385">
        <v>52.102984856183873</v>
      </c>
      <c r="D385">
        <v>1.3130282805081368</v>
      </c>
      <c r="E385">
        <v>0</v>
      </c>
      <c r="F385">
        <v>0</v>
      </c>
      <c r="G385">
        <v>0</v>
      </c>
      <c r="H385">
        <v>275.13084231194256</v>
      </c>
      <c r="I385">
        <v>42.530154277699857</v>
      </c>
      <c r="J385">
        <f t="shared" si="5"/>
        <v>317.66099658964242</v>
      </c>
    </row>
    <row r="386" spans="1:10" x14ac:dyDescent="0.2">
      <c r="A386" t="s">
        <v>427</v>
      </c>
      <c r="B386">
        <v>171.30407845381552</v>
      </c>
      <c r="C386">
        <v>40.256458436646646</v>
      </c>
      <c r="D386">
        <v>8.7535218700542448</v>
      </c>
      <c r="E386">
        <v>4.9965338134765629</v>
      </c>
      <c r="F386">
        <v>5.4966209608843535</v>
      </c>
      <c r="G386">
        <v>13.51134469897724</v>
      </c>
      <c r="H386">
        <v>239.322024420378</v>
      </c>
      <c r="J386">
        <f t="shared" si="5"/>
        <v>239.322024420378</v>
      </c>
    </row>
    <row r="387" spans="1:10" x14ac:dyDescent="0.2">
      <c r="A387" t="s">
        <v>428</v>
      </c>
      <c r="B387">
        <v>219.30200513252794</v>
      </c>
      <c r="C387">
        <v>51.535971206144062</v>
      </c>
      <c r="D387">
        <v>1.750704374010849</v>
      </c>
      <c r="E387">
        <v>0</v>
      </c>
      <c r="F387">
        <v>0</v>
      </c>
      <c r="G387">
        <v>12.893518566773997</v>
      </c>
      <c r="H387">
        <v>285.48219927945684</v>
      </c>
      <c r="J387">
        <f t="shared" ref="J387:J450" si="6">I387+H387</f>
        <v>285.48219927945684</v>
      </c>
    </row>
    <row r="388" spans="1:10" x14ac:dyDescent="0.2">
      <c r="A388" t="s">
        <v>429</v>
      </c>
      <c r="B388">
        <v>216.48772207790788</v>
      </c>
      <c r="C388">
        <v>50.874614688308348</v>
      </c>
      <c r="D388">
        <v>3.501408748021698</v>
      </c>
      <c r="E388">
        <v>0</v>
      </c>
      <c r="F388">
        <v>0</v>
      </c>
      <c r="G388">
        <v>8.9022560986259371</v>
      </c>
      <c r="H388">
        <v>279.76600161286382</v>
      </c>
      <c r="J388">
        <f t="shared" si="6"/>
        <v>279.76600161286382</v>
      </c>
    </row>
    <row r="389" spans="1:10" x14ac:dyDescent="0.2">
      <c r="A389" t="s">
        <v>430</v>
      </c>
      <c r="B389">
        <v>102.982716832631</v>
      </c>
      <c r="C389">
        <v>24.200938455668283</v>
      </c>
      <c r="D389">
        <v>3.93908484152441</v>
      </c>
      <c r="E389">
        <v>0</v>
      </c>
      <c r="F389">
        <v>3.4252755625</v>
      </c>
      <c r="G389">
        <v>41.635596682244454</v>
      </c>
      <c r="H389">
        <v>176.18361237456813</v>
      </c>
      <c r="I389">
        <v>11.408257363253856</v>
      </c>
      <c r="J389">
        <f t="shared" si="6"/>
        <v>187.59186973782198</v>
      </c>
    </row>
    <row r="390" spans="1:10" x14ac:dyDescent="0.2">
      <c r="A390" t="s">
        <v>431</v>
      </c>
      <c r="B390">
        <v>229.67930395964876</v>
      </c>
      <c r="C390">
        <v>53.974636430517457</v>
      </c>
      <c r="D390">
        <v>1.750704374010849</v>
      </c>
      <c r="E390">
        <v>3.0750072590011617</v>
      </c>
      <c r="F390">
        <v>5.5423849596088433</v>
      </c>
      <c r="G390">
        <v>29.131830026970029</v>
      </c>
      <c r="H390">
        <v>320.07885975075595</v>
      </c>
      <c r="J390">
        <f t="shared" si="6"/>
        <v>320.07885975075595</v>
      </c>
    </row>
    <row r="391" spans="1:10" x14ac:dyDescent="0.2">
      <c r="A391" t="s">
        <v>432</v>
      </c>
      <c r="B391">
        <v>294.09339301118609</v>
      </c>
      <c r="C391">
        <v>69.111947357628722</v>
      </c>
      <c r="D391">
        <v>0.8753521870054245</v>
      </c>
      <c r="E391">
        <v>0</v>
      </c>
      <c r="F391">
        <v>0</v>
      </c>
      <c r="G391">
        <v>25.106823998224922</v>
      </c>
      <c r="H391">
        <v>389.18751655404515</v>
      </c>
      <c r="J391">
        <f t="shared" si="6"/>
        <v>389.18751655404515</v>
      </c>
    </row>
    <row r="392" spans="1:10" x14ac:dyDescent="0.2">
      <c r="A392" t="s">
        <v>433</v>
      </c>
      <c r="B392">
        <v>187.49983365433548</v>
      </c>
      <c r="C392">
        <v>44.062460908768834</v>
      </c>
      <c r="D392">
        <v>3.93908484152441</v>
      </c>
      <c r="E392">
        <v>0</v>
      </c>
      <c r="F392">
        <v>0</v>
      </c>
      <c r="G392">
        <v>0</v>
      </c>
      <c r="H392">
        <v>235.50137940462872</v>
      </c>
      <c r="J392">
        <f t="shared" si="6"/>
        <v>235.50137940462872</v>
      </c>
    </row>
    <row r="393" spans="1:10" x14ac:dyDescent="0.2">
      <c r="A393" t="s">
        <v>434</v>
      </c>
      <c r="B393">
        <v>269.92945743685817</v>
      </c>
      <c r="C393">
        <v>63.433422497661667</v>
      </c>
      <c r="D393">
        <v>0.43767609350271225</v>
      </c>
      <c r="E393">
        <v>0</v>
      </c>
      <c r="F393">
        <v>0</v>
      </c>
      <c r="G393">
        <v>32.66255207975226</v>
      </c>
      <c r="H393">
        <v>366.46310810777481</v>
      </c>
      <c r="I393">
        <v>35.291023842917255</v>
      </c>
      <c r="J393">
        <f t="shared" si="6"/>
        <v>401.75413195069206</v>
      </c>
    </row>
    <row r="394" spans="1:10" x14ac:dyDescent="0.2">
      <c r="A394" t="s">
        <v>435</v>
      </c>
      <c r="B394">
        <v>205.35126074571855</v>
      </c>
      <c r="C394">
        <v>48.257546275243854</v>
      </c>
      <c r="D394">
        <v>2.6260565610162736</v>
      </c>
      <c r="E394">
        <v>4.3725500000000004</v>
      </c>
      <c r="F394">
        <v>4.4859901147959169</v>
      </c>
      <c r="G394">
        <v>1.5766100854476186</v>
      </c>
      <c r="H394">
        <v>262.29746378222222</v>
      </c>
      <c r="J394">
        <f t="shared" si="6"/>
        <v>262.29746378222222</v>
      </c>
    </row>
    <row r="395" spans="1:10" x14ac:dyDescent="0.2">
      <c r="A395" t="s">
        <v>436</v>
      </c>
      <c r="B395">
        <v>186.17173074580728</v>
      </c>
      <c r="C395">
        <v>43.750356725264709</v>
      </c>
      <c r="D395">
        <v>3.063732654518986</v>
      </c>
      <c r="E395">
        <v>0</v>
      </c>
      <c r="F395">
        <v>0</v>
      </c>
      <c r="G395">
        <v>6.2768592868495849</v>
      </c>
      <c r="H395">
        <v>239.26267941244055</v>
      </c>
      <c r="J395">
        <f t="shared" si="6"/>
        <v>239.26267941244055</v>
      </c>
    </row>
    <row r="396" spans="1:10" x14ac:dyDescent="0.2">
      <c r="A396" t="s">
        <v>437</v>
      </c>
      <c r="B396">
        <v>251.7705111113213</v>
      </c>
      <c r="C396">
        <v>59.166070111160501</v>
      </c>
      <c r="D396">
        <v>2.1883804675135612</v>
      </c>
      <c r="E396">
        <v>0</v>
      </c>
      <c r="F396">
        <v>0.16219907407407408</v>
      </c>
      <c r="G396">
        <v>0</v>
      </c>
      <c r="H396">
        <v>313.28716076406943</v>
      </c>
      <c r="J396">
        <f t="shared" si="6"/>
        <v>313.28716076406943</v>
      </c>
    </row>
    <row r="397" spans="1:10" x14ac:dyDescent="0.2">
      <c r="A397" t="s">
        <v>438</v>
      </c>
      <c r="B397">
        <v>262.39991024675498</v>
      </c>
      <c r="C397">
        <v>61.663978907987421</v>
      </c>
      <c r="D397">
        <v>3.93908484152441</v>
      </c>
      <c r="E397">
        <v>0</v>
      </c>
      <c r="F397">
        <v>5.9422682823129254</v>
      </c>
      <c r="G397">
        <v>3.7162274360034542</v>
      </c>
      <c r="H397">
        <v>337.66146971458318</v>
      </c>
      <c r="J397">
        <f t="shared" si="6"/>
        <v>337.66146971458318</v>
      </c>
    </row>
    <row r="398" spans="1:10" x14ac:dyDescent="0.2">
      <c r="A398" t="s">
        <v>455</v>
      </c>
      <c r="B398">
        <v>164.52630960420717</v>
      </c>
      <c r="C398">
        <v>38.663682756988685</v>
      </c>
      <c r="D398">
        <v>0.43767609350271225</v>
      </c>
      <c r="E398">
        <v>4.1691682692307683</v>
      </c>
      <c r="F398">
        <v>33.467326340467451</v>
      </c>
      <c r="G398">
        <v>35.464754835320548</v>
      </c>
      <c r="H398">
        <v>272.55974963048658</v>
      </c>
      <c r="J398">
        <f t="shared" si="6"/>
        <v>272.55974963048658</v>
      </c>
    </row>
    <row r="399" spans="1:10" x14ac:dyDescent="0.2">
      <c r="A399" t="s">
        <v>456</v>
      </c>
      <c r="B399">
        <v>265.65054924885271</v>
      </c>
      <c r="C399">
        <v>62.427879073480383</v>
      </c>
      <c r="D399">
        <v>2.1883804675135612</v>
      </c>
      <c r="E399">
        <v>0</v>
      </c>
      <c r="F399">
        <v>0</v>
      </c>
      <c r="G399">
        <v>17.954491322581102</v>
      </c>
      <c r="H399">
        <v>348.22130011242774</v>
      </c>
      <c r="J399">
        <f t="shared" si="6"/>
        <v>348.22130011242774</v>
      </c>
    </row>
    <row r="400" spans="1:10" x14ac:dyDescent="0.2">
      <c r="A400" t="s">
        <v>457</v>
      </c>
      <c r="B400">
        <v>183.81003895352001</v>
      </c>
      <c r="C400">
        <v>43.195359154077202</v>
      </c>
      <c r="D400">
        <v>3.501408748021698</v>
      </c>
      <c r="E400">
        <v>0</v>
      </c>
      <c r="F400">
        <v>1.946326530612245</v>
      </c>
      <c r="G400">
        <v>21.640544293679053</v>
      </c>
      <c r="H400">
        <v>254.09367767991023</v>
      </c>
      <c r="J400">
        <f t="shared" si="6"/>
        <v>254.09367767991023</v>
      </c>
    </row>
    <row r="401" spans="1:10" x14ac:dyDescent="0.2">
      <c r="A401" t="s">
        <v>458</v>
      </c>
      <c r="B401">
        <v>268.73415268191178</v>
      </c>
      <c r="C401">
        <v>63.152525880249264</v>
      </c>
      <c r="D401">
        <v>4.3767609350271224</v>
      </c>
      <c r="E401">
        <v>0</v>
      </c>
      <c r="F401">
        <v>0</v>
      </c>
      <c r="G401">
        <v>5.8299259717014786</v>
      </c>
      <c r="H401">
        <v>342.0933654688896</v>
      </c>
      <c r="I401">
        <v>36.942286115007022</v>
      </c>
      <c r="J401">
        <f t="shared" si="6"/>
        <v>379.03565158389665</v>
      </c>
    </row>
    <row r="402" spans="1:10" x14ac:dyDescent="0.2">
      <c r="A402" t="s">
        <v>443</v>
      </c>
      <c r="B402">
        <v>306.55839730558176</v>
      </c>
      <c r="C402">
        <v>72.041223366811707</v>
      </c>
      <c r="D402">
        <v>7.8781696830488199</v>
      </c>
      <c r="E402">
        <v>3.8197707286432161</v>
      </c>
      <c r="F402">
        <v>2.118248299319728</v>
      </c>
      <c r="G402">
        <v>7.6585261798674349</v>
      </c>
      <c r="H402">
        <v>396.25456483462943</v>
      </c>
      <c r="J402">
        <f t="shared" si="6"/>
        <v>396.25456483462943</v>
      </c>
    </row>
    <row r="403" spans="1:10" x14ac:dyDescent="0.2">
      <c r="A403" t="s">
        <v>444</v>
      </c>
      <c r="B403">
        <v>271.44367953703733</v>
      </c>
      <c r="C403">
        <v>63.789264691203769</v>
      </c>
      <c r="D403">
        <v>2.6260565610162736</v>
      </c>
      <c r="E403">
        <v>0</v>
      </c>
      <c r="F403">
        <v>0</v>
      </c>
      <c r="G403">
        <v>20.628219587109594</v>
      </c>
      <c r="H403">
        <v>358.48722037636696</v>
      </c>
      <c r="J403">
        <f t="shared" si="6"/>
        <v>358.48722037636696</v>
      </c>
    </row>
    <row r="404" spans="1:10" x14ac:dyDescent="0.2">
      <c r="A404" t="s">
        <v>445</v>
      </c>
      <c r="B404">
        <v>266.81551764851793</v>
      </c>
      <c r="C404">
        <v>62.701646647401709</v>
      </c>
      <c r="D404">
        <v>2.1883804675135612</v>
      </c>
      <c r="E404">
        <v>0</v>
      </c>
      <c r="F404">
        <v>0</v>
      </c>
      <c r="G404">
        <v>2.0522466775951922</v>
      </c>
      <c r="H404">
        <v>333.75779144102842</v>
      </c>
      <c r="J404">
        <f t="shared" si="6"/>
        <v>333.75779144102842</v>
      </c>
    </row>
    <row r="405" spans="1:10" x14ac:dyDescent="0.2">
      <c r="A405" t="s">
        <v>446</v>
      </c>
      <c r="B405">
        <v>234.32127047379146</v>
      </c>
      <c r="C405">
        <v>55.065498561340988</v>
      </c>
      <c r="D405">
        <v>2.6260565610162736</v>
      </c>
      <c r="E405">
        <v>0</v>
      </c>
      <c r="F405">
        <v>0</v>
      </c>
      <c r="G405">
        <v>0.44868146882764831</v>
      </c>
      <c r="H405">
        <v>292.46150706497639</v>
      </c>
      <c r="I405">
        <v>25.911079943899018</v>
      </c>
      <c r="J405">
        <f t="shared" si="6"/>
        <v>318.37258700887543</v>
      </c>
    </row>
    <row r="406" spans="1:10" x14ac:dyDescent="0.2">
      <c r="A406" t="s">
        <v>447</v>
      </c>
      <c r="B406">
        <v>270.32172027674562</v>
      </c>
      <c r="C406">
        <v>63.52560426503522</v>
      </c>
      <c r="D406">
        <v>3.501408748021698</v>
      </c>
      <c r="E406">
        <v>3.5189441591784338</v>
      </c>
      <c r="F406">
        <v>0.66814814814814816</v>
      </c>
      <c r="G406">
        <v>22.660941719798327</v>
      </c>
      <c r="H406">
        <v>360.67782315774895</v>
      </c>
      <c r="J406">
        <f t="shared" si="6"/>
        <v>360.67782315774895</v>
      </c>
    </row>
    <row r="407" spans="1:10" x14ac:dyDescent="0.2">
      <c r="A407" t="s">
        <v>448</v>
      </c>
      <c r="B407">
        <v>309.81345114432168</v>
      </c>
      <c r="C407">
        <v>72.806161018915589</v>
      </c>
      <c r="D407">
        <v>4.8144370285298344</v>
      </c>
      <c r="E407">
        <v>0</v>
      </c>
      <c r="F407">
        <v>5.9941406250000009</v>
      </c>
      <c r="G407">
        <v>13.811545371793802</v>
      </c>
      <c r="H407">
        <v>407.23973518856087</v>
      </c>
      <c r="J407">
        <f t="shared" si="6"/>
        <v>407.23973518856087</v>
      </c>
    </row>
    <row r="408" spans="1:10" x14ac:dyDescent="0.2">
      <c r="A408" t="s">
        <v>449</v>
      </c>
      <c r="B408">
        <v>190.32559145903377</v>
      </c>
      <c r="C408">
        <v>44.726513992872931</v>
      </c>
      <c r="D408">
        <v>5.6897892155352592</v>
      </c>
      <c r="E408">
        <v>0</v>
      </c>
      <c r="F408">
        <v>5.0743729591836733</v>
      </c>
      <c r="G408">
        <v>10.660974572829982</v>
      </c>
      <c r="H408">
        <v>256.47724219945559</v>
      </c>
      <c r="J408">
        <f t="shared" si="6"/>
        <v>256.47724219945559</v>
      </c>
    </row>
    <row r="409" spans="1:10" x14ac:dyDescent="0.2">
      <c r="A409" t="s">
        <v>450</v>
      </c>
      <c r="B409">
        <v>287.16926744873098</v>
      </c>
      <c r="C409">
        <v>67.484777850451778</v>
      </c>
      <c r="D409">
        <v>6.5651414025406831</v>
      </c>
      <c r="E409">
        <v>0</v>
      </c>
      <c r="F409">
        <v>0</v>
      </c>
      <c r="G409">
        <v>2.7557014975822858</v>
      </c>
      <c r="H409">
        <v>363.97488819930572</v>
      </c>
      <c r="I409">
        <v>41.846844319775592</v>
      </c>
      <c r="J409">
        <f t="shared" si="6"/>
        <v>405.82173251908131</v>
      </c>
    </row>
    <row r="410" spans="1:10" x14ac:dyDescent="0.2">
      <c r="A410" t="s">
        <v>451</v>
      </c>
      <c r="B410">
        <v>158.69258135481931</v>
      </c>
      <c r="C410">
        <v>37.292756618382533</v>
      </c>
      <c r="D410">
        <v>4.8144370285298344</v>
      </c>
      <c r="E410">
        <v>4.096570512820513</v>
      </c>
      <c r="F410">
        <v>0</v>
      </c>
      <c r="G410">
        <v>3.3100802610428497</v>
      </c>
      <c r="H410">
        <v>204.10985526277452</v>
      </c>
      <c r="J410">
        <f t="shared" si="6"/>
        <v>204.10985526277452</v>
      </c>
    </row>
    <row r="411" spans="1:10" x14ac:dyDescent="0.2">
      <c r="A411" t="s">
        <v>452</v>
      </c>
      <c r="B411">
        <v>276.43018982034948</v>
      </c>
      <c r="C411">
        <v>64.96109460778213</v>
      </c>
      <c r="D411">
        <v>3.063732654518986</v>
      </c>
      <c r="E411">
        <v>0</v>
      </c>
      <c r="F411">
        <v>0</v>
      </c>
      <c r="G411">
        <v>15.478066319634793</v>
      </c>
      <c r="H411">
        <v>359.93308340228538</v>
      </c>
      <c r="J411">
        <f t="shared" si="6"/>
        <v>359.93308340228538</v>
      </c>
    </row>
    <row r="412" spans="1:10" x14ac:dyDescent="0.2">
      <c r="A412" t="s">
        <v>453</v>
      </c>
      <c r="B412">
        <v>124.32012752321272</v>
      </c>
      <c r="C412">
        <v>29.215229967954986</v>
      </c>
      <c r="D412">
        <v>0.43767609350271225</v>
      </c>
      <c r="E412">
        <v>0</v>
      </c>
      <c r="F412">
        <v>8.1149826388888879</v>
      </c>
      <c r="G412">
        <v>18.681091598589298</v>
      </c>
      <c r="H412">
        <v>180.76910782214858</v>
      </c>
      <c r="J412">
        <f t="shared" si="6"/>
        <v>180.76910782214858</v>
      </c>
    </row>
    <row r="413" spans="1:10" x14ac:dyDescent="0.2">
      <c r="A413" t="s">
        <v>454</v>
      </c>
      <c r="B413">
        <v>343.60534951518514</v>
      </c>
      <c r="C413">
        <v>80.747257136068498</v>
      </c>
      <c r="D413">
        <v>4.8144370285298344</v>
      </c>
      <c r="E413">
        <v>0</v>
      </c>
      <c r="F413">
        <v>0.59606759259259257</v>
      </c>
      <c r="G413">
        <v>15.775674370745243</v>
      </c>
      <c r="H413">
        <v>445.53878564312129</v>
      </c>
      <c r="I413">
        <v>10.149018232819076</v>
      </c>
      <c r="J413">
        <f t="shared" si="6"/>
        <v>455.68780387594035</v>
      </c>
    </row>
    <row r="414" spans="1:10" x14ac:dyDescent="0.2">
      <c r="A414" t="s">
        <v>463</v>
      </c>
      <c r="B414">
        <v>246.1604831184917</v>
      </c>
      <c r="C414">
        <v>57.847713532845546</v>
      </c>
      <c r="D414">
        <v>4.3767609350271224</v>
      </c>
      <c r="E414">
        <v>3.9154059999999999</v>
      </c>
      <c r="F414">
        <v>24.096279553458199</v>
      </c>
      <c r="G414">
        <v>3.5992541183422926</v>
      </c>
      <c r="H414">
        <v>336.08049125816484</v>
      </c>
      <c r="J414">
        <f t="shared" si="6"/>
        <v>336.08049125816484</v>
      </c>
    </row>
    <row r="415" spans="1:10" x14ac:dyDescent="0.2">
      <c r="A415" t="s">
        <v>464</v>
      </c>
      <c r="B415">
        <v>252.92585783386329</v>
      </c>
      <c r="C415">
        <v>59.437576590957867</v>
      </c>
      <c r="D415">
        <v>6.127465309037972</v>
      </c>
      <c r="E415">
        <v>0</v>
      </c>
      <c r="F415">
        <v>0</v>
      </c>
      <c r="G415">
        <v>0</v>
      </c>
      <c r="H415">
        <v>318.49089973385912</v>
      </c>
      <c r="J415">
        <f t="shared" si="6"/>
        <v>318.49089973385912</v>
      </c>
    </row>
    <row r="416" spans="1:10" x14ac:dyDescent="0.2">
      <c r="A416" t="s">
        <v>465</v>
      </c>
      <c r="B416">
        <v>121.0752076086149</v>
      </c>
      <c r="C416">
        <v>28.452673788024502</v>
      </c>
      <c r="D416">
        <v>2.1883804675135612</v>
      </c>
      <c r="E416">
        <v>0</v>
      </c>
      <c r="F416">
        <v>0</v>
      </c>
      <c r="G416">
        <v>33.981365013992047</v>
      </c>
      <c r="H416">
        <v>185.697626878145</v>
      </c>
      <c r="J416">
        <f t="shared" si="6"/>
        <v>185.697626878145</v>
      </c>
    </row>
    <row r="417" spans="1:10" x14ac:dyDescent="0.2">
      <c r="A417" t="s">
        <v>466</v>
      </c>
      <c r="B417">
        <v>449.46785058063239</v>
      </c>
      <c r="C417">
        <v>105.6249448864486</v>
      </c>
      <c r="D417">
        <v>1.750704374010849</v>
      </c>
      <c r="E417">
        <v>0</v>
      </c>
      <c r="F417">
        <v>14.181538896467041</v>
      </c>
      <c r="G417">
        <v>7.6241922935571464</v>
      </c>
      <c r="H417">
        <v>578.64923103111607</v>
      </c>
      <c r="I417">
        <v>502.35063113604485</v>
      </c>
      <c r="J417">
        <f t="shared" si="6"/>
        <v>1080.9998621671609</v>
      </c>
    </row>
    <row r="418" spans="1:10" x14ac:dyDescent="0.2">
      <c r="A418" t="s">
        <v>459</v>
      </c>
      <c r="B418">
        <v>232.11203525540012</v>
      </c>
      <c r="C418">
        <v>54.546328285019023</v>
      </c>
      <c r="D418">
        <v>3.93908484152441</v>
      </c>
      <c r="E418">
        <v>3.0205792619542615</v>
      </c>
      <c r="F418">
        <v>1.6296296296296295</v>
      </c>
      <c r="G418">
        <v>1.8782147094902333</v>
      </c>
      <c r="H418">
        <v>294.10529272106339</v>
      </c>
      <c r="J418">
        <f t="shared" si="6"/>
        <v>294.10529272106339</v>
      </c>
    </row>
    <row r="419" spans="1:10" x14ac:dyDescent="0.2">
      <c r="A419" t="s">
        <v>460</v>
      </c>
      <c r="B419">
        <v>131.77861347955462</v>
      </c>
      <c r="C419">
        <v>30.967974167695335</v>
      </c>
      <c r="D419">
        <v>0.43767609350271225</v>
      </c>
      <c r="E419">
        <v>0</v>
      </c>
      <c r="F419">
        <v>3.6483562500000009</v>
      </c>
      <c r="G419">
        <v>1.7929561318714229</v>
      </c>
      <c r="H419">
        <v>168.6255761226241</v>
      </c>
      <c r="J419">
        <f t="shared" si="6"/>
        <v>168.6255761226241</v>
      </c>
    </row>
    <row r="420" spans="1:10" x14ac:dyDescent="0.2">
      <c r="A420" t="s">
        <v>461</v>
      </c>
      <c r="B420">
        <v>59.745436924542929</v>
      </c>
      <c r="C420">
        <v>12.2478145695313</v>
      </c>
      <c r="D420">
        <v>0.8753521870054245</v>
      </c>
      <c r="E420">
        <v>0</v>
      </c>
      <c r="F420">
        <v>0</v>
      </c>
      <c r="G420">
        <v>2.823860368725934</v>
      </c>
      <c r="H420">
        <v>75.692464049805579</v>
      </c>
      <c r="J420">
        <f t="shared" si="6"/>
        <v>75.692464049805579</v>
      </c>
    </row>
    <row r="421" spans="1:10" x14ac:dyDescent="0.2">
      <c r="A421" t="s">
        <v>462</v>
      </c>
      <c r="B421">
        <v>128.06195869429615</v>
      </c>
      <c r="C421">
        <v>30.094560293159596</v>
      </c>
      <c r="D421">
        <v>0.8753521870054245</v>
      </c>
      <c r="E421">
        <v>0</v>
      </c>
      <c r="F421">
        <v>0</v>
      </c>
      <c r="G421">
        <v>6.570596602483981</v>
      </c>
      <c r="H421">
        <v>165.60246777694516</v>
      </c>
      <c r="J421">
        <f t="shared" si="6"/>
        <v>165.60246777694516</v>
      </c>
    </row>
    <row r="422" spans="1:10" x14ac:dyDescent="0.2">
      <c r="A422" t="s">
        <v>467</v>
      </c>
      <c r="B422">
        <v>127.69499375469699</v>
      </c>
      <c r="C422">
        <v>30.008323532353792</v>
      </c>
      <c r="D422">
        <v>3.93908484152441</v>
      </c>
      <c r="E422">
        <v>1.712481398809524</v>
      </c>
      <c r="F422">
        <v>0.73076105442176875</v>
      </c>
      <c r="G422">
        <v>58.224694855764547</v>
      </c>
      <c r="H422">
        <v>220.59785803876153</v>
      </c>
      <c r="J422">
        <f t="shared" si="6"/>
        <v>220.59785803876153</v>
      </c>
    </row>
    <row r="423" spans="1:10" x14ac:dyDescent="0.2">
      <c r="A423" t="s">
        <v>468</v>
      </c>
      <c r="B423">
        <v>338.31472690008241</v>
      </c>
      <c r="C423">
        <v>79.503960821519357</v>
      </c>
      <c r="D423">
        <v>1.750704374010849</v>
      </c>
      <c r="E423">
        <v>0</v>
      </c>
      <c r="F423">
        <v>2.5649479166666667</v>
      </c>
      <c r="G423">
        <v>0.71172184737355626</v>
      </c>
      <c r="H423">
        <v>422.84606185965282</v>
      </c>
      <c r="J423">
        <f t="shared" si="6"/>
        <v>422.84606185965282</v>
      </c>
    </row>
    <row r="424" spans="1:10" x14ac:dyDescent="0.2">
      <c r="A424" t="s">
        <v>469</v>
      </c>
      <c r="B424">
        <v>134.18711861713857</v>
      </c>
      <c r="C424">
        <v>31.533972875027562</v>
      </c>
      <c r="D424">
        <v>2.6260565610162736</v>
      </c>
      <c r="E424">
        <v>0</v>
      </c>
      <c r="F424">
        <v>3.3949930909863948</v>
      </c>
      <c r="G424">
        <v>11.858607270532646</v>
      </c>
      <c r="H424">
        <v>183.60074841470143</v>
      </c>
      <c r="J424">
        <f t="shared" si="6"/>
        <v>183.60074841470143</v>
      </c>
    </row>
    <row r="425" spans="1:10" x14ac:dyDescent="0.2">
      <c r="A425" t="s">
        <v>470</v>
      </c>
      <c r="B425">
        <v>192.80714089678324</v>
      </c>
      <c r="C425">
        <v>45.309678110744059</v>
      </c>
      <c r="D425">
        <v>3.93908484152441</v>
      </c>
      <c r="E425">
        <v>0</v>
      </c>
      <c r="F425">
        <v>4.0210965348639451</v>
      </c>
      <c r="G425">
        <v>4.4156178295281237</v>
      </c>
      <c r="H425">
        <v>250.49261821344376</v>
      </c>
      <c r="I425">
        <v>47.479417952314158</v>
      </c>
      <c r="J425">
        <f t="shared" si="6"/>
        <v>297.97203616575791</v>
      </c>
    </row>
    <row r="426" spans="1:10" x14ac:dyDescent="0.2">
      <c r="A426" t="s">
        <v>471</v>
      </c>
      <c r="B426">
        <v>279.46879902690944</v>
      </c>
      <c r="C426">
        <v>65.675167771323714</v>
      </c>
      <c r="D426">
        <v>5.2521131220325472</v>
      </c>
      <c r="E426">
        <v>3.5518954545454546</v>
      </c>
      <c r="F426">
        <v>0</v>
      </c>
      <c r="G426">
        <v>3.3738008944573838</v>
      </c>
      <c r="H426">
        <v>353.76988081472302</v>
      </c>
      <c r="J426">
        <f t="shared" si="6"/>
        <v>353.76988081472302</v>
      </c>
    </row>
    <row r="427" spans="1:10" x14ac:dyDescent="0.2">
      <c r="A427" t="s">
        <v>472</v>
      </c>
      <c r="B427">
        <v>353.91208492725355</v>
      </c>
      <c r="C427">
        <v>83.169339957904583</v>
      </c>
      <c r="D427">
        <v>9.6288740570596687</v>
      </c>
      <c r="E427">
        <v>0</v>
      </c>
      <c r="F427">
        <v>3.4393672067577263</v>
      </c>
      <c r="G427">
        <v>0</v>
      </c>
      <c r="H427">
        <v>450.14966614897548</v>
      </c>
      <c r="J427">
        <f t="shared" si="6"/>
        <v>450.14966614897548</v>
      </c>
    </row>
    <row r="428" spans="1:10" x14ac:dyDescent="0.2">
      <c r="A428" t="s">
        <v>473</v>
      </c>
      <c r="B428">
        <v>229.66104235384577</v>
      </c>
      <c r="C428">
        <v>53.970344953153756</v>
      </c>
      <c r="D428">
        <v>6.5651414025406831</v>
      </c>
      <c r="E428">
        <v>0</v>
      </c>
      <c r="F428">
        <v>0</v>
      </c>
      <c r="G428">
        <v>4.9650963344035475</v>
      </c>
      <c r="H428">
        <v>295.16162504394373</v>
      </c>
      <c r="J428">
        <f t="shared" si="6"/>
        <v>295.16162504394373</v>
      </c>
    </row>
    <row r="429" spans="1:10" x14ac:dyDescent="0.2">
      <c r="A429" t="s">
        <v>474</v>
      </c>
      <c r="B429">
        <v>206.5354973694663</v>
      </c>
      <c r="C429">
        <v>48.535841881824581</v>
      </c>
      <c r="D429">
        <v>4.3767609350271224</v>
      </c>
      <c r="E429">
        <v>0</v>
      </c>
      <c r="F429">
        <v>0</v>
      </c>
      <c r="G429">
        <v>2.3253990827002915</v>
      </c>
      <c r="H429">
        <v>261.77349926901832</v>
      </c>
      <c r="I429">
        <v>69.270336605890606</v>
      </c>
      <c r="J429">
        <f t="shared" si="6"/>
        <v>331.04383587490895</v>
      </c>
    </row>
    <row r="430" spans="1:10" x14ac:dyDescent="0.2">
      <c r="A430" t="s">
        <v>475</v>
      </c>
      <c r="B430">
        <v>268.6531409789448</v>
      </c>
      <c r="C430">
        <v>63.133488130052022</v>
      </c>
      <c r="D430">
        <v>4.8144370285298344</v>
      </c>
      <c r="E430">
        <v>3.4869644779332618</v>
      </c>
      <c r="F430">
        <v>0</v>
      </c>
      <c r="G430">
        <v>2.1430821985508928</v>
      </c>
      <c r="H430">
        <v>338.7441483360775</v>
      </c>
      <c r="J430">
        <f t="shared" si="6"/>
        <v>338.7441483360775</v>
      </c>
    </row>
    <row r="431" spans="1:10" x14ac:dyDescent="0.2">
      <c r="A431" t="s">
        <v>476</v>
      </c>
      <c r="B431">
        <v>114.69385455805975</v>
      </c>
      <c r="C431">
        <v>26.953055821144041</v>
      </c>
      <c r="D431">
        <v>4.8144370285298344</v>
      </c>
      <c r="E431">
        <v>0</v>
      </c>
      <c r="F431">
        <v>1.5650962962962964</v>
      </c>
      <c r="G431">
        <v>17.163750954971327</v>
      </c>
      <c r="H431">
        <v>165.19019465900126</v>
      </c>
      <c r="J431">
        <f t="shared" si="6"/>
        <v>165.19019465900126</v>
      </c>
    </row>
    <row r="432" spans="1:10" x14ac:dyDescent="0.2">
      <c r="A432" t="s">
        <v>477</v>
      </c>
      <c r="B432">
        <v>293.54766568085137</v>
      </c>
      <c r="C432">
        <v>68.983701435000071</v>
      </c>
      <c r="D432">
        <v>2.6260565610162736</v>
      </c>
      <c r="E432">
        <v>0</v>
      </c>
      <c r="F432">
        <v>3.0171064814814805</v>
      </c>
      <c r="G432">
        <v>9.1046804511917294</v>
      </c>
      <c r="H432">
        <v>377.27921060954094</v>
      </c>
      <c r="J432">
        <f t="shared" si="6"/>
        <v>377.27921060954094</v>
      </c>
    </row>
    <row r="433" spans="1:10" x14ac:dyDescent="0.2">
      <c r="A433" t="s">
        <v>478</v>
      </c>
      <c r="B433">
        <v>211.80917546316505</v>
      </c>
      <c r="C433">
        <v>49.775156233843781</v>
      </c>
      <c r="D433">
        <v>4.3767609350271224</v>
      </c>
      <c r="E433">
        <v>0</v>
      </c>
      <c r="F433">
        <v>2.6949999999999994</v>
      </c>
      <c r="G433">
        <v>7.5831384403502646</v>
      </c>
      <c r="H433">
        <v>276.23923107238619</v>
      </c>
      <c r="I433">
        <v>52.209256661991589</v>
      </c>
      <c r="J433">
        <f t="shared" si="6"/>
        <v>328.44848773437775</v>
      </c>
    </row>
    <row r="434" spans="1:10" x14ac:dyDescent="0.2">
      <c r="A434" t="s">
        <v>479</v>
      </c>
      <c r="B434">
        <v>234.98107135718487</v>
      </c>
      <c r="C434">
        <v>55.220551768938442</v>
      </c>
      <c r="D434">
        <v>3.501408748021698</v>
      </c>
      <c r="E434">
        <v>4.4630645161290321</v>
      </c>
      <c r="F434">
        <v>19.063657213989913</v>
      </c>
      <c r="G434">
        <v>14.27454763660743</v>
      </c>
      <c r="H434">
        <v>327.04123672474236</v>
      </c>
      <c r="J434">
        <f t="shared" si="6"/>
        <v>327.04123672474236</v>
      </c>
    </row>
    <row r="435" spans="1:10" x14ac:dyDescent="0.2">
      <c r="A435" t="s">
        <v>480</v>
      </c>
      <c r="B435">
        <v>61.458990657170141</v>
      </c>
      <c r="C435">
        <v>12.599093084719877</v>
      </c>
      <c r="D435">
        <v>0.43767609350271225</v>
      </c>
      <c r="E435">
        <v>0</v>
      </c>
      <c r="F435">
        <v>1.4210624999999999</v>
      </c>
      <c r="G435">
        <v>12.256922914400983</v>
      </c>
      <c r="H435">
        <v>88.173745249793726</v>
      </c>
      <c r="J435">
        <f t="shared" si="6"/>
        <v>88.173745249793726</v>
      </c>
    </row>
    <row r="436" spans="1:10" x14ac:dyDescent="0.2">
      <c r="A436" t="s">
        <v>481</v>
      </c>
      <c r="B436">
        <v>183.3666925717821</v>
      </c>
      <c r="C436">
        <v>43.091172754368792</v>
      </c>
      <c r="D436">
        <v>3.93908484152441</v>
      </c>
      <c r="E436">
        <v>0</v>
      </c>
      <c r="F436">
        <v>0.60822704081632661</v>
      </c>
      <c r="G436">
        <v>30.472650328473421</v>
      </c>
      <c r="H436">
        <v>261.47782753696504</v>
      </c>
      <c r="J436">
        <f t="shared" si="6"/>
        <v>261.47782753696504</v>
      </c>
    </row>
    <row r="437" spans="1:10" x14ac:dyDescent="0.2">
      <c r="A437" t="s">
        <v>482</v>
      </c>
      <c r="B437">
        <v>95.833324544311409</v>
      </c>
      <c r="C437">
        <v>22.520831267913181</v>
      </c>
      <c r="D437">
        <v>0.43767609350271225</v>
      </c>
      <c r="E437">
        <v>0</v>
      </c>
      <c r="F437">
        <v>0</v>
      </c>
      <c r="G437">
        <v>7.7929477244091734</v>
      </c>
      <c r="H437">
        <v>126.58477963013648</v>
      </c>
      <c r="J437">
        <f t="shared" si="6"/>
        <v>126.58477963013648</v>
      </c>
    </row>
    <row r="438" spans="1:10" x14ac:dyDescent="0.2">
      <c r="A438" t="s">
        <v>487</v>
      </c>
      <c r="B438">
        <v>210.40754137806613</v>
      </c>
      <c r="C438">
        <v>49.445772223845537</v>
      </c>
      <c r="D438">
        <v>3.501408748021698</v>
      </c>
      <c r="E438">
        <v>2.5681724137931039</v>
      </c>
      <c r="F438">
        <v>0</v>
      </c>
      <c r="G438">
        <v>3.8491457164248497</v>
      </c>
      <c r="H438">
        <v>267.20386806635821</v>
      </c>
      <c r="J438">
        <f t="shared" si="6"/>
        <v>267.20386806635821</v>
      </c>
    </row>
    <row r="439" spans="1:10" x14ac:dyDescent="0.2">
      <c r="A439" t="s">
        <v>488</v>
      </c>
      <c r="B439">
        <v>172.28035984974019</v>
      </c>
      <c r="C439">
        <v>40.485884564688945</v>
      </c>
      <c r="D439">
        <v>0.8753521870054245</v>
      </c>
      <c r="E439">
        <v>0</v>
      </c>
      <c r="F439">
        <v>0</v>
      </c>
      <c r="G439">
        <v>2.5246886021681876</v>
      </c>
      <c r="H439">
        <v>216.16628520360277</v>
      </c>
      <c r="J439">
        <f t="shared" si="6"/>
        <v>216.16628520360277</v>
      </c>
    </row>
    <row r="440" spans="1:10" x14ac:dyDescent="0.2">
      <c r="A440" t="s">
        <v>489</v>
      </c>
      <c r="B440">
        <v>98.143771697739552</v>
      </c>
      <c r="C440">
        <v>23.063786348968794</v>
      </c>
      <c r="D440">
        <v>3.93908484152441</v>
      </c>
      <c r="E440">
        <v>0</v>
      </c>
      <c r="F440">
        <v>0.38512731481481483</v>
      </c>
      <c r="G440">
        <v>0</v>
      </c>
      <c r="H440">
        <v>125.53177020304756</v>
      </c>
      <c r="J440">
        <f t="shared" si="6"/>
        <v>125.53177020304756</v>
      </c>
    </row>
    <row r="441" spans="1:10" x14ac:dyDescent="0.2">
      <c r="A441" t="s">
        <v>490</v>
      </c>
      <c r="B441">
        <v>169.97798704788906</v>
      </c>
      <c r="C441">
        <v>39.944826956253927</v>
      </c>
      <c r="D441">
        <v>1.3130282805081368</v>
      </c>
      <c r="E441">
        <v>0</v>
      </c>
      <c r="F441">
        <v>2.4962797619047619</v>
      </c>
      <c r="G441">
        <v>13.641841225218721</v>
      </c>
      <c r="H441">
        <v>227.37396327177461</v>
      </c>
      <c r="I441">
        <v>116.39831697054699</v>
      </c>
      <c r="J441">
        <f t="shared" si="6"/>
        <v>343.77228024232159</v>
      </c>
    </row>
    <row r="442" spans="1:10" x14ac:dyDescent="0.2">
      <c r="A442" t="s">
        <v>483</v>
      </c>
      <c r="B442">
        <v>424.80710527204121</v>
      </c>
      <c r="C442">
        <v>99.829669738929681</v>
      </c>
      <c r="D442">
        <v>3.501408748021698</v>
      </c>
      <c r="E442">
        <v>3.2401344086021506</v>
      </c>
      <c r="F442">
        <v>0</v>
      </c>
      <c r="G442">
        <v>2.59393004554458</v>
      </c>
      <c r="H442">
        <v>530.73211380453722</v>
      </c>
      <c r="J442">
        <f t="shared" si="6"/>
        <v>530.73211380453722</v>
      </c>
    </row>
    <row r="443" spans="1:10" x14ac:dyDescent="0.2">
      <c r="A443" t="s">
        <v>484</v>
      </c>
      <c r="B443">
        <v>231.3692876724358</v>
      </c>
      <c r="C443">
        <v>54.37178260302241</v>
      </c>
      <c r="D443">
        <v>3.93908484152441</v>
      </c>
      <c r="E443">
        <v>0</v>
      </c>
      <c r="F443">
        <v>3.1965736926020405</v>
      </c>
      <c r="G443">
        <v>9.5597728449281618</v>
      </c>
      <c r="H443">
        <v>302.43650165451282</v>
      </c>
      <c r="J443">
        <f t="shared" si="6"/>
        <v>302.43650165451282</v>
      </c>
    </row>
    <row r="444" spans="1:10" x14ac:dyDescent="0.2">
      <c r="A444" t="s">
        <v>485</v>
      </c>
      <c r="B444">
        <v>186.56030050448311</v>
      </c>
      <c r="C444">
        <v>43.841670618553529</v>
      </c>
      <c r="D444">
        <v>3.93908484152441</v>
      </c>
      <c r="E444">
        <v>0</v>
      </c>
      <c r="F444">
        <v>2.152447916666667</v>
      </c>
      <c r="G444">
        <v>0</v>
      </c>
      <c r="H444">
        <v>236.49350388122772</v>
      </c>
      <c r="J444">
        <f t="shared" si="6"/>
        <v>236.49350388122772</v>
      </c>
    </row>
    <row r="445" spans="1:10" x14ac:dyDescent="0.2">
      <c r="A445" t="s">
        <v>486</v>
      </c>
      <c r="B445">
        <v>234.1111766312309</v>
      </c>
      <c r="C445">
        <v>55.016126508339262</v>
      </c>
      <c r="D445">
        <v>2.1883804675135612</v>
      </c>
      <c r="E445">
        <v>0</v>
      </c>
      <c r="F445">
        <v>1.3016604791666664</v>
      </c>
      <c r="G445">
        <v>7.0043145173390258</v>
      </c>
      <c r="H445">
        <v>299.62165860358948</v>
      </c>
      <c r="J445">
        <f t="shared" si="6"/>
        <v>299.62165860358948</v>
      </c>
    </row>
    <row r="446" spans="1:10" x14ac:dyDescent="0.2">
      <c r="A446" t="s">
        <v>492</v>
      </c>
      <c r="B446">
        <v>209.46107855020986</v>
      </c>
      <c r="C446">
        <v>49.223353459299318</v>
      </c>
      <c r="D446">
        <v>4.3767609350271224</v>
      </c>
      <c r="E446">
        <v>3.5666005434782604</v>
      </c>
      <c r="F446">
        <v>3.234</v>
      </c>
      <c r="G446">
        <v>3.4786302807532787</v>
      </c>
      <c r="H446">
        <v>269.77382322528956</v>
      </c>
      <c r="J446">
        <f t="shared" si="6"/>
        <v>269.77382322528956</v>
      </c>
    </row>
    <row r="447" spans="1:10" x14ac:dyDescent="0.2">
      <c r="A447" t="s">
        <v>493</v>
      </c>
      <c r="B447">
        <v>94.151602175324399</v>
      </c>
      <c r="C447">
        <v>22.125626511201233</v>
      </c>
      <c r="D447">
        <v>0</v>
      </c>
      <c r="E447">
        <v>0</v>
      </c>
      <c r="F447">
        <v>0</v>
      </c>
      <c r="G447">
        <v>3.1143413317582458</v>
      </c>
      <c r="H447">
        <v>119.39157001828387</v>
      </c>
      <c r="J447">
        <f t="shared" si="6"/>
        <v>119.39157001828387</v>
      </c>
    </row>
    <row r="448" spans="1:10" x14ac:dyDescent="0.2">
      <c r="A448" t="s">
        <v>494</v>
      </c>
      <c r="B448">
        <v>139.19560019266797</v>
      </c>
      <c r="C448">
        <v>32.710966045276969</v>
      </c>
      <c r="D448">
        <v>3.93908484152441</v>
      </c>
      <c r="E448">
        <v>0</v>
      </c>
      <c r="F448">
        <v>0</v>
      </c>
      <c r="G448">
        <v>2.2152820558465116</v>
      </c>
      <c r="H448">
        <v>178.06093313531585</v>
      </c>
      <c r="J448">
        <f t="shared" si="6"/>
        <v>178.06093313531585</v>
      </c>
    </row>
    <row r="449" spans="1:10" x14ac:dyDescent="0.2">
      <c r="A449" t="s">
        <v>495</v>
      </c>
      <c r="B449">
        <v>193.2197571331624</v>
      </c>
      <c r="C449">
        <v>45.406642926293159</v>
      </c>
      <c r="D449">
        <v>3.063732654518986</v>
      </c>
      <c r="E449">
        <v>0</v>
      </c>
      <c r="F449">
        <v>4.2060425000000006</v>
      </c>
      <c r="G449">
        <v>2.2152820558465116</v>
      </c>
      <c r="H449">
        <v>248.11145726982105</v>
      </c>
      <c r="J449">
        <f t="shared" si="6"/>
        <v>248.11145726982105</v>
      </c>
    </row>
    <row r="450" spans="1:10" x14ac:dyDescent="0.2">
      <c r="A450" t="s">
        <v>496</v>
      </c>
      <c r="B450">
        <v>80.979986992332456</v>
      </c>
      <c r="C450">
        <v>19.030296943198127</v>
      </c>
      <c r="D450">
        <v>0.8753521870054245</v>
      </c>
      <c r="E450">
        <v>3.4849448529411768</v>
      </c>
      <c r="F450">
        <v>2.2448979591836733</v>
      </c>
      <c r="G450">
        <v>2.653242666893477</v>
      </c>
      <c r="H450">
        <v>105.78377674861315</v>
      </c>
      <c r="J450">
        <f t="shared" si="6"/>
        <v>105.78377674861315</v>
      </c>
    </row>
    <row r="451" spans="1:10" x14ac:dyDescent="0.2">
      <c r="A451" t="s">
        <v>497</v>
      </c>
      <c r="B451">
        <v>204.54499273936153</v>
      </c>
      <c r="C451">
        <v>48.068073293749954</v>
      </c>
      <c r="D451">
        <v>1.750704374010849</v>
      </c>
      <c r="E451">
        <v>0</v>
      </c>
      <c r="F451">
        <v>1.7345625000000002</v>
      </c>
      <c r="G451">
        <v>0</v>
      </c>
      <c r="H451">
        <v>256.09833290712231</v>
      </c>
      <c r="J451">
        <f t="shared" ref="J451:J473" si="7">I451+H451</f>
        <v>256.09833290712231</v>
      </c>
    </row>
    <row r="452" spans="1:10" x14ac:dyDescent="0.2">
      <c r="A452" t="s">
        <v>498</v>
      </c>
      <c r="B452">
        <v>156.25089987592591</v>
      </c>
      <c r="C452">
        <v>36.718961470842586</v>
      </c>
      <c r="D452">
        <v>1.750704374010849</v>
      </c>
      <c r="E452">
        <v>0</v>
      </c>
      <c r="F452">
        <v>14.614286047195842</v>
      </c>
      <c r="G452">
        <v>1.3664343923253199</v>
      </c>
      <c r="H452">
        <v>210.70128616030047</v>
      </c>
      <c r="J452">
        <f t="shared" si="7"/>
        <v>210.70128616030047</v>
      </c>
    </row>
    <row r="453" spans="1:10" x14ac:dyDescent="0.2">
      <c r="A453" t="s">
        <v>499</v>
      </c>
      <c r="B453">
        <v>46.625624222562315</v>
      </c>
      <c r="C453">
        <v>9.5582529656252735</v>
      </c>
      <c r="D453">
        <v>2.1883804675135612</v>
      </c>
      <c r="E453">
        <v>0</v>
      </c>
      <c r="F453">
        <v>10.279323043016987</v>
      </c>
      <c r="G453">
        <v>0</v>
      </c>
      <c r="H453">
        <v>68.651580698718135</v>
      </c>
      <c r="J453">
        <f t="shared" si="7"/>
        <v>68.651580698718135</v>
      </c>
    </row>
    <row r="454" spans="1:10" x14ac:dyDescent="0.2">
      <c r="A454" t="s">
        <v>500</v>
      </c>
      <c r="B454">
        <v>250.35504241594609</v>
      </c>
      <c r="C454">
        <v>58.83343496774733</v>
      </c>
      <c r="D454">
        <v>10.066550150562382</v>
      </c>
      <c r="E454">
        <v>2.5664303571428571</v>
      </c>
      <c r="F454">
        <v>10.440579294195468</v>
      </c>
      <c r="G454">
        <v>1.6397459448013869</v>
      </c>
      <c r="H454">
        <v>331.33535277325262</v>
      </c>
      <c r="J454">
        <f t="shared" si="7"/>
        <v>331.33535277325262</v>
      </c>
    </row>
    <row r="455" spans="1:10" x14ac:dyDescent="0.2">
      <c r="A455" t="s">
        <v>501</v>
      </c>
      <c r="B455">
        <v>152.73061334576474</v>
      </c>
      <c r="C455">
        <v>35.891694136254713</v>
      </c>
      <c r="D455">
        <v>3.501408748021698</v>
      </c>
      <c r="E455">
        <v>0</v>
      </c>
      <c r="F455">
        <v>9.1984953703703701E-2</v>
      </c>
      <c r="G455">
        <v>1.3033306091858556</v>
      </c>
      <c r="H455">
        <v>193.51903179293069</v>
      </c>
      <c r="J455">
        <f t="shared" si="7"/>
        <v>193.51903179293069</v>
      </c>
    </row>
    <row r="456" spans="1:10" x14ac:dyDescent="0.2">
      <c r="A456" t="s">
        <v>502</v>
      </c>
      <c r="B456">
        <v>182.18255398661566</v>
      </c>
      <c r="C456">
        <v>42.812900186854677</v>
      </c>
      <c r="D456">
        <v>3.063732654518986</v>
      </c>
      <c r="E456">
        <v>0</v>
      </c>
      <c r="F456">
        <v>0</v>
      </c>
      <c r="G456">
        <v>1.8260742062895534</v>
      </c>
      <c r="H456">
        <v>229.88526103427887</v>
      </c>
      <c r="J456">
        <f t="shared" si="7"/>
        <v>229.88526103427887</v>
      </c>
    </row>
    <row r="457" spans="1:10" x14ac:dyDescent="0.2">
      <c r="A457" t="s">
        <v>503</v>
      </c>
      <c r="B457">
        <v>180.3648869100399</v>
      </c>
      <c r="C457">
        <v>42.385748423859376</v>
      </c>
      <c r="D457">
        <v>6.127465309037972</v>
      </c>
      <c r="E457">
        <v>0</v>
      </c>
      <c r="F457">
        <v>1.8794531250000002</v>
      </c>
      <c r="G457">
        <v>8.3448337959081869</v>
      </c>
      <c r="H457">
        <v>239.10238756384544</v>
      </c>
      <c r="I457">
        <v>140.44670406732121</v>
      </c>
      <c r="J457">
        <f t="shared" si="7"/>
        <v>379.54909163116668</v>
      </c>
    </row>
    <row r="458" spans="1:10" x14ac:dyDescent="0.2">
      <c r="A458" t="s">
        <v>504</v>
      </c>
      <c r="B458">
        <v>58.390036177369176</v>
      </c>
      <c r="C458">
        <v>11.96995741636068</v>
      </c>
      <c r="D458">
        <v>1.3130282805081368</v>
      </c>
      <c r="E458">
        <v>1.7754545454545458</v>
      </c>
      <c r="F458">
        <v>19.503477618480705</v>
      </c>
      <c r="G458">
        <v>0</v>
      </c>
      <c r="H458">
        <v>91.17649949271869</v>
      </c>
      <c r="J458">
        <f t="shared" si="7"/>
        <v>91.17649949271869</v>
      </c>
    </row>
    <row r="459" spans="1:10" x14ac:dyDescent="0.2">
      <c r="A459" t="s">
        <v>505</v>
      </c>
      <c r="B459">
        <v>108.93075594523162</v>
      </c>
      <c r="C459">
        <v>25.598727647129429</v>
      </c>
      <c r="D459">
        <v>2.1883804675135612</v>
      </c>
      <c r="E459">
        <v>0</v>
      </c>
      <c r="F459">
        <v>2.0286453967693236</v>
      </c>
      <c r="G459">
        <v>0</v>
      </c>
      <c r="H459">
        <v>138.74650945664393</v>
      </c>
      <c r="J459">
        <f t="shared" si="7"/>
        <v>138.74650945664393</v>
      </c>
    </row>
    <row r="460" spans="1:10" x14ac:dyDescent="0.2">
      <c r="A460" t="s">
        <v>506</v>
      </c>
      <c r="B460">
        <v>168.98491506771788</v>
      </c>
      <c r="C460">
        <v>39.711455040913698</v>
      </c>
      <c r="D460">
        <v>0.43767609350271225</v>
      </c>
      <c r="E460">
        <v>0</v>
      </c>
      <c r="F460">
        <v>0</v>
      </c>
      <c r="G460">
        <v>1.1111169792232647</v>
      </c>
      <c r="H460">
        <v>210.24516318135755</v>
      </c>
      <c r="J460">
        <f t="shared" si="7"/>
        <v>210.24516318135755</v>
      </c>
    </row>
    <row r="461" spans="1:10" x14ac:dyDescent="0.2">
      <c r="A461" t="s">
        <v>507</v>
      </c>
      <c r="B461">
        <v>40.221800570078294</v>
      </c>
      <c r="C461">
        <v>8.2454691168660492</v>
      </c>
      <c r="D461">
        <v>0</v>
      </c>
      <c r="E461">
        <v>0</v>
      </c>
      <c r="F461">
        <v>1.7036292401073623</v>
      </c>
      <c r="G461">
        <v>2.1521751884556717</v>
      </c>
      <c r="H461">
        <v>52.323074115507374</v>
      </c>
      <c r="J461">
        <f t="shared" si="7"/>
        <v>52.323074115507374</v>
      </c>
    </row>
    <row r="462" spans="1:10" x14ac:dyDescent="0.2">
      <c r="A462" t="s">
        <v>508</v>
      </c>
      <c r="B462">
        <v>416.86655173934849</v>
      </c>
      <c r="C462">
        <v>97.963639658746885</v>
      </c>
      <c r="D462">
        <v>2.1883804675135612</v>
      </c>
      <c r="E462">
        <v>3.7414313858695656</v>
      </c>
      <c r="F462">
        <v>0</v>
      </c>
      <c r="G462">
        <v>9.5656686998572606</v>
      </c>
      <c r="H462">
        <v>526.58424056546619</v>
      </c>
      <c r="J462">
        <f t="shared" si="7"/>
        <v>526.58424056546619</v>
      </c>
    </row>
    <row r="463" spans="1:10" x14ac:dyDescent="0.2">
      <c r="A463" t="s">
        <v>509</v>
      </c>
      <c r="B463">
        <v>281.1685455354903</v>
      </c>
      <c r="C463">
        <v>66.074608200840217</v>
      </c>
      <c r="D463">
        <v>3.93908484152441</v>
      </c>
      <c r="E463">
        <v>0</v>
      </c>
      <c r="F463">
        <v>0</v>
      </c>
      <c r="G463">
        <v>11.787348726756779</v>
      </c>
      <c r="H463">
        <v>362.96958730461165</v>
      </c>
      <c r="J463">
        <f t="shared" si="7"/>
        <v>362.96958730461165</v>
      </c>
    </row>
    <row r="464" spans="1:10" x14ac:dyDescent="0.2">
      <c r="A464" t="s">
        <v>510</v>
      </c>
      <c r="B464">
        <v>157.34296921184759</v>
      </c>
      <c r="C464">
        <v>36.975597764784183</v>
      </c>
      <c r="D464">
        <v>3.501408748021698</v>
      </c>
      <c r="E464">
        <v>0</v>
      </c>
      <c r="F464">
        <v>2.3527154195011337</v>
      </c>
      <c r="G464">
        <v>0</v>
      </c>
      <c r="H464">
        <v>200.17269114415458</v>
      </c>
      <c r="J464">
        <f t="shared" si="7"/>
        <v>200.17269114415458</v>
      </c>
    </row>
    <row r="465" spans="1:10" x14ac:dyDescent="0.2">
      <c r="A465" t="s">
        <v>511</v>
      </c>
      <c r="B465">
        <v>290.87040004490387</v>
      </c>
      <c r="C465">
        <v>68.354544010552402</v>
      </c>
      <c r="D465">
        <v>4.8144370285298344</v>
      </c>
      <c r="E465">
        <v>0</v>
      </c>
      <c r="F465">
        <v>0</v>
      </c>
      <c r="G465">
        <v>0</v>
      </c>
      <c r="H465">
        <v>364.03938108398609</v>
      </c>
      <c r="J465">
        <f t="shared" si="7"/>
        <v>364.03938108398609</v>
      </c>
    </row>
    <row r="466" spans="1:10" x14ac:dyDescent="0.2">
      <c r="A466" t="s">
        <v>512</v>
      </c>
      <c r="B466">
        <v>121.17299379196173</v>
      </c>
      <c r="C466">
        <v>28.475653541111004</v>
      </c>
      <c r="D466">
        <v>1.750704374010849</v>
      </c>
      <c r="E466">
        <v>1.9706821428571428</v>
      </c>
      <c r="F466">
        <v>6.6787251157407415</v>
      </c>
      <c r="G466">
        <v>1.1995585042614263</v>
      </c>
      <c r="H466">
        <v>159.27763532708576</v>
      </c>
      <c r="J466">
        <f t="shared" si="7"/>
        <v>159.27763532708576</v>
      </c>
    </row>
    <row r="467" spans="1:10" x14ac:dyDescent="0.2">
      <c r="A467" t="s">
        <v>513</v>
      </c>
      <c r="B467">
        <v>129.67346075860439</v>
      </c>
      <c r="C467">
        <v>30.473263278272029</v>
      </c>
      <c r="D467">
        <v>0.43767609350271225</v>
      </c>
      <c r="E467">
        <v>0</v>
      </c>
      <c r="F467">
        <v>0</v>
      </c>
      <c r="G467">
        <v>4.2605848498952623</v>
      </c>
      <c r="H467">
        <v>164.8449849802744</v>
      </c>
      <c r="J467">
        <f t="shared" si="7"/>
        <v>164.8449849802744</v>
      </c>
    </row>
    <row r="468" spans="1:10" x14ac:dyDescent="0.2">
      <c r="A468" t="s">
        <v>514</v>
      </c>
      <c r="B468">
        <v>58.869305029092061</v>
      </c>
      <c r="C468">
        <v>12.068207530963871</v>
      </c>
      <c r="D468">
        <v>0.43767609350271225</v>
      </c>
      <c r="E468">
        <v>0</v>
      </c>
      <c r="F468">
        <v>0</v>
      </c>
      <c r="G468">
        <v>3.2455645076237549</v>
      </c>
      <c r="H468">
        <v>74.620753161182407</v>
      </c>
      <c r="J468">
        <f t="shared" si="7"/>
        <v>74.620753161182407</v>
      </c>
    </row>
    <row r="469" spans="1:10" x14ac:dyDescent="0.2">
      <c r="A469" t="s">
        <v>515</v>
      </c>
      <c r="B469">
        <v>141.66170721148222</v>
      </c>
      <c r="C469">
        <v>33.290501194698322</v>
      </c>
      <c r="D469">
        <v>1.750704374010849</v>
      </c>
      <c r="E469">
        <v>0</v>
      </c>
      <c r="F469">
        <v>13.626574864354488</v>
      </c>
      <c r="G469">
        <v>1.3426060830497153</v>
      </c>
      <c r="H469">
        <v>191.67209372759558</v>
      </c>
      <c r="J469">
        <f t="shared" si="7"/>
        <v>191.67209372759558</v>
      </c>
    </row>
    <row r="470" spans="1:10" x14ac:dyDescent="0.2">
      <c r="A470" t="s">
        <v>516</v>
      </c>
      <c r="B470">
        <v>258.80706967835499</v>
      </c>
      <c r="C470">
        <v>60.819661374413421</v>
      </c>
      <c r="D470">
        <v>0.8753521870054245</v>
      </c>
      <c r="E470">
        <v>3.7023396226415093</v>
      </c>
      <c r="F470">
        <v>3.63</v>
      </c>
      <c r="G470">
        <v>3.5947042307133907</v>
      </c>
      <c r="H470">
        <v>327.72678747048724</v>
      </c>
      <c r="J470">
        <f t="shared" si="7"/>
        <v>327.72678747048724</v>
      </c>
    </row>
    <row r="471" spans="1:10" x14ac:dyDescent="0.2">
      <c r="A471" t="s">
        <v>517</v>
      </c>
      <c r="B471">
        <v>201.21674571182723</v>
      </c>
      <c r="C471">
        <v>47.285935242279393</v>
      </c>
      <c r="D471">
        <v>2.6260565610162736</v>
      </c>
      <c r="E471">
        <v>0</v>
      </c>
      <c r="F471">
        <v>10.217471832482993</v>
      </c>
      <c r="G471">
        <v>0</v>
      </c>
      <c r="H471">
        <v>261.34620934760585</v>
      </c>
      <c r="J471">
        <f t="shared" si="7"/>
        <v>261.34620934760585</v>
      </c>
    </row>
    <row r="472" spans="1:10" x14ac:dyDescent="0.2">
      <c r="A472" t="s">
        <v>518</v>
      </c>
      <c r="B472">
        <v>195.69511791419325</v>
      </c>
      <c r="C472">
        <v>45.988352709835411</v>
      </c>
      <c r="D472">
        <v>4.3767609350271224</v>
      </c>
      <c r="E472">
        <v>0</v>
      </c>
      <c r="F472">
        <v>0.86475340136054424</v>
      </c>
      <c r="G472">
        <v>0</v>
      </c>
      <c r="H472">
        <v>246.92498496041631</v>
      </c>
      <c r="J472">
        <f t="shared" si="7"/>
        <v>246.92498496041631</v>
      </c>
    </row>
    <row r="473" spans="1:10" x14ac:dyDescent="0.2">
      <c r="A473" t="s">
        <v>519</v>
      </c>
      <c r="B473">
        <v>239.93291614334103</v>
      </c>
      <c r="C473">
        <v>56.384235293685137</v>
      </c>
      <c r="D473">
        <v>3.063732654518986</v>
      </c>
      <c r="E473">
        <v>0</v>
      </c>
      <c r="F473">
        <v>0.60507638888888893</v>
      </c>
      <c r="G473">
        <v>1.2726238024929659</v>
      </c>
      <c r="H473">
        <v>301.25858428292696</v>
      </c>
      <c r="J473">
        <f t="shared" si="7"/>
        <v>301.25858428292696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5257A-9B5E-44F3-A87F-CB59CE9478D6}">
  <dimension ref="B5:DA479"/>
  <sheetViews>
    <sheetView zoomScale="117" zoomScaleNormal="62" workbookViewId="0">
      <selection activeCell="CE8" sqref="CE8:CE479"/>
    </sheetView>
  </sheetViews>
  <sheetFormatPr baseColWidth="10" defaultColWidth="11.83203125" defaultRowHeight="15" x14ac:dyDescent="0.2"/>
  <sheetData>
    <row r="5" spans="2:105" x14ac:dyDescent="0.2">
      <c r="B5" s="172" t="s">
        <v>572</v>
      </c>
      <c r="C5" s="172"/>
      <c r="D5" s="172"/>
      <c r="E5" s="172"/>
      <c r="F5" s="172"/>
      <c r="G5" s="172"/>
      <c r="H5" s="172"/>
      <c r="I5" s="172"/>
      <c r="J5" s="172"/>
      <c r="K5" s="172"/>
      <c r="N5" s="174" t="s">
        <v>573</v>
      </c>
      <c r="O5" s="174"/>
      <c r="P5" s="174"/>
      <c r="Q5" s="174"/>
      <c r="R5" s="174"/>
      <c r="S5" s="174"/>
      <c r="T5" s="174"/>
      <c r="U5" s="174"/>
      <c r="V5" s="174"/>
      <c r="W5" s="174"/>
      <c r="X5" s="174"/>
      <c r="AA5" s="176" t="s">
        <v>574</v>
      </c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O5" s="179" t="s">
        <v>575</v>
      </c>
      <c r="AP5" s="179"/>
      <c r="AQ5" s="179"/>
      <c r="AR5" s="179"/>
      <c r="AS5" s="179"/>
      <c r="AT5" s="179"/>
      <c r="AU5" s="179"/>
      <c r="AV5" s="179"/>
      <c r="AW5" s="179"/>
      <c r="AX5" s="179"/>
      <c r="AY5" s="179"/>
      <c r="AZ5" s="179"/>
      <c r="BA5" s="179"/>
      <c r="BD5" s="180" t="s">
        <v>576</v>
      </c>
      <c r="BE5" s="180"/>
      <c r="BF5" s="180"/>
      <c r="BG5" s="180"/>
      <c r="BH5" s="180"/>
      <c r="BI5" s="180"/>
      <c r="BJ5" s="180"/>
      <c r="BK5" s="180"/>
      <c r="BL5" s="180"/>
      <c r="BM5" s="180"/>
      <c r="BN5" s="180"/>
      <c r="BO5" s="180"/>
      <c r="BP5" s="180"/>
      <c r="BS5" s="180" t="s">
        <v>577</v>
      </c>
      <c r="BT5" s="180"/>
      <c r="BU5" s="180"/>
      <c r="BV5" s="180"/>
      <c r="BW5" s="180"/>
      <c r="BX5" s="180"/>
      <c r="BY5" s="180"/>
      <c r="BZ5" s="180"/>
      <c r="CA5" s="180"/>
      <c r="CB5" s="180"/>
      <c r="CC5" s="180"/>
      <c r="CE5" s="181" t="s">
        <v>550</v>
      </c>
      <c r="CF5" s="181"/>
      <c r="CG5" s="181"/>
      <c r="CH5" s="181"/>
      <c r="CI5" s="181"/>
      <c r="CJ5" s="181"/>
      <c r="CK5" s="181"/>
      <c r="CL5" s="181"/>
      <c r="CM5" s="181"/>
      <c r="CN5" s="181"/>
      <c r="CO5" s="181"/>
      <c r="CQ5" s="184"/>
      <c r="CR5" s="184"/>
      <c r="CS5" s="184"/>
      <c r="CT5" s="184"/>
      <c r="CU5" s="184"/>
      <c r="CV5" s="184"/>
      <c r="CW5" s="184"/>
      <c r="CX5" s="184"/>
      <c r="CY5" s="184"/>
      <c r="CZ5" s="184"/>
      <c r="DA5" s="184"/>
    </row>
    <row r="6" spans="2:105" x14ac:dyDescent="0.2">
      <c r="B6" s="173" t="s">
        <v>578</v>
      </c>
      <c r="C6" s="173"/>
      <c r="N6" s="173" t="s">
        <v>578</v>
      </c>
      <c r="O6" s="173"/>
      <c r="AA6" s="173" t="s">
        <v>578</v>
      </c>
      <c r="AB6" s="173"/>
      <c r="AC6" s="173"/>
      <c r="AO6" s="173" t="s">
        <v>578</v>
      </c>
      <c r="AP6" s="173"/>
      <c r="AQ6" s="173"/>
      <c r="AR6" s="173"/>
      <c r="BD6" s="173" t="s">
        <v>578</v>
      </c>
      <c r="BE6" s="173"/>
      <c r="BF6" s="173"/>
      <c r="BG6" s="173"/>
      <c r="BS6" s="173" t="s">
        <v>578</v>
      </c>
      <c r="BT6" s="173"/>
      <c r="CE6" s="173" t="s">
        <v>578</v>
      </c>
      <c r="CF6" s="173"/>
    </row>
    <row r="7" spans="2:105" ht="36" customHeight="1" x14ac:dyDescent="0.2">
      <c r="B7" s="172" t="str">
        <f>MasterPivot!B8</f>
        <v>Sum of Trees - AGB (tC/ha)</v>
      </c>
      <c r="D7" s="172" t="s">
        <v>579</v>
      </c>
      <c r="F7">
        <f>MasterPivot!B2</f>
        <v>205.83729807964491</v>
      </c>
      <c r="N7" s="174" t="str">
        <f>MasterPivot!C8</f>
        <v>Sum of Trees - BGB (tC/ha)</v>
      </c>
      <c r="P7" s="174" t="s">
        <v>579</v>
      </c>
      <c r="R7">
        <f>MasterPivot!C2</f>
        <v>48.328140685664337</v>
      </c>
      <c r="AA7" s="177" t="str">
        <f>MasterPivot!D8</f>
        <v>Sum of Saplings (tC/ha)</v>
      </c>
      <c r="AB7" s="178" t="s">
        <v>580</v>
      </c>
      <c r="AC7" s="173"/>
      <c r="AD7" s="177" t="s">
        <v>579</v>
      </c>
      <c r="AF7">
        <f>MasterPivot!D2</f>
        <v>3.6673918428034407</v>
      </c>
      <c r="AO7" s="179" t="str">
        <f>MasterPivot!E8</f>
        <v>Sum of Litter (tC/ha)</v>
      </c>
      <c r="AQ7" t="s">
        <v>581</v>
      </c>
      <c r="AS7" s="179" t="s">
        <v>579</v>
      </c>
      <c r="AU7">
        <f>MasterPivot!AD2</f>
        <v>91.574874317407904</v>
      </c>
      <c r="BD7" s="180" t="str">
        <f>MasterPivot!F8</f>
        <v>Sum of Standing Dead (tC/ha)</v>
      </c>
      <c r="BE7" s="180"/>
      <c r="BF7" s="180" t="s">
        <v>582</v>
      </c>
      <c r="BH7" s="180" t="s">
        <v>579</v>
      </c>
      <c r="BJ7">
        <f>MasterPivot!F2</f>
        <v>2.5549682108926897</v>
      </c>
      <c r="BS7" s="180" t="str">
        <f>MasterPivot!G8</f>
        <v>Sum of Lying Dead (tC/ha)</v>
      </c>
      <c r="BU7" s="180" t="s">
        <v>579</v>
      </c>
      <c r="BW7">
        <f>MasterPivot!G2</f>
        <v>8.6215853094144101</v>
      </c>
      <c r="CE7" s="181" t="str">
        <f>MasterPivot!H8</f>
        <v>Sum of All Pools (tC/ha)</v>
      </c>
      <c r="CG7" s="181" t="s">
        <v>579</v>
      </c>
      <c r="CI7">
        <f>MasterPivot!I2</f>
        <v>272.30736466454158</v>
      </c>
      <c r="CQ7" s="182" t="s">
        <v>551</v>
      </c>
      <c r="CR7" s="183"/>
      <c r="CS7" s="1" t="s">
        <v>583</v>
      </c>
      <c r="CT7">
        <f>AVERAGE(CQ8:CQ94)</f>
        <v>58.71149425287355</v>
      </c>
      <c r="CU7" s="112"/>
      <c r="CV7" s="112"/>
      <c r="CW7" s="112"/>
      <c r="CX7" s="112"/>
      <c r="CY7" s="112"/>
      <c r="CZ7" s="112"/>
      <c r="DA7" s="112"/>
    </row>
    <row r="8" spans="2:105" ht="30" customHeight="1" x14ac:dyDescent="0.2">
      <c r="B8">
        <f>MasterPivot!B9</f>
        <v>389.26898382078843</v>
      </c>
      <c r="D8" s="172" t="s">
        <v>584</v>
      </c>
      <c r="F8">
        <f>MasterPivot!B3</f>
        <v>60.352371199123994</v>
      </c>
      <c r="N8">
        <f>MasterPivot!C9</f>
        <v>91.478211197885273</v>
      </c>
      <c r="P8" s="174" t="s">
        <v>584</v>
      </c>
      <c r="R8">
        <f>MasterPivot!C3</f>
        <v>14.252111389066032</v>
      </c>
      <c r="AA8">
        <f>MasterPivot!D9</f>
        <v>3.93908484152441</v>
      </c>
      <c r="AB8">
        <f>AA8</f>
        <v>3.93908484152441</v>
      </c>
      <c r="AD8" s="177" t="s">
        <v>584</v>
      </c>
      <c r="AF8">
        <f>MasterPivot!D3</f>
        <v>2.042339913590602</v>
      </c>
      <c r="AO8">
        <f>MasterPivot!E9</f>
        <v>0</v>
      </c>
      <c r="AP8" t="str">
        <f>IF(AO8=0,"",AO8)</f>
        <v/>
      </c>
      <c r="AQ8">
        <f>AP52</f>
        <v>3.0020452586206892</v>
      </c>
      <c r="AS8" s="179" t="s">
        <v>584</v>
      </c>
      <c r="AU8">
        <f>MasterPivot!AD3</f>
        <v>353.74128977647717</v>
      </c>
      <c r="BD8">
        <f>MasterPivot!F9</f>
        <v>1.1608281153246294</v>
      </c>
      <c r="BF8">
        <f>BD8</f>
        <v>1.1608281153246294</v>
      </c>
      <c r="BH8" s="180" t="s">
        <v>584</v>
      </c>
      <c r="BJ8">
        <f>MasterPivot!F3</f>
        <v>3.977653535837828</v>
      </c>
      <c r="BS8">
        <f>MasterPivot!G9</f>
        <v>11.683717880545343</v>
      </c>
      <c r="BU8" s="180" t="s">
        <v>584</v>
      </c>
      <c r="BW8">
        <f>MasterPivot!G3</f>
        <v>8.1020488282099841</v>
      </c>
      <c r="CE8">
        <f>MasterPivot!H9</f>
        <v>497.53082585606802</v>
      </c>
      <c r="CG8" s="181" t="s">
        <v>584</v>
      </c>
      <c r="CI8">
        <f>MasterPivot!I3</f>
        <v>75.262207635300456</v>
      </c>
      <c r="CQ8" s="198">
        <v>65.599999999999994</v>
      </c>
      <c r="CR8" s="75"/>
      <c r="CS8" t="s">
        <v>585</v>
      </c>
      <c r="CT8">
        <f>STDEV(CQ8:CQ94)</f>
        <v>61.521435903660638</v>
      </c>
      <c r="CU8" s="75"/>
      <c r="CV8" s="75"/>
      <c r="CW8" s="75"/>
      <c r="CX8" s="75"/>
      <c r="CY8" s="75"/>
      <c r="CZ8" s="75"/>
      <c r="DA8" s="75"/>
    </row>
    <row r="9" spans="2:105" x14ac:dyDescent="0.2">
      <c r="B9">
        <f>MasterPivot!B10</f>
        <v>230.0912751276133</v>
      </c>
      <c r="N9">
        <f>MasterPivot!C10</f>
        <v>54.071449654989124</v>
      </c>
      <c r="AA9">
        <f>MasterPivot!D10</f>
        <v>5.2521131220325472</v>
      </c>
      <c r="AB9">
        <f t="shared" ref="AB9:AB72" si="0">AA9</f>
        <v>5.2521131220325472</v>
      </c>
      <c r="AO9">
        <f>MasterPivot!E10</f>
        <v>0</v>
      </c>
      <c r="AP9" t="str">
        <f t="shared" ref="AP9:AP72" si="1">IF(AO9=0,"",AO9)</f>
        <v/>
      </c>
      <c r="AQ9">
        <f>AP60</f>
        <v>3.5630046296296296</v>
      </c>
      <c r="BD9">
        <f>MasterPivot!F10</f>
        <v>0</v>
      </c>
      <c r="BF9">
        <f>BD10</f>
        <v>7.4688895089285712</v>
      </c>
      <c r="BS9">
        <f>MasterPivot!G10</f>
        <v>9.4787964419188739</v>
      </c>
      <c r="CE9">
        <f>MasterPivot!H10</f>
        <v>298.89363434655382</v>
      </c>
      <c r="CQ9" s="198">
        <v>13.1</v>
      </c>
      <c r="CR9" s="75"/>
      <c r="CS9" s="75"/>
      <c r="CT9" s="75"/>
      <c r="CU9" s="75"/>
      <c r="CV9" s="75"/>
      <c r="CW9" s="75"/>
      <c r="CX9" s="75"/>
      <c r="CY9" s="75"/>
      <c r="CZ9" s="75"/>
      <c r="DA9" s="75"/>
    </row>
    <row r="10" spans="2:105" x14ac:dyDescent="0.2">
      <c r="B10">
        <f>MasterPivot!B11</f>
        <v>306.04859118199875</v>
      </c>
      <c r="N10">
        <f>MasterPivot!C11</f>
        <v>71.921418927769707</v>
      </c>
      <c r="AA10">
        <f>MasterPivot!D11</f>
        <v>1.750704374010849</v>
      </c>
      <c r="AB10">
        <f t="shared" si="0"/>
        <v>1.750704374010849</v>
      </c>
      <c r="AD10" t="s">
        <v>586</v>
      </c>
      <c r="AO10">
        <f>MasterPivot!E11</f>
        <v>0</v>
      </c>
      <c r="AP10" t="str">
        <f t="shared" si="1"/>
        <v/>
      </c>
      <c r="AQ10">
        <f>AP184</f>
        <v>2.3023695054945055</v>
      </c>
      <c r="BD10">
        <f>MasterPivot!F11</f>
        <v>7.4688895089285712</v>
      </c>
      <c r="BF10">
        <f>BD12</f>
        <v>2.2215136054421767</v>
      </c>
      <c r="BS10">
        <f>MasterPivot!G11</f>
        <v>6.2626433554103649</v>
      </c>
      <c r="CE10">
        <f>MasterPivot!H11</f>
        <v>393.45224734811825</v>
      </c>
      <c r="CQ10" s="198">
        <v>36</v>
      </c>
      <c r="CR10" s="75"/>
      <c r="CS10" s="75"/>
      <c r="CT10" s="75"/>
      <c r="CU10" s="75"/>
      <c r="CV10" s="75"/>
      <c r="CW10" s="75"/>
      <c r="CX10" s="75"/>
      <c r="CY10" s="75"/>
      <c r="CZ10" s="75"/>
      <c r="DA10" s="75"/>
    </row>
    <row r="11" spans="2:105" x14ac:dyDescent="0.2">
      <c r="B11">
        <f>MasterPivot!B12</f>
        <v>359.10812524802708</v>
      </c>
      <c r="N11">
        <f>MasterPivot!C12</f>
        <v>84.390409433286365</v>
      </c>
      <c r="AA11">
        <f>MasterPivot!D12</f>
        <v>7.002817496043396</v>
      </c>
      <c r="AB11">
        <f t="shared" si="0"/>
        <v>7.002817496043396</v>
      </c>
      <c r="AO11">
        <f>MasterPivot!E12</f>
        <v>0</v>
      </c>
      <c r="AP11" t="str">
        <f t="shared" si="1"/>
        <v/>
      </c>
      <c r="AQ11">
        <f>AP188</f>
        <v>4.6901867088607601</v>
      </c>
      <c r="BD11">
        <f>MasterPivot!F12</f>
        <v>0</v>
      </c>
      <c r="BF11">
        <f>BD13</f>
        <v>5.4942999208711258</v>
      </c>
      <c r="BS11">
        <f>MasterPivot!G12</f>
        <v>7.2234006126846833</v>
      </c>
      <c r="CE11">
        <f>MasterPivot!H12</f>
        <v>457.72475279004152</v>
      </c>
      <c r="CQ11" s="198">
        <v>142.69999999999999</v>
      </c>
      <c r="CR11" s="75"/>
      <c r="CS11" s="75"/>
      <c r="CT11" s="75"/>
      <c r="CU11" s="75"/>
      <c r="CV11" s="75"/>
      <c r="CW11" s="75"/>
      <c r="CX11" s="75"/>
      <c r="CY11" s="75"/>
      <c r="CZ11" s="75"/>
      <c r="DA11" s="75"/>
    </row>
    <row r="12" spans="2:105" x14ac:dyDescent="0.2">
      <c r="B12">
        <f>MasterPivot!B13</f>
        <v>184.16927270043126</v>
      </c>
      <c r="N12">
        <f>MasterPivot!C13</f>
        <v>43.279779084601344</v>
      </c>
      <c r="AA12">
        <f>MasterPivot!D13</f>
        <v>7.4404935895461088</v>
      </c>
      <c r="AB12">
        <f t="shared" si="0"/>
        <v>7.4404935895461088</v>
      </c>
      <c r="AO12">
        <f>MasterPivot!E13</f>
        <v>0</v>
      </c>
      <c r="AP12" t="str">
        <f t="shared" si="1"/>
        <v/>
      </c>
      <c r="AQ12">
        <f>AP192</f>
        <v>4.2304798850574716</v>
      </c>
      <c r="BD12">
        <f>MasterPivot!F13</f>
        <v>2.2215136054421767</v>
      </c>
      <c r="BF12">
        <f>BD15</f>
        <v>1.325892857142857</v>
      </c>
      <c r="BS12">
        <f>MasterPivot!G13</f>
        <v>1.0229542705094337</v>
      </c>
      <c r="CE12">
        <f>MasterPivot!H13</f>
        <v>238.13401325053036</v>
      </c>
      <c r="CQ12" s="198">
        <v>37.9</v>
      </c>
      <c r="CR12" s="75"/>
      <c r="CS12" s="75"/>
      <c r="CT12" s="75"/>
      <c r="CU12" s="75"/>
      <c r="CV12" s="75"/>
      <c r="CW12" s="75"/>
      <c r="CX12" s="75"/>
      <c r="CY12" s="75"/>
      <c r="CZ12" s="75"/>
      <c r="DA12" s="75"/>
    </row>
    <row r="13" spans="2:105" x14ac:dyDescent="0.2">
      <c r="B13">
        <f>MasterPivot!B14</f>
        <v>232.55945480996203</v>
      </c>
      <c r="N13">
        <f>MasterPivot!C14</f>
        <v>54.651471880341077</v>
      </c>
      <c r="AA13">
        <f>MasterPivot!D14</f>
        <v>6.5651414025406831</v>
      </c>
      <c r="AB13">
        <f t="shared" si="0"/>
        <v>6.5651414025406831</v>
      </c>
      <c r="AO13">
        <f>MasterPivot!E14</f>
        <v>0</v>
      </c>
      <c r="AP13" t="str">
        <f t="shared" si="1"/>
        <v/>
      </c>
      <c r="AQ13">
        <f>AP196</f>
        <v>2.7456633928571428</v>
      </c>
      <c r="BD13">
        <f>MasterPivot!F14</f>
        <v>5.4942999208711258</v>
      </c>
      <c r="BF13">
        <f>BD16</f>
        <v>1.6969609268707488</v>
      </c>
      <c r="BS13">
        <f>MasterPivot!G14</f>
        <v>4.3179241672142163</v>
      </c>
      <c r="CE13">
        <f>MasterPivot!H14</f>
        <v>303.58829218092916</v>
      </c>
      <c r="CQ13" s="198">
        <v>35.9</v>
      </c>
      <c r="CR13" s="75"/>
      <c r="CS13" s="75"/>
      <c r="CT13" s="75"/>
      <c r="CU13" s="75"/>
      <c r="CV13" s="75"/>
      <c r="CW13" s="75"/>
      <c r="CX13" s="75"/>
      <c r="CY13" s="75"/>
      <c r="CZ13" s="75"/>
      <c r="DA13" s="75"/>
    </row>
    <row r="14" spans="2:105" x14ac:dyDescent="0.2">
      <c r="B14">
        <f>MasterPivot!B15</f>
        <v>199.20310538360718</v>
      </c>
      <c r="N14">
        <f>MasterPivot!C15</f>
        <v>46.812729765147687</v>
      </c>
      <c r="AA14">
        <f>MasterPivot!D15</f>
        <v>5.6897892155352592</v>
      </c>
      <c r="AB14">
        <f t="shared" si="0"/>
        <v>5.6897892155352592</v>
      </c>
      <c r="AO14">
        <f>MasterPivot!E15</f>
        <v>0</v>
      </c>
      <c r="AP14" t="str">
        <f t="shared" si="1"/>
        <v/>
      </c>
      <c r="AQ14">
        <f>AP200</f>
        <v>2.252546218487395</v>
      </c>
      <c r="BD14">
        <f>MasterPivot!F15</f>
        <v>0</v>
      </c>
      <c r="BF14">
        <f>BD18</f>
        <v>2.8119595083359576</v>
      </c>
      <c r="BS14">
        <f>MasterPivot!G15</f>
        <v>13.390283514543205</v>
      </c>
      <c r="CE14">
        <f>MasterPivot!H15</f>
        <v>265.09590787883332</v>
      </c>
      <c r="CQ14" s="198">
        <v>117.8</v>
      </c>
      <c r="CR14" s="75"/>
      <c r="CS14" s="75"/>
      <c r="CT14" s="75"/>
      <c r="CU14" s="75"/>
      <c r="CV14" s="75"/>
      <c r="CW14" s="75"/>
      <c r="CX14" s="75"/>
      <c r="CY14" s="75"/>
      <c r="CZ14" s="75"/>
      <c r="DA14" s="75"/>
    </row>
    <row r="15" spans="2:105" x14ac:dyDescent="0.2">
      <c r="B15">
        <f>MasterPivot!B16</f>
        <v>168.18349641976701</v>
      </c>
      <c r="N15">
        <f>MasterPivot!C16</f>
        <v>39.523121658645245</v>
      </c>
      <c r="AA15">
        <f>MasterPivot!D16</f>
        <v>5.2521131220325472</v>
      </c>
      <c r="AB15">
        <f t="shared" si="0"/>
        <v>5.2521131220325472</v>
      </c>
      <c r="AO15">
        <f>MasterPivot!E16</f>
        <v>0</v>
      </c>
      <c r="AP15" t="str">
        <f t="shared" si="1"/>
        <v/>
      </c>
      <c r="AQ15">
        <f>AP204</f>
        <v>2.9024931818181816</v>
      </c>
      <c r="BD15">
        <f>MasterPivot!F16</f>
        <v>1.325892857142857</v>
      </c>
      <c r="BF15">
        <f t="shared" ref="BF15:BF16" si="2">BD19</f>
        <v>1.956067568897218</v>
      </c>
      <c r="BS15">
        <f>MasterPivot!G16</f>
        <v>6.2730588723048886</v>
      </c>
      <c r="CE15">
        <f>MasterPivot!H16</f>
        <v>220.55768292989254</v>
      </c>
      <c r="CQ15" s="198">
        <v>32.299999999999997</v>
      </c>
      <c r="CR15" s="75"/>
      <c r="CS15" s="75"/>
      <c r="CT15" s="75"/>
      <c r="CU15" s="75"/>
      <c r="CV15" s="75"/>
      <c r="CW15" s="75"/>
      <c r="CX15" s="75"/>
      <c r="CY15" s="75"/>
      <c r="CZ15" s="75"/>
      <c r="DA15" s="75"/>
    </row>
    <row r="16" spans="2:105" x14ac:dyDescent="0.2">
      <c r="B16">
        <f>MasterPivot!B17</f>
        <v>181.39832080844366</v>
      </c>
      <c r="N16">
        <f>MasterPivot!C17</f>
        <v>42.628605389984259</v>
      </c>
      <c r="AA16">
        <f>MasterPivot!D17</f>
        <v>3.063732654518986</v>
      </c>
      <c r="AB16">
        <f t="shared" si="0"/>
        <v>3.063732654518986</v>
      </c>
      <c r="AO16">
        <f>MasterPivot!E17</f>
        <v>0</v>
      </c>
      <c r="AP16" t="str">
        <f t="shared" si="1"/>
        <v/>
      </c>
      <c r="AQ16">
        <f>AP208</f>
        <v>1.6353729338842975</v>
      </c>
      <c r="BD16">
        <f>MasterPivot!F17</f>
        <v>1.6969609268707488</v>
      </c>
      <c r="BF16">
        <f t="shared" si="2"/>
        <v>6.8884537981859415</v>
      </c>
      <c r="BS16">
        <f>MasterPivot!G17</f>
        <v>9.3153767659461852</v>
      </c>
      <c r="CE16">
        <f>MasterPivot!H17</f>
        <v>238.10299654576386</v>
      </c>
      <c r="CQ16" s="198">
        <v>51.2</v>
      </c>
      <c r="CR16" s="75"/>
      <c r="CS16" s="75"/>
      <c r="CT16" s="75"/>
      <c r="CU16" s="75"/>
      <c r="CV16" s="75"/>
      <c r="CW16" s="75"/>
      <c r="CX16" s="75"/>
      <c r="CY16" s="75"/>
      <c r="CZ16" s="75"/>
      <c r="DA16" s="75"/>
    </row>
    <row r="17" spans="2:105" x14ac:dyDescent="0.2">
      <c r="B17">
        <f>MasterPivot!B18</f>
        <v>279.87549987984579</v>
      </c>
      <c r="N17">
        <f>MasterPivot!C18</f>
        <v>65.770742471763754</v>
      </c>
      <c r="AA17">
        <f>MasterPivot!D18</f>
        <v>2.6260565610162736</v>
      </c>
      <c r="AB17">
        <f t="shared" si="0"/>
        <v>2.6260565610162736</v>
      </c>
      <c r="AO17">
        <f>MasterPivot!E18</f>
        <v>0</v>
      </c>
      <c r="AP17" t="str">
        <f t="shared" si="1"/>
        <v/>
      </c>
      <c r="AQ17">
        <f>AP212</f>
        <v>3.8828064516129039</v>
      </c>
      <c r="BD17">
        <f>MasterPivot!F18</f>
        <v>0</v>
      </c>
      <c r="BF17">
        <f>BD24</f>
        <v>3.3706568209405252</v>
      </c>
      <c r="BS17">
        <f>MasterPivot!G18</f>
        <v>4.9496355991092411</v>
      </c>
      <c r="CE17">
        <f>MasterPivot!H18</f>
        <v>353.22193451173507</v>
      </c>
      <c r="CQ17" s="198">
        <v>20.399999999999999</v>
      </c>
      <c r="CR17" s="75"/>
      <c r="CS17" s="75"/>
      <c r="CT17" s="75"/>
      <c r="CU17" s="75"/>
      <c r="CV17" s="75"/>
      <c r="CW17" s="75"/>
      <c r="CX17" s="75"/>
      <c r="CY17" s="75"/>
      <c r="CZ17" s="75"/>
      <c r="DA17" s="75"/>
    </row>
    <row r="18" spans="2:105" x14ac:dyDescent="0.2">
      <c r="B18">
        <f>MasterPivot!B19</f>
        <v>235.13814264737141</v>
      </c>
      <c r="N18">
        <f>MasterPivot!C19</f>
        <v>55.257463522132277</v>
      </c>
      <c r="AA18">
        <f>MasterPivot!D19</f>
        <v>3.501408748021698</v>
      </c>
      <c r="AB18">
        <f t="shared" si="0"/>
        <v>3.501408748021698</v>
      </c>
      <c r="AO18">
        <f>MasterPivot!E19</f>
        <v>0</v>
      </c>
      <c r="AP18" t="str">
        <f t="shared" si="1"/>
        <v/>
      </c>
      <c r="AQ18">
        <f>AP216</f>
        <v>2.7692150735294119</v>
      </c>
      <c r="BD18">
        <f>MasterPivot!F19</f>
        <v>2.8119595083359576</v>
      </c>
      <c r="BF18">
        <f t="shared" ref="BF18:BF20" si="3">BD25</f>
        <v>13.844535337376008</v>
      </c>
      <c r="BS18">
        <f>MasterPivot!G19</f>
        <v>2.8119595083359576</v>
      </c>
      <c r="CE18">
        <f>MasterPivot!H19</f>
        <v>299.52093393419733</v>
      </c>
      <c r="CQ18" s="198">
        <v>46.2</v>
      </c>
      <c r="CR18" s="75"/>
      <c r="CS18" s="75"/>
      <c r="CT18" s="75"/>
      <c r="CU18" s="75"/>
      <c r="CV18" s="75"/>
      <c r="CW18" s="75"/>
      <c r="CX18" s="75"/>
      <c r="CY18" s="75"/>
      <c r="CZ18" s="75"/>
      <c r="DA18" s="75"/>
    </row>
    <row r="19" spans="2:105" x14ac:dyDescent="0.2">
      <c r="B19">
        <f>MasterPivot!B20</f>
        <v>314.03430582418383</v>
      </c>
      <c r="N19">
        <f>MasterPivot!C20</f>
        <v>73.798061868683192</v>
      </c>
      <c r="AA19">
        <f>MasterPivot!D20</f>
        <v>3.063732654518986</v>
      </c>
      <c r="AB19">
        <f t="shared" si="0"/>
        <v>3.063732654518986</v>
      </c>
      <c r="AO19">
        <f>MasterPivot!E20</f>
        <v>0</v>
      </c>
      <c r="AP19" t="str">
        <f t="shared" si="1"/>
        <v/>
      </c>
      <c r="AQ19">
        <f>AP220</f>
        <v>1.9374519230769234</v>
      </c>
      <c r="BD19">
        <f>MasterPivot!F20</f>
        <v>1.956067568897218</v>
      </c>
      <c r="BF19">
        <f t="shared" si="3"/>
        <v>7.2837202371996783</v>
      </c>
      <c r="BS19">
        <f>MasterPivot!G20</f>
        <v>4.2113885730574827</v>
      </c>
      <c r="CE19">
        <f>MasterPivot!H20</f>
        <v>397.06355648934067</v>
      </c>
      <c r="CQ19" s="198">
        <v>43.3</v>
      </c>
      <c r="CR19" s="75"/>
      <c r="CS19" s="75"/>
      <c r="CT19" s="75"/>
      <c r="CU19" s="75"/>
      <c r="CV19" s="75"/>
      <c r="CW19" s="75"/>
      <c r="CX19" s="75"/>
      <c r="CY19" s="75"/>
      <c r="CZ19" s="75"/>
      <c r="DA19" s="75"/>
    </row>
    <row r="20" spans="2:105" x14ac:dyDescent="0.2">
      <c r="B20">
        <f>MasterPivot!B21</f>
        <v>363.24224748676193</v>
      </c>
      <c r="N20">
        <f>MasterPivot!C21</f>
        <v>85.361928159389052</v>
      </c>
      <c r="AA20">
        <f>MasterPivot!D21</f>
        <v>5.2521131220325472</v>
      </c>
      <c r="AB20">
        <f t="shared" si="0"/>
        <v>5.2521131220325472</v>
      </c>
      <c r="AO20">
        <f>MasterPivot!E21</f>
        <v>0</v>
      </c>
      <c r="AP20" t="str">
        <f t="shared" si="1"/>
        <v/>
      </c>
      <c r="AQ20">
        <f>AP204</f>
        <v>2.9024931818181816</v>
      </c>
      <c r="BD20">
        <f>MasterPivot!F21</f>
        <v>6.8884537981859415</v>
      </c>
      <c r="BF20">
        <f t="shared" si="3"/>
        <v>1.7001414566147131</v>
      </c>
      <c r="BS20">
        <f>MasterPivot!G21</f>
        <v>24.373845490372517</v>
      </c>
      <c r="CE20">
        <f>MasterPivot!H21</f>
        <v>485.11858805674194</v>
      </c>
      <c r="CQ20" s="198">
        <v>53.7</v>
      </c>
      <c r="CR20" s="75"/>
      <c r="CS20" s="75"/>
      <c r="CT20" s="75"/>
      <c r="CU20" s="75"/>
      <c r="CV20" s="75"/>
      <c r="CW20" s="75"/>
      <c r="CX20" s="75"/>
      <c r="CY20" s="75"/>
      <c r="CZ20" s="75"/>
      <c r="DA20" s="75"/>
    </row>
    <row r="21" spans="2:105" x14ac:dyDescent="0.2">
      <c r="B21">
        <f>MasterPivot!B22</f>
        <v>321.08403122348562</v>
      </c>
      <c r="N21">
        <f>MasterPivot!C22</f>
        <v>75.454747337519123</v>
      </c>
      <c r="AA21">
        <f>MasterPivot!D22</f>
        <v>1.750704374010849</v>
      </c>
      <c r="AB21">
        <f t="shared" si="0"/>
        <v>1.750704374010849</v>
      </c>
      <c r="AO21">
        <f>MasterPivot!E22</f>
        <v>0</v>
      </c>
      <c r="AP21" t="str">
        <f t="shared" si="1"/>
        <v/>
      </c>
      <c r="AQ21">
        <f>AP208</f>
        <v>1.6353729338842975</v>
      </c>
      <c r="BD21">
        <f>MasterPivot!F22</f>
        <v>0</v>
      </c>
      <c r="BF21">
        <f>BD30</f>
        <v>5.2095596749811044</v>
      </c>
      <c r="BS21">
        <f>MasterPivot!G22</f>
        <v>11.475265667091584</v>
      </c>
      <c r="CE21">
        <f>MasterPivot!H22</f>
        <v>409.7647486021072</v>
      </c>
      <c r="CQ21" s="198">
        <v>90.6</v>
      </c>
      <c r="CR21" s="75"/>
      <c r="CS21" s="75"/>
      <c r="CT21" s="75"/>
      <c r="CU21" s="75"/>
      <c r="CV21" s="75"/>
      <c r="CW21" s="75"/>
      <c r="CX21" s="75"/>
      <c r="CY21" s="75"/>
      <c r="CZ21" s="75"/>
      <c r="DA21" s="75"/>
    </row>
    <row r="22" spans="2:105" x14ac:dyDescent="0.2">
      <c r="B22">
        <f>MasterPivot!B23</f>
        <v>393.46070449745315</v>
      </c>
      <c r="N22">
        <f>MasterPivot!C23</f>
        <v>92.46326555690149</v>
      </c>
      <c r="AA22">
        <f>MasterPivot!D23</f>
        <v>1.750704374010849</v>
      </c>
      <c r="AB22">
        <f t="shared" si="0"/>
        <v>1.750704374010849</v>
      </c>
      <c r="AO22">
        <f>MasterPivot!E23</f>
        <v>0</v>
      </c>
      <c r="AP22" t="str">
        <f t="shared" si="1"/>
        <v/>
      </c>
      <c r="AQ22">
        <f>AP212</f>
        <v>3.8828064516129039</v>
      </c>
      <c r="BD22">
        <f>MasterPivot!F23</f>
        <v>0</v>
      </c>
      <c r="BF22">
        <f>BD32</f>
        <v>1.3242091836734695</v>
      </c>
      <c r="BS22">
        <f>MasterPivot!G23</f>
        <v>2.7204077922439902</v>
      </c>
      <c r="CE22">
        <f>MasterPivot!H23</f>
        <v>490.39508222060948</v>
      </c>
      <c r="CQ22" s="198">
        <v>38.6</v>
      </c>
      <c r="CR22" s="75"/>
      <c r="CS22" s="75"/>
      <c r="CT22" s="75"/>
      <c r="CU22" s="75"/>
      <c r="CV22" s="75"/>
      <c r="CW22" s="75"/>
      <c r="CX22" s="75"/>
      <c r="CY22" s="75"/>
      <c r="CZ22" s="75"/>
      <c r="DA22" s="75"/>
    </row>
    <row r="23" spans="2:105" x14ac:dyDescent="0.2">
      <c r="B23">
        <f>MasterPivot!B24</f>
        <v>337.17817589820783</v>
      </c>
      <c r="N23">
        <f>MasterPivot!C24</f>
        <v>79.236871336078835</v>
      </c>
      <c r="AA23">
        <f>MasterPivot!D24</f>
        <v>4.3767609350271224</v>
      </c>
      <c r="AB23">
        <f t="shared" si="0"/>
        <v>4.3767609350271224</v>
      </c>
      <c r="AO23">
        <f>MasterPivot!E24</f>
        <v>0</v>
      </c>
      <c r="AP23" t="str">
        <f t="shared" si="1"/>
        <v/>
      </c>
      <c r="AQ23">
        <f>AP216</f>
        <v>2.7692150735294119</v>
      </c>
      <c r="BD23">
        <f>MasterPivot!F24</f>
        <v>0</v>
      </c>
      <c r="BF23">
        <f>BD36</f>
        <v>1.3114788754434787</v>
      </c>
      <c r="BS23">
        <f>MasterPivot!G24</f>
        <v>6.754263771885503</v>
      </c>
      <c r="CE23">
        <f>MasterPivot!H24</f>
        <v>427.54607194119927</v>
      </c>
      <c r="CQ23" s="198">
        <v>31.9</v>
      </c>
      <c r="CR23" s="75"/>
      <c r="CS23" s="75"/>
      <c r="CT23" s="75"/>
      <c r="CU23" s="75"/>
      <c r="CV23" s="75"/>
      <c r="CW23" s="75"/>
      <c r="CX23" s="75"/>
      <c r="CY23" s="75"/>
      <c r="CZ23" s="75"/>
      <c r="DA23" s="75"/>
    </row>
    <row r="24" spans="2:105" x14ac:dyDescent="0.2">
      <c r="B24">
        <f>MasterPivot!B25</f>
        <v>325.96402242369169</v>
      </c>
      <c r="N24">
        <f>MasterPivot!C25</f>
        <v>76.601545269567538</v>
      </c>
      <c r="AA24">
        <f>MasterPivot!D25</f>
        <v>3.93908484152441</v>
      </c>
      <c r="AB24">
        <f t="shared" si="0"/>
        <v>3.93908484152441</v>
      </c>
      <c r="AO24">
        <f>MasterPivot!E25</f>
        <v>0</v>
      </c>
      <c r="AP24" t="str">
        <f t="shared" si="1"/>
        <v/>
      </c>
      <c r="AQ24">
        <f>AP220</f>
        <v>1.9374519230769234</v>
      </c>
      <c r="BD24">
        <f>MasterPivot!F25</f>
        <v>3.3706568209405252</v>
      </c>
      <c r="BF24">
        <f>BD37</f>
        <v>5.7932612650448849</v>
      </c>
      <c r="BS24">
        <f>MasterPivot!G25</f>
        <v>24.422542118487492</v>
      </c>
      <c r="CE24">
        <f>MasterPivot!H25</f>
        <v>434.29785147421171</v>
      </c>
      <c r="CQ24" s="198">
        <v>45.8</v>
      </c>
      <c r="CR24" s="75"/>
      <c r="CS24" s="75"/>
      <c r="CT24" s="75"/>
      <c r="CU24" s="75"/>
      <c r="CV24" s="75"/>
      <c r="CW24" s="75"/>
      <c r="CX24" s="75"/>
      <c r="CY24" s="75"/>
      <c r="CZ24" s="75"/>
      <c r="DA24" s="75"/>
    </row>
    <row r="25" spans="2:105" x14ac:dyDescent="0.2">
      <c r="B25">
        <f>MasterPivot!B26</f>
        <v>294.97868273279698</v>
      </c>
      <c r="N25">
        <f>MasterPivot!C26</f>
        <v>69.319990442207285</v>
      </c>
      <c r="AA25">
        <f>MasterPivot!D26</f>
        <v>7.8781696830488199</v>
      </c>
      <c r="AB25">
        <f t="shared" si="0"/>
        <v>7.8781696830488199</v>
      </c>
      <c r="AO25">
        <f>MasterPivot!E26</f>
        <v>0</v>
      </c>
      <c r="AP25" t="str">
        <f t="shared" si="1"/>
        <v/>
      </c>
      <c r="AQ25">
        <f>AP224</f>
        <v>1.7008273437499999</v>
      </c>
      <c r="BD25">
        <f>MasterPivot!F26</f>
        <v>13.844535337376008</v>
      </c>
      <c r="BF25">
        <f>BD39</f>
        <v>4.1198594721864819</v>
      </c>
      <c r="BS25">
        <f>MasterPivot!G26</f>
        <v>21.844256012768916</v>
      </c>
      <c r="CE25">
        <f>MasterPivot!H26</f>
        <v>407.86563420819806</v>
      </c>
      <c r="CQ25" s="198">
        <v>17</v>
      </c>
      <c r="CR25" s="75"/>
      <c r="CS25" s="75"/>
      <c r="CT25" s="75"/>
      <c r="CU25" s="75"/>
      <c r="CV25" s="75"/>
      <c r="CW25" s="75"/>
      <c r="CX25" s="75"/>
      <c r="CY25" s="75"/>
      <c r="CZ25" s="75"/>
      <c r="DA25" s="75"/>
    </row>
    <row r="26" spans="2:105" x14ac:dyDescent="0.2">
      <c r="B26">
        <f>MasterPivot!B27</f>
        <v>346.25845591691223</v>
      </c>
      <c r="N26">
        <f>MasterPivot!C27</f>
        <v>81.370737140474375</v>
      </c>
      <c r="AA26">
        <f>MasterPivot!D27</f>
        <v>9.1911979635569576</v>
      </c>
      <c r="AB26">
        <f t="shared" si="0"/>
        <v>9.1911979635569576</v>
      </c>
      <c r="AO26">
        <f>MasterPivot!E27</f>
        <v>0</v>
      </c>
      <c r="AP26" t="str">
        <f t="shared" si="1"/>
        <v/>
      </c>
      <c r="AQ26">
        <f>AP228</f>
        <v>1.9437406716417909</v>
      </c>
      <c r="BD26">
        <f>MasterPivot!F27</f>
        <v>7.2837202371996783</v>
      </c>
      <c r="BF26">
        <f>BD40</f>
        <v>2.6891071428571429</v>
      </c>
      <c r="BS26">
        <f>MasterPivot!G27</f>
        <v>4.7815587035597904</v>
      </c>
      <c r="CE26">
        <f>MasterPivot!H27</f>
        <v>448.885669961703</v>
      </c>
      <c r="CQ26" s="198">
        <v>20.8</v>
      </c>
      <c r="CR26" s="75"/>
      <c r="CS26" s="75"/>
      <c r="CT26" s="75"/>
      <c r="CU26" s="75"/>
      <c r="CV26" s="75"/>
      <c r="CW26" s="75"/>
      <c r="CX26" s="75"/>
      <c r="CY26" s="75"/>
      <c r="CZ26" s="75"/>
      <c r="DA26" s="75"/>
    </row>
    <row r="27" spans="2:105" x14ac:dyDescent="0.2">
      <c r="B27">
        <f>MasterPivot!B28</f>
        <v>410.58483758692751</v>
      </c>
      <c r="N27">
        <f>MasterPivot!C28</f>
        <v>96.487436832927955</v>
      </c>
      <c r="AA27">
        <f>MasterPivot!D28</f>
        <v>8.3158457765515319</v>
      </c>
      <c r="AB27">
        <f t="shared" si="0"/>
        <v>8.3158457765515319</v>
      </c>
      <c r="AO27">
        <f>MasterPivot!E28</f>
        <v>0</v>
      </c>
      <c r="AP27" t="str">
        <f t="shared" si="1"/>
        <v/>
      </c>
      <c r="AQ27">
        <f>AP232</f>
        <v>3.0762499999999999</v>
      </c>
      <c r="BD27">
        <f>MasterPivot!F28</f>
        <v>1.7001414566147131</v>
      </c>
      <c r="BF27">
        <f>BD46</f>
        <v>5.0585034013605448</v>
      </c>
      <c r="BS27">
        <f>MasterPivot!G28</f>
        <v>0.33161870787660247</v>
      </c>
      <c r="CE27">
        <f>MasterPivot!H28</f>
        <v>517.41988036089833</v>
      </c>
      <c r="CQ27" s="198">
        <v>20.100000000000001</v>
      </c>
      <c r="CR27" s="75"/>
      <c r="CS27" s="75"/>
      <c r="CT27" s="75"/>
      <c r="CU27" s="75"/>
      <c r="CV27" s="75"/>
      <c r="CW27" s="75"/>
      <c r="CX27" s="75"/>
      <c r="CY27" s="75"/>
      <c r="CZ27" s="75"/>
      <c r="DA27" s="75"/>
    </row>
    <row r="28" spans="2:105" x14ac:dyDescent="0.2">
      <c r="B28">
        <f>MasterPivot!B29</f>
        <v>244.29745240302225</v>
      </c>
      <c r="N28">
        <f>MasterPivot!C29</f>
        <v>57.409901314710226</v>
      </c>
      <c r="AA28">
        <f>MasterPivot!D29</f>
        <v>4.3767609350271224</v>
      </c>
      <c r="AB28">
        <f t="shared" si="0"/>
        <v>4.3767609350271224</v>
      </c>
      <c r="AO28">
        <f>MasterPivot!E29</f>
        <v>0</v>
      </c>
      <c r="AP28" t="str">
        <f t="shared" si="1"/>
        <v/>
      </c>
      <c r="AQ28">
        <f>AP236</f>
        <v>2.2520136363636363</v>
      </c>
      <c r="BD28">
        <f>MasterPivot!F29</f>
        <v>0</v>
      </c>
      <c r="BF28">
        <f>BD50</f>
        <v>5.7222</v>
      </c>
      <c r="BS28">
        <f>MasterPivot!G29</f>
        <v>10.854198603543132</v>
      </c>
      <c r="CE28">
        <f>MasterPivot!H29</f>
        <v>316.93831325630271</v>
      </c>
      <c r="CQ28" s="198">
        <v>41.6</v>
      </c>
      <c r="CR28" s="75"/>
      <c r="CS28" s="75"/>
      <c r="CT28" s="75"/>
      <c r="CU28" s="75"/>
      <c r="CV28" s="75"/>
      <c r="CW28" s="75"/>
      <c r="CX28" s="75"/>
      <c r="CY28" s="75"/>
      <c r="CZ28" s="75"/>
      <c r="DA28" s="75"/>
    </row>
    <row r="29" spans="2:105" ht="12" customHeight="1" x14ac:dyDescent="0.2">
      <c r="B29">
        <f>MasterPivot!B30</f>
        <v>299.67993693667052</v>
      </c>
      <c r="N29">
        <f>MasterPivot!C30</f>
        <v>70.424785180117567</v>
      </c>
      <c r="AA29">
        <f>MasterPivot!D30</f>
        <v>3.93908484152441</v>
      </c>
      <c r="AB29">
        <f t="shared" si="0"/>
        <v>3.93908484152441</v>
      </c>
      <c r="AO29">
        <f>MasterPivot!E30</f>
        <v>0</v>
      </c>
      <c r="AP29" t="str">
        <f t="shared" si="1"/>
        <v/>
      </c>
      <c r="AQ29">
        <f>AP240</f>
        <v>4.30962551724138</v>
      </c>
      <c r="BD29">
        <f>MasterPivot!F30</f>
        <v>0</v>
      </c>
      <c r="BF29">
        <f>BD51</f>
        <v>4.2635026041666668</v>
      </c>
      <c r="BS29">
        <f>MasterPivot!G30</f>
        <v>2.7387381150179135</v>
      </c>
      <c r="CE29">
        <f>MasterPivot!H30</f>
        <v>376.78254507333037</v>
      </c>
      <c r="CQ29" s="198">
        <v>28.6</v>
      </c>
      <c r="CR29" s="75"/>
      <c r="CS29" s="185"/>
      <c r="CT29" s="185"/>
      <c r="CU29" s="185"/>
      <c r="CV29" s="185"/>
      <c r="CW29" s="185"/>
      <c r="CX29" s="75"/>
      <c r="CY29" s="75"/>
      <c r="CZ29" s="75"/>
      <c r="DA29" s="75"/>
    </row>
    <row r="30" spans="2:105" x14ac:dyDescent="0.2">
      <c r="B30">
        <f>MasterPivot!B31</f>
        <v>281.28390606472072</v>
      </c>
      <c r="D30" s="185"/>
      <c r="E30" s="185"/>
      <c r="F30" s="185"/>
      <c r="G30" s="185"/>
      <c r="H30" s="185"/>
      <c r="N30">
        <f>MasterPivot!C31</f>
        <v>66.101717925209371</v>
      </c>
      <c r="P30" s="185"/>
      <c r="Q30" s="185"/>
      <c r="R30" s="185"/>
      <c r="S30" s="185"/>
      <c r="T30" s="185"/>
      <c r="U30" s="185"/>
      <c r="AA30">
        <f>MasterPivot!D31</f>
        <v>4.3767609350271224</v>
      </c>
      <c r="AB30">
        <f t="shared" si="0"/>
        <v>4.3767609350271224</v>
      </c>
      <c r="AO30">
        <f>MasterPivot!E31</f>
        <v>0</v>
      </c>
      <c r="AP30" t="str">
        <f t="shared" si="1"/>
        <v/>
      </c>
      <c r="AQ30">
        <f>AP244</f>
        <v>3.1610710084033617</v>
      </c>
      <c r="AS30" s="185"/>
      <c r="AT30" s="185"/>
      <c r="AU30" s="185"/>
      <c r="AV30" s="185"/>
      <c r="AW30" s="185"/>
      <c r="BD30">
        <f>MasterPivot!F31</f>
        <v>5.2095596749811044</v>
      </c>
      <c r="BF30">
        <f>BD52</f>
        <v>4.0565364583333334</v>
      </c>
      <c r="BH30" s="185"/>
      <c r="BI30" s="185"/>
      <c r="BJ30" s="185"/>
      <c r="BK30" s="185"/>
      <c r="BL30" s="185"/>
      <c r="BM30" s="185"/>
      <c r="BS30">
        <f>MasterPivot!G31</f>
        <v>14.783376942056417</v>
      </c>
      <c r="CE30">
        <f>MasterPivot!H31</f>
        <v>371.7553215419947</v>
      </c>
      <c r="CQ30" s="198">
        <v>66.7</v>
      </c>
      <c r="CR30" s="75"/>
      <c r="CX30" s="75"/>
      <c r="CY30" s="75"/>
      <c r="CZ30" s="75"/>
      <c r="DA30" s="75"/>
    </row>
    <row r="31" spans="2:105" x14ac:dyDescent="0.2">
      <c r="B31">
        <f>MasterPivot!B32</f>
        <v>524.52451952282911</v>
      </c>
      <c r="D31" s="185" t="s">
        <v>587</v>
      </c>
      <c r="E31" s="185"/>
      <c r="F31" s="185"/>
      <c r="G31" s="185" t="s">
        <v>588</v>
      </c>
      <c r="H31" s="185"/>
      <c r="N31">
        <f>MasterPivot!C32</f>
        <v>123.26326208786483</v>
      </c>
      <c r="P31" s="185" t="s">
        <v>587</v>
      </c>
      <c r="Q31" s="185"/>
      <c r="R31" s="185"/>
      <c r="S31" s="185" t="s">
        <v>588</v>
      </c>
      <c r="T31" s="185"/>
      <c r="U31" s="185"/>
      <c r="AA31">
        <f>MasterPivot!D32</f>
        <v>5.2521131220325472</v>
      </c>
      <c r="AB31">
        <f t="shared" si="0"/>
        <v>5.2521131220325472</v>
      </c>
      <c r="AD31" s="185" t="s">
        <v>587</v>
      </c>
      <c r="AE31" s="185"/>
      <c r="AF31" s="185"/>
      <c r="AG31" s="185" t="s">
        <v>588</v>
      </c>
      <c r="AH31" s="185"/>
      <c r="AI31" s="185"/>
      <c r="AO31">
        <f>MasterPivot!E32</f>
        <v>0</v>
      </c>
      <c r="AP31" t="str">
        <f t="shared" si="1"/>
        <v/>
      </c>
      <c r="AQ31">
        <f>AP248</f>
        <v>3.4551611111111105</v>
      </c>
      <c r="AS31" s="185" t="s">
        <v>587</v>
      </c>
      <c r="AT31" s="185"/>
      <c r="AU31" s="185"/>
      <c r="AV31" s="185" t="s">
        <v>588</v>
      </c>
      <c r="AW31" s="185"/>
      <c r="BD31">
        <f>MasterPivot!F32</f>
        <v>0</v>
      </c>
      <c r="BF31">
        <f>BD56</f>
        <v>2.7948148148148149</v>
      </c>
      <c r="BH31" s="185" t="s">
        <v>587</v>
      </c>
      <c r="BI31" s="185"/>
      <c r="BJ31" s="185"/>
      <c r="BK31" s="185" t="s">
        <v>588</v>
      </c>
      <c r="BL31" s="185"/>
      <c r="BM31" s="185"/>
      <c r="BS31">
        <f>MasterPivot!G32</f>
        <v>6.4531378236563404</v>
      </c>
      <c r="BU31" s="185" t="s">
        <v>587</v>
      </c>
      <c r="BV31" s="185"/>
      <c r="BW31" s="185"/>
      <c r="BX31" s="185" t="s">
        <v>588</v>
      </c>
      <c r="BY31" s="185"/>
      <c r="CE31">
        <f>MasterPivot!H32</f>
        <v>659.4930325563829</v>
      </c>
      <c r="CH31" s="185" t="s">
        <v>587</v>
      </c>
      <c r="CI31" s="185"/>
      <c r="CJ31" s="185"/>
      <c r="CK31" s="185" t="s">
        <v>588</v>
      </c>
      <c r="CL31" s="185"/>
      <c r="CQ31" s="198">
        <v>139</v>
      </c>
      <c r="CR31" s="75"/>
      <c r="CS31" s="185" t="s">
        <v>587</v>
      </c>
      <c r="CT31" s="185"/>
      <c r="CU31" s="185"/>
      <c r="CV31" s="185" t="s">
        <v>588</v>
      </c>
      <c r="CW31" s="185"/>
      <c r="CX31" s="75"/>
      <c r="CY31" s="75"/>
      <c r="CZ31" s="75"/>
      <c r="DA31" s="75"/>
    </row>
    <row r="32" spans="2:105" x14ac:dyDescent="0.2">
      <c r="B32">
        <f>MasterPivot!B33</f>
        <v>274.13538351725327</v>
      </c>
      <c r="D32" s="185"/>
      <c r="E32" s="185"/>
      <c r="F32" s="185"/>
      <c r="G32" s="185"/>
      <c r="H32" s="185"/>
      <c r="N32">
        <f>MasterPivot!C33</f>
        <v>64.42181512655452</v>
      </c>
      <c r="P32" s="185"/>
      <c r="Q32" s="185"/>
      <c r="R32" s="185"/>
      <c r="S32" s="185"/>
      <c r="T32" s="185"/>
      <c r="U32" s="185"/>
      <c r="AA32">
        <f>MasterPivot!D33</f>
        <v>4.8144370285298344</v>
      </c>
      <c r="AB32">
        <f t="shared" si="0"/>
        <v>4.8144370285298344</v>
      </c>
      <c r="AD32" s="185"/>
      <c r="AE32" s="185"/>
      <c r="AF32" s="185"/>
      <c r="AG32" s="185"/>
      <c r="AH32" s="185"/>
      <c r="AI32" s="185"/>
      <c r="AO32">
        <f>MasterPivot!E33</f>
        <v>0</v>
      </c>
      <c r="AP32" t="str">
        <f t="shared" si="1"/>
        <v/>
      </c>
      <c r="AQ32">
        <f>AP252</f>
        <v>3.3392461928934014</v>
      </c>
      <c r="AS32" s="185"/>
      <c r="AT32" s="185"/>
      <c r="AU32" s="185"/>
      <c r="AV32" s="185"/>
      <c r="AW32" s="185"/>
      <c r="BD32">
        <f>MasterPivot!F33</f>
        <v>1.3242091836734695</v>
      </c>
      <c r="BF32">
        <f>BD57</f>
        <v>2.8072916666666665</v>
      </c>
      <c r="BH32" s="185"/>
      <c r="BI32" s="185"/>
      <c r="BJ32" s="185"/>
      <c r="BK32" s="185"/>
      <c r="BL32" s="185"/>
      <c r="BM32" s="185"/>
      <c r="BS32">
        <f>MasterPivot!G33</f>
        <v>14.933615761351451</v>
      </c>
      <c r="BU32" s="185"/>
      <c r="BV32" s="185"/>
      <c r="BW32" s="185"/>
      <c r="BX32" s="185"/>
      <c r="BY32" s="193"/>
      <c r="CE32">
        <f>MasterPivot!H33</f>
        <v>359.62946061736255</v>
      </c>
      <c r="CH32" s="185"/>
      <c r="CI32" s="185"/>
      <c r="CJ32" s="185"/>
      <c r="CK32" s="185"/>
      <c r="CL32" s="185"/>
      <c r="CQ32" s="198">
        <v>27.3</v>
      </c>
      <c r="CR32" s="75"/>
      <c r="CS32" s="185"/>
      <c r="CT32" s="185"/>
      <c r="CU32" s="185"/>
      <c r="CV32" s="185"/>
      <c r="CW32" s="185"/>
      <c r="CX32" s="75"/>
      <c r="CY32" s="75"/>
      <c r="CZ32" s="75"/>
      <c r="DA32" s="75"/>
    </row>
    <row r="33" spans="2:105" x14ac:dyDescent="0.2">
      <c r="B33">
        <f>MasterPivot!B34</f>
        <v>373.1589831952457</v>
      </c>
      <c r="D33" s="186" t="s">
        <v>589</v>
      </c>
      <c r="E33" s="186">
        <v>389.26900000000001</v>
      </c>
      <c r="F33" s="185"/>
      <c r="G33" s="186" t="s">
        <v>589</v>
      </c>
      <c r="H33" s="186">
        <v>389.26898</v>
      </c>
      <c r="N33">
        <f>MasterPivot!C34</f>
        <v>87.692361050882738</v>
      </c>
      <c r="P33" s="186" t="s">
        <v>589</v>
      </c>
      <c r="Q33" s="186">
        <v>91.478200000000001</v>
      </c>
      <c r="R33" s="185"/>
      <c r="S33" s="186" t="s">
        <v>589</v>
      </c>
      <c r="T33" s="186">
        <v>91.478200000000001</v>
      </c>
      <c r="U33" s="185"/>
      <c r="AA33">
        <f>MasterPivot!D34</f>
        <v>2.6260565610162736</v>
      </c>
      <c r="AB33">
        <f t="shared" si="0"/>
        <v>2.6260565610162736</v>
      </c>
      <c r="AD33" s="186" t="s">
        <v>589</v>
      </c>
      <c r="AE33" s="186">
        <v>3.9390800000000001</v>
      </c>
      <c r="AF33" s="185"/>
      <c r="AG33" s="186" t="s">
        <v>589</v>
      </c>
      <c r="AH33" s="192">
        <v>3.93908484</v>
      </c>
      <c r="AI33" s="185"/>
      <c r="AO33">
        <f>MasterPivot!E34</f>
        <v>0</v>
      </c>
      <c r="AP33" t="str">
        <f t="shared" si="1"/>
        <v/>
      </c>
      <c r="AQ33">
        <f>AP256</f>
        <v>6.2729782293178538</v>
      </c>
      <c r="AS33" s="186" t="s">
        <v>589</v>
      </c>
      <c r="AT33" s="186">
        <v>3.0020500000000001</v>
      </c>
      <c r="AU33" s="185"/>
      <c r="AV33" s="186" t="s">
        <v>589</v>
      </c>
      <c r="AW33" s="192">
        <v>3.0020449999999999</v>
      </c>
      <c r="BD33">
        <f>MasterPivot!F34</f>
        <v>0</v>
      </c>
      <c r="BF33">
        <f>BD58</f>
        <v>3.5200000000000005</v>
      </c>
      <c r="BH33" s="186" t="s">
        <v>589</v>
      </c>
      <c r="BI33" s="186">
        <v>1.16083</v>
      </c>
      <c r="BJ33" s="185"/>
      <c r="BK33" s="186" t="s">
        <v>589</v>
      </c>
      <c r="BL33" s="192">
        <v>1.1608281</v>
      </c>
      <c r="BM33" s="185"/>
      <c r="BS33">
        <f>MasterPivot!G34</f>
        <v>10.449375189272825</v>
      </c>
      <c r="BU33" s="186" t="s">
        <v>589</v>
      </c>
      <c r="BV33" s="186">
        <v>11.6837</v>
      </c>
      <c r="BW33" s="185"/>
      <c r="BX33" s="186" t="s">
        <v>589</v>
      </c>
      <c r="BY33" s="192">
        <v>11.683718000000001</v>
      </c>
      <c r="CE33">
        <f>MasterPivot!H34</f>
        <v>473.92677599641752</v>
      </c>
      <c r="CH33" s="186" t="s">
        <v>589</v>
      </c>
      <c r="CI33" s="186">
        <v>497.53100000000001</v>
      </c>
      <c r="CJ33" s="185"/>
      <c r="CK33" s="186" t="s">
        <v>589</v>
      </c>
      <c r="CL33" s="186">
        <v>497.53100000000001</v>
      </c>
      <c r="CQ33" s="198">
        <v>26.7</v>
      </c>
      <c r="CR33" s="75"/>
      <c r="CS33" s="186" t="s">
        <v>589</v>
      </c>
      <c r="CT33" s="186">
        <v>65.599999999999994</v>
      </c>
      <c r="CU33" s="185"/>
      <c r="CV33" s="186" t="s">
        <v>589</v>
      </c>
      <c r="CW33" s="192">
        <v>65.599999999999994</v>
      </c>
      <c r="CX33" s="75"/>
      <c r="CY33" s="75"/>
      <c r="CZ33" s="75"/>
      <c r="DA33" s="75"/>
    </row>
    <row r="34" spans="2:105" x14ac:dyDescent="0.2">
      <c r="B34">
        <f>MasterPivot!B35</f>
        <v>278.8497940456802</v>
      </c>
      <c r="D34" s="185" t="s">
        <v>532</v>
      </c>
      <c r="E34" s="185">
        <v>205.4478</v>
      </c>
      <c r="F34" s="185"/>
      <c r="G34" s="185" t="s">
        <v>590</v>
      </c>
      <c r="H34" s="185">
        <v>0.99043000000000003</v>
      </c>
      <c r="N34">
        <f>MasterPivot!C35</f>
        <v>65.529701600734839</v>
      </c>
      <c r="P34" s="185" t="s">
        <v>532</v>
      </c>
      <c r="Q34" s="185">
        <v>48.236530000000002</v>
      </c>
      <c r="R34" s="185"/>
      <c r="S34" s="185" t="s">
        <v>590</v>
      </c>
      <c r="T34" s="185">
        <v>0.99150000000000005</v>
      </c>
      <c r="U34" s="185"/>
      <c r="AA34">
        <f>MasterPivot!D35</f>
        <v>3.063732654518986</v>
      </c>
      <c r="AB34">
        <f t="shared" si="0"/>
        <v>3.063732654518986</v>
      </c>
      <c r="AD34" s="185" t="s">
        <v>532</v>
      </c>
      <c r="AE34" s="185">
        <v>3.6668150000000002</v>
      </c>
      <c r="AF34" s="185"/>
      <c r="AG34" s="185" t="s">
        <v>590</v>
      </c>
      <c r="AH34" s="193">
        <v>0.81861700000000004</v>
      </c>
      <c r="AI34" s="185"/>
      <c r="AO34">
        <f>MasterPivot!E35</f>
        <v>0</v>
      </c>
      <c r="AP34" t="str">
        <f t="shared" si="1"/>
        <v/>
      </c>
      <c r="AQ34">
        <f>AP260</f>
        <v>3.8205192307692308</v>
      </c>
      <c r="AS34" s="185" t="s">
        <v>532</v>
      </c>
      <c r="AT34" s="185">
        <v>3.2596479999999999</v>
      </c>
      <c r="AU34" s="185"/>
      <c r="AV34" s="185" t="s">
        <v>590</v>
      </c>
      <c r="AW34" s="193">
        <v>0.88049599999999995</v>
      </c>
      <c r="BD34">
        <f>MasterPivot!F35</f>
        <v>0</v>
      </c>
      <c r="BF34">
        <f t="shared" ref="BF34:BF36" si="4">BD59</f>
        <v>1.0408463541666668</v>
      </c>
      <c r="BH34" s="185" t="s">
        <v>532</v>
      </c>
      <c r="BI34" s="185">
        <v>4.5920480000000001</v>
      </c>
      <c r="BJ34" s="185"/>
      <c r="BK34" s="185" t="s">
        <v>590</v>
      </c>
      <c r="BL34" s="193">
        <v>0.73560000000000003</v>
      </c>
      <c r="BM34" s="185"/>
      <c r="BS34">
        <f>MasterPivot!G35</f>
        <v>22.076875803149559</v>
      </c>
      <c r="BU34" s="185" t="s">
        <v>532</v>
      </c>
      <c r="BV34" s="185">
        <v>8.6150839999999995</v>
      </c>
      <c r="BW34" s="185"/>
      <c r="BX34" s="185" t="s">
        <v>590</v>
      </c>
      <c r="BY34" s="193">
        <v>0.78388999999999998</v>
      </c>
      <c r="CE34">
        <f>MasterPivot!H35</f>
        <v>369.52010410408354</v>
      </c>
      <c r="CH34" s="185" t="s">
        <v>532</v>
      </c>
      <c r="CI34" s="185">
        <v>268.52420000000001</v>
      </c>
      <c r="CJ34" s="185"/>
      <c r="CK34" s="185" t="s">
        <v>590</v>
      </c>
      <c r="CL34" s="185">
        <v>0.99231899999999995</v>
      </c>
      <c r="CQ34" s="198">
        <v>38.5</v>
      </c>
      <c r="CR34" s="75"/>
      <c r="CS34" s="185" t="s">
        <v>532</v>
      </c>
      <c r="CT34" s="185">
        <v>58.6</v>
      </c>
      <c r="CU34" s="185"/>
      <c r="CV34" s="185" t="s">
        <v>590</v>
      </c>
      <c r="CW34" s="193">
        <v>0.55981999999999998</v>
      </c>
      <c r="CX34" s="75"/>
      <c r="CY34" s="75"/>
      <c r="CZ34" s="75"/>
      <c r="DA34" s="75"/>
    </row>
    <row r="35" spans="2:105" x14ac:dyDescent="0.2">
      <c r="B35">
        <f>MasterPivot!B36</f>
        <v>129.99424673910659</v>
      </c>
      <c r="D35" s="185" t="s">
        <v>591</v>
      </c>
      <c r="E35" s="185">
        <v>3.677019</v>
      </c>
      <c r="F35" s="185"/>
      <c r="G35" s="185" t="s">
        <v>592</v>
      </c>
      <c r="H35" s="185">
        <v>3.7399999999999998E-3</v>
      </c>
      <c r="N35">
        <f>MasterPivot!C36</f>
        <v>30.548647983690046</v>
      </c>
      <c r="P35" s="185" t="s">
        <v>591</v>
      </c>
      <c r="Q35" s="185">
        <v>0.86804499999999996</v>
      </c>
      <c r="R35" s="185"/>
      <c r="S35" s="185" t="s">
        <v>592</v>
      </c>
      <c r="T35" s="185">
        <v>8.4499999999999992E-3</v>
      </c>
      <c r="U35" s="185"/>
      <c r="AA35">
        <f>MasterPivot!D36</f>
        <v>3.501408748021698</v>
      </c>
      <c r="AB35">
        <f t="shared" si="0"/>
        <v>3.501408748021698</v>
      </c>
      <c r="AD35" s="185" t="s">
        <v>591</v>
      </c>
      <c r="AE35" s="185">
        <v>0.12242699999999999</v>
      </c>
      <c r="AF35" s="185"/>
      <c r="AG35" s="185" t="s">
        <v>592</v>
      </c>
      <c r="AH35" s="193">
        <v>0</v>
      </c>
      <c r="AI35" s="185"/>
      <c r="AO35">
        <f>MasterPivot!E36</f>
        <v>0</v>
      </c>
      <c r="AP35" t="str">
        <f t="shared" si="1"/>
        <v/>
      </c>
      <c r="AQ35">
        <f>AP264</f>
        <v>2.6937187499999999</v>
      </c>
      <c r="AS35" s="185" t="s">
        <v>591</v>
      </c>
      <c r="AT35" s="185">
        <v>0.14341499999999999</v>
      </c>
      <c r="AU35" s="185"/>
      <c r="AV35" s="185" t="s">
        <v>592</v>
      </c>
      <c r="AW35" s="193">
        <v>1.9999999999999999E-6</v>
      </c>
      <c r="BD35">
        <f>MasterPivot!F36</f>
        <v>0</v>
      </c>
      <c r="BF35">
        <f t="shared" si="4"/>
        <v>24.561555376563167</v>
      </c>
      <c r="BH35" s="185" t="s">
        <v>591</v>
      </c>
      <c r="BI35" s="185">
        <v>0.32486599999999999</v>
      </c>
      <c r="BJ35" s="185"/>
      <c r="BK35" s="185" t="s">
        <v>592</v>
      </c>
      <c r="BL35" s="193">
        <v>0</v>
      </c>
      <c r="BM35" s="185"/>
      <c r="BS35">
        <f>MasterPivot!G36</f>
        <v>0.41970492715632496</v>
      </c>
      <c r="BU35" s="185" t="s">
        <v>591</v>
      </c>
      <c r="BV35" s="185">
        <v>0.457847</v>
      </c>
      <c r="BW35" s="185"/>
      <c r="BX35" s="185" t="s">
        <v>592</v>
      </c>
      <c r="BY35" s="193">
        <v>0</v>
      </c>
      <c r="CE35">
        <f>MasterPivot!H36</f>
        <v>164.46400839797465</v>
      </c>
      <c r="CH35" s="185" t="s">
        <v>591</v>
      </c>
      <c r="CI35" s="185">
        <v>4.6084639999999997</v>
      </c>
      <c r="CJ35" s="185"/>
      <c r="CK35" s="185" t="s">
        <v>592</v>
      </c>
      <c r="CL35" s="185">
        <v>1.5904999999999999E-2</v>
      </c>
      <c r="CQ35" s="198">
        <v>34.700000000000003</v>
      </c>
      <c r="CR35" s="75"/>
      <c r="CS35" s="185" t="s">
        <v>591</v>
      </c>
      <c r="CT35" s="185">
        <v>6.7</v>
      </c>
      <c r="CU35" s="185"/>
      <c r="CV35" s="185" t="s">
        <v>592</v>
      </c>
      <c r="CW35" s="193">
        <v>1.1799999999999999E-14</v>
      </c>
      <c r="CX35" s="75"/>
      <c r="CY35" s="75"/>
      <c r="CZ35" s="75"/>
      <c r="DA35" s="75"/>
    </row>
    <row r="36" spans="2:105" x14ac:dyDescent="0.2">
      <c r="B36">
        <f>MasterPivot!B37</f>
        <v>248.39295866860303</v>
      </c>
      <c r="D36" s="185" t="s">
        <v>593</v>
      </c>
      <c r="E36" s="185">
        <v>198.6833</v>
      </c>
      <c r="F36" s="185"/>
      <c r="G36" s="185" t="s">
        <v>594</v>
      </c>
      <c r="H36" s="185">
        <v>0.05</v>
      </c>
      <c r="N36">
        <f>MasterPivot!C37</f>
        <v>58.372345287121711</v>
      </c>
      <c r="P36" s="185" t="s">
        <v>593</v>
      </c>
      <c r="Q36" s="185">
        <v>46.69059</v>
      </c>
      <c r="R36" s="185"/>
      <c r="S36" s="185" t="s">
        <v>594</v>
      </c>
      <c r="T36" s="185">
        <v>0.05</v>
      </c>
      <c r="U36" s="185"/>
      <c r="AA36">
        <f>MasterPivot!D37</f>
        <v>5.2521131220325472</v>
      </c>
      <c r="AB36">
        <f t="shared" si="0"/>
        <v>5.2521131220325472</v>
      </c>
      <c r="AD36" s="185" t="s">
        <v>593</v>
      </c>
      <c r="AE36" s="185">
        <v>3.063733</v>
      </c>
      <c r="AF36" s="185"/>
      <c r="AG36" s="185" t="s">
        <v>594</v>
      </c>
      <c r="AH36" s="193">
        <v>0.05</v>
      </c>
      <c r="AI36" s="185"/>
      <c r="AO36">
        <f>MasterPivot!E37</f>
        <v>0</v>
      </c>
      <c r="AP36" t="str">
        <f t="shared" si="1"/>
        <v/>
      </c>
      <c r="AQ36">
        <f>AP268</f>
        <v>2.4745279255319153</v>
      </c>
      <c r="AS36" s="185" t="s">
        <v>593</v>
      </c>
      <c r="AT36" s="185">
        <v>3.1362420000000002</v>
      </c>
      <c r="AU36" s="185"/>
      <c r="AV36" s="185" t="s">
        <v>594</v>
      </c>
      <c r="AW36" s="193">
        <v>0.05</v>
      </c>
      <c r="BD36">
        <f>MasterPivot!F37</f>
        <v>1.3114788754434787</v>
      </c>
      <c r="BF36">
        <f t="shared" si="4"/>
        <v>3.666666666666667</v>
      </c>
      <c r="BH36" s="185" t="s">
        <v>593</v>
      </c>
      <c r="BI36" s="185">
        <v>2.7647179999999998</v>
      </c>
      <c r="BJ36" s="185"/>
      <c r="BK36" s="185" t="s">
        <v>594</v>
      </c>
      <c r="BL36" s="193">
        <v>0.05</v>
      </c>
      <c r="BM36" s="185"/>
      <c r="BS36">
        <f>MasterPivot!G37</f>
        <v>18.047385889754981</v>
      </c>
      <c r="BU36" s="185" t="s">
        <v>593</v>
      </c>
      <c r="BV36" s="185">
        <v>5.4614019999999996</v>
      </c>
      <c r="BW36" s="185"/>
      <c r="BX36" s="185" t="s">
        <v>594</v>
      </c>
      <c r="BY36" s="193">
        <v>0.05</v>
      </c>
      <c r="CE36">
        <f>MasterPivot!H37</f>
        <v>331.37628184295573</v>
      </c>
      <c r="CH36" s="185" t="s">
        <v>593</v>
      </c>
      <c r="CI36" s="185">
        <v>263.45519999999999</v>
      </c>
      <c r="CJ36" s="185"/>
      <c r="CK36" s="185" t="s">
        <v>594</v>
      </c>
      <c r="CL36" s="185">
        <v>0.05</v>
      </c>
      <c r="CQ36" s="198">
        <v>100.1</v>
      </c>
      <c r="CR36" s="75"/>
      <c r="CS36" s="185" t="s">
        <v>593</v>
      </c>
      <c r="CT36" s="187">
        <v>39.6</v>
      </c>
      <c r="CU36" s="187"/>
      <c r="CV36" s="185" t="s">
        <v>594</v>
      </c>
      <c r="CW36" s="193">
        <v>0.05</v>
      </c>
      <c r="CX36" s="75"/>
      <c r="CY36" s="75"/>
      <c r="CZ36" s="75"/>
      <c r="DA36" s="75"/>
    </row>
    <row r="37" spans="2:105" x14ac:dyDescent="0.2">
      <c r="B37">
        <f>MasterPivot!B38</f>
        <v>278.17188953046821</v>
      </c>
      <c r="D37" s="185" t="s">
        <v>595</v>
      </c>
      <c r="E37" s="185" t="e">
        <v>#N/A</v>
      </c>
      <c r="F37" s="185"/>
      <c r="G37" s="188" t="s">
        <v>596</v>
      </c>
      <c r="H37" s="188" t="s">
        <v>597</v>
      </c>
      <c r="N37">
        <f>MasterPivot!C38</f>
        <v>65.370394039660027</v>
      </c>
      <c r="P37" s="185" t="s">
        <v>595</v>
      </c>
      <c r="Q37" s="185" t="e">
        <v>#N/A</v>
      </c>
      <c r="R37" s="185"/>
      <c r="S37" s="188" t="s">
        <v>596</v>
      </c>
      <c r="T37" s="188" t="s">
        <v>597</v>
      </c>
      <c r="U37" s="185"/>
      <c r="AA37">
        <f>MasterPivot!D38</f>
        <v>5.6897892155352592</v>
      </c>
      <c r="AB37">
        <f t="shared" si="0"/>
        <v>5.6897892155352592</v>
      </c>
      <c r="AD37" s="185" t="s">
        <v>595</v>
      </c>
      <c r="AE37" s="185">
        <v>2.6260569999999999</v>
      </c>
      <c r="AF37" s="185"/>
      <c r="AG37" s="188" t="s">
        <v>596</v>
      </c>
      <c r="AH37" s="194" t="s">
        <v>597</v>
      </c>
      <c r="AI37" s="185"/>
      <c r="AO37">
        <f>MasterPivot!E38</f>
        <v>0</v>
      </c>
      <c r="AP37" t="str">
        <f t="shared" si="1"/>
        <v/>
      </c>
      <c r="AQ37">
        <f>AP272</f>
        <v>2.1935234042553189</v>
      </c>
      <c r="AS37" s="185" t="s">
        <v>595</v>
      </c>
      <c r="AT37" s="185">
        <v>2.9024930000000002</v>
      </c>
      <c r="AU37" s="185"/>
      <c r="AV37" s="188" t="s">
        <v>596</v>
      </c>
      <c r="AW37" s="194" t="s">
        <v>597</v>
      </c>
      <c r="BD37">
        <f>MasterPivot!F38</f>
        <v>5.7932612650448849</v>
      </c>
      <c r="BF37">
        <f>BD63</f>
        <v>20.255252901792932</v>
      </c>
      <c r="BH37" s="185" t="s">
        <v>595</v>
      </c>
      <c r="BI37" s="185">
        <v>1.9675929999999999</v>
      </c>
      <c r="BJ37" s="185"/>
      <c r="BK37" s="188" t="s">
        <v>596</v>
      </c>
      <c r="BL37" s="194" t="s">
        <v>597</v>
      </c>
      <c r="BM37" s="185"/>
      <c r="BS37">
        <f>MasterPivot!G38</f>
        <v>2.5225105038469224</v>
      </c>
      <c r="BU37" s="185" t="s">
        <v>595</v>
      </c>
      <c r="BV37" s="185">
        <v>0</v>
      </c>
      <c r="BW37" s="185"/>
      <c r="BX37" s="188" t="s">
        <v>596</v>
      </c>
      <c r="BY37" s="194" t="s">
        <v>597</v>
      </c>
      <c r="CE37">
        <f>MasterPivot!H38</f>
        <v>357.5478445545553</v>
      </c>
      <c r="CH37" s="185" t="s">
        <v>595</v>
      </c>
      <c r="CI37" s="185" t="e">
        <v>#N/A</v>
      </c>
      <c r="CJ37" s="185"/>
      <c r="CK37" s="188" t="s">
        <v>596</v>
      </c>
      <c r="CL37" s="188" t="s">
        <v>597</v>
      </c>
      <c r="CQ37" s="198">
        <v>25.8</v>
      </c>
      <c r="CR37" s="75"/>
      <c r="CS37" s="185" t="s">
        <v>595</v>
      </c>
      <c r="CT37" s="185" t="e">
        <v>#N/A</v>
      </c>
      <c r="CU37" s="185"/>
      <c r="CV37" s="188" t="s">
        <v>596</v>
      </c>
      <c r="CW37" s="194" t="s">
        <v>597</v>
      </c>
      <c r="CX37" s="75"/>
      <c r="CY37" s="75"/>
      <c r="CZ37" s="75"/>
      <c r="DA37" s="75"/>
    </row>
    <row r="38" spans="2:105" x14ac:dyDescent="0.2">
      <c r="B38">
        <f>MasterPivot!B39</f>
        <v>388.29532865904531</v>
      </c>
      <c r="D38" s="185" t="s">
        <v>598</v>
      </c>
      <c r="E38" s="185">
        <v>79.800640000000001</v>
      </c>
      <c r="F38" s="185"/>
      <c r="G38" s="185"/>
      <c r="H38" s="185"/>
      <c r="N38">
        <f>MasterPivot!C39</f>
        <v>91.249402234875646</v>
      </c>
      <c r="P38" s="185" t="s">
        <v>598</v>
      </c>
      <c r="Q38" s="185">
        <v>18.83877</v>
      </c>
      <c r="R38" s="185"/>
      <c r="S38" s="185"/>
      <c r="T38" s="185"/>
      <c r="U38" s="185"/>
      <c r="AA38">
        <f>MasterPivot!D39</f>
        <v>0.43767609350271225</v>
      </c>
      <c r="AB38">
        <f t="shared" si="0"/>
        <v>0.43767609350271225</v>
      </c>
      <c r="AD38" s="185" t="s">
        <v>598</v>
      </c>
      <c r="AE38" s="185">
        <v>2.6569720000000001</v>
      </c>
      <c r="AF38" s="185"/>
      <c r="AG38" s="185"/>
      <c r="AH38" s="193"/>
      <c r="AI38" s="185"/>
      <c r="AO38">
        <f>MasterPivot!E39</f>
        <v>0</v>
      </c>
      <c r="AP38" t="str">
        <f t="shared" si="1"/>
        <v/>
      </c>
      <c r="AQ38">
        <f>AP276</f>
        <v>2.6755324519230772</v>
      </c>
      <c r="AS38" s="185" t="s">
        <v>598</v>
      </c>
      <c r="AT38" s="185">
        <v>1.282742</v>
      </c>
      <c r="AU38" s="185"/>
      <c r="AV38" s="185"/>
      <c r="AW38" s="193"/>
      <c r="BD38">
        <f>MasterPivot!F39</f>
        <v>0</v>
      </c>
      <c r="BF38">
        <f>BD66</f>
        <v>2.0793469110299534</v>
      </c>
      <c r="BH38" s="185" t="s">
        <v>598</v>
      </c>
      <c r="BI38" s="185">
        <v>5.3083460000000002</v>
      </c>
      <c r="BJ38" s="185"/>
      <c r="BK38" s="185"/>
      <c r="BL38" s="193"/>
      <c r="BM38" s="185"/>
      <c r="BS38">
        <f>MasterPivot!G39</f>
        <v>0.48916226812899133</v>
      </c>
      <c r="BU38" s="185" t="s">
        <v>598</v>
      </c>
      <c r="BV38" s="185">
        <v>9.9364430000000006</v>
      </c>
      <c r="BW38" s="185"/>
      <c r="BX38" s="185"/>
      <c r="BY38" s="193"/>
      <c r="CE38">
        <f>MasterPivot!H39</f>
        <v>480.47156925555265</v>
      </c>
      <c r="CH38" s="185" t="s">
        <v>598</v>
      </c>
      <c r="CI38" s="185">
        <v>100.0154</v>
      </c>
      <c r="CJ38" s="185"/>
      <c r="CK38" s="185"/>
      <c r="CL38" s="185"/>
      <c r="CQ38" s="198">
        <v>33.9</v>
      </c>
      <c r="CR38" s="75"/>
      <c r="CS38" s="185" t="s">
        <v>598</v>
      </c>
      <c r="CT38" s="185">
        <v>61.9</v>
      </c>
      <c r="CU38" s="185"/>
      <c r="CV38" s="185"/>
      <c r="CW38" s="193"/>
      <c r="CX38" s="75"/>
      <c r="CY38" s="75"/>
      <c r="CZ38" s="75"/>
      <c r="DA38" s="75"/>
    </row>
    <row r="39" spans="2:105" x14ac:dyDescent="0.2">
      <c r="B39">
        <f>MasterPivot!B40</f>
        <v>250.22626939647117</v>
      </c>
      <c r="D39" s="185" t="s">
        <v>599</v>
      </c>
      <c r="E39" s="185">
        <v>6368.1419999999998</v>
      </c>
      <c r="F39" s="185"/>
      <c r="G39" s="185" t="s">
        <v>600</v>
      </c>
      <c r="H39" s="185"/>
      <c r="N39">
        <f>MasterPivot!C40</f>
        <v>58.80317330817072</v>
      </c>
      <c r="P39" s="185" t="s">
        <v>599</v>
      </c>
      <c r="Q39" s="185">
        <v>354.89920000000001</v>
      </c>
      <c r="R39" s="185"/>
      <c r="S39" s="185" t="s">
        <v>600</v>
      </c>
      <c r="T39" s="185"/>
      <c r="U39" s="185"/>
      <c r="AA39">
        <f>MasterPivot!D40</f>
        <v>7.002817496043396</v>
      </c>
      <c r="AB39">
        <f t="shared" si="0"/>
        <v>7.002817496043396</v>
      </c>
      <c r="AD39" s="185" t="s">
        <v>599</v>
      </c>
      <c r="AE39" s="185">
        <v>7.059501</v>
      </c>
      <c r="AF39" s="185"/>
      <c r="AG39" s="185" t="s">
        <v>600</v>
      </c>
      <c r="AH39" s="193"/>
      <c r="AI39" s="185"/>
      <c r="AO39">
        <f>MasterPivot!E40</f>
        <v>0</v>
      </c>
      <c r="AP39" t="str">
        <f t="shared" si="1"/>
        <v/>
      </c>
      <c r="AQ39">
        <f>AP280</f>
        <v>1.8934411764705881</v>
      </c>
      <c r="AS39" s="185" t="s">
        <v>599</v>
      </c>
      <c r="AT39" s="185">
        <v>1.645427</v>
      </c>
      <c r="AU39" s="185"/>
      <c r="AV39" s="185" t="s">
        <v>600</v>
      </c>
      <c r="AW39" s="193"/>
      <c r="BD39">
        <f>MasterPivot!F40</f>
        <v>4.1198594721864819</v>
      </c>
      <c r="BF39">
        <f>BD67</f>
        <v>1.5938372031249142</v>
      </c>
      <c r="BH39" s="185" t="s">
        <v>599</v>
      </c>
      <c r="BI39" s="185">
        <v>28.178540000000002</v>
      </c>
      <c r="BJ39" s="185"/>
      <c r="BK39" s="185" t="s">
        <v>600</v>
      </c>
      <c r="BL39" s="193"/>
      <c r="BM39" s="185"/>
      <c r="BS39">
        <f>MasterPivot!G40</f>
        <v>26.354557892118887</v>
      </c>
      <c r="BU39" s="185" t="s">
        <v>599</v>
      </c>
      <c r="BV39" s="185">
        <v>98.732910000000004</v>
      </c>
      <c r="BW39" s="185"/>
      <c r="BX39" s="185" t="s">
        <v>600</v>
      </c>
      <c r="BY39" s="193"/>
      <c r="CE39">
        <f>MasterPivot!H40</f>
        <v>346.50667756499064</v>
      </c>
      <c r="CH39" s="185" t="s">
        <v>599</v>
      </c>
      <c r="CI39" s="185">
        <v>10003.07</v>
      </c>
      <c r="CJ39" s="185"/>
      <c r="CK39" s="185" t="s">
        <v>600</v>
      </c>
      <c r="CL39" s="185"/>
      <c r="CQ39" s="198">
        <v>26.8</v>
      </c>
      <c r="CR39" s="75"/>
      <c r="CS39" s="185" t="s">
        <v>599</v>
      </c>
      <c r="CT39" s="185">
        <v>3828.9</v>
      </c>
      <c r="CU39" s="185"/>
      <c r="CV39" s="185" t="s">
        <v>600</v>
      </c>
      <c r="CW39" s="193"/>
      <c r="CX39" s="75"/>
      <c r="CY39" s="75"/>
      <c r="CZ39" s="75"/>
      <c r="DA39" s="75"/>
    </row>
    <row r="40" spans="2:105" x14ac:dyDescent="0.2">
      <c r="B40">
        <f>MasterPivot!B41</f>
        <v>132.12202915057478</v>
      </c>
      <c r="D40" s="185" t="s">
        <v>601</v>
      </c>
      <c r="E40" s="185">
        <v>0.187583</v>
      </c>
      <c r="F40" s="185"/>
      <c r="G40" s="185"/>
      <c r="H40" s="185"/>
      <c r="N40">
        <f>MasterPivot!C41</f>
        <v>31.048676850385071</v>
      </c>
      <c r="P40" s="185" t="s">
        <v>601</v>
      </c>
      <c r="Q40" s="185">
        <v>0.203765</v>
      </c>
      <c r="R40" s="185"/>
      <c r="S40" s="185"/>
      <c r="T40" s="185"/>
      <c r="U40" s="185"/>
      <c r="AA40">
        <f>MasterPivot!D41</f>
        <v>8.3158457765515319</v>
      </c>
      <c r="AB40">
        <f t="shared" si="0"/>
        <v>8.3158457765515319</v>
      </c>
      <c r="AD40" s="185" t="s">
        <v>601</v>
      </c>
      <c r="AE40" s="185">
        <v>20.276530000000001</v>
      </c>
      <c r="AF40" s="185"/>
      <c r="AG40" s="185"/>
      <c r="AH40" s="193"/>
      <c r="AI40" s="185"/>
      <c r="AO40">
        <f>MasterPivot!E41</f>
        <v>0</v>
      </c>
      <c r="AP40" t="str">
        <f t="shared" si="1"/>
        <v/>
      </c>
      <c r="AQ40">
        <f>AP284</f>
        <v>4.242078124999999</v>
      </c>
      <c r="AS40" s="185" t="s">
        <v>601</v>
      </c>
      <c r="AT40" s="185">
        <v>4.325361</v>
      </c>
      <c r="AU40" s="185"/>
      <c r="AV40" s="185"/>
      <c r="AW40" s="193"/>
      <c r="BD40">
        <f>MasterPivot!F41</f>
        <v>2.6891071428571429</v>
      </c>
      <c r="BF40">
        <f>BD69</f>
        <v>3.2461556510044622</v>
      </c>
      <c r="BH40" s="185" t="s">
        <v>601</v>
      </c>
      <c r="BI40" s="185">
        <v>8.2591190000000001</v>
      </c>
      <c r="BJ40" s="185"/>
      <c r="BK40" s="185"/>
      <c r="BL40" s="193"/>
      <c r="BM40" s="185"/>
      <c r="BS40">
        <f>MasterPivot!G41</f>
        <v>0.48854541785392325</v>
      </c>
      <c r="BU40" s="185" t="s">
        <v>601</v>
      </c>
      <c r="BV40" s="185">
        <v>5.833005</v>
      </c>
      <c r="BW40" s="185"/>
      <c r="BX40" s="185"/>
      <c r="BY40" s="193"/>
      <c r="CE40">
        <f>MasterPivot!H41</f>
        <v>174.66420433822245</v>
      </c>
      <c r="CH40" s="185" t="s">
        <v>601</v>
      </c>
      <c r="CI40" s="185">
        <v>0.172955</v>
      </c>
      <c r="CJ40" s="185"/>
      <c r="CK40" s="185"/>
      <c r="CL40" s="185"/>
      <c r="CQ40" s="198">
        <v>68.2</v>
      </c>
      <c r="CR40" s="75"/>
      <c r="CS40" s="185" t="s">
        <v>601</v>
      </c>
      <c r="CT40" s="185">
        <v>31</v>
      </c>
      <c r="CU40" s="185"/>
      <c r="CV40" s="185"/>
      <c r="CW40" s="193"/>
      <c r="CX40" s="75"/>
      <c r="CY40" s="75"/>
      <c r="CZ40" s="75"/>
      <c r="DA40" s="75"/>
    </row>
    <row r="41" spans="2:105" x14ac:dyDescent="0.2">
      <c r="B41">
        <f>MasterPivot!B42</f>
        <v>152.56479110757363</v>
      </c>
      <c r="D41" s="185" t="s">
        <v>602</v>
      </c>
      <c r="E41" s="185">
        <v>0.38707599999999998</v>
      </c>
      <c r="F41" s="185"/>
      <c r="G41" s="189" t="s">
        <v>603</v>
      </c>
      <c r="H41" s="189">
        <v>12.063420000000001</v>
      </c>
      <c r="N41">
        <f>MasterPivot!C42</f>
        <v>35.852725910279801</v>
      </c>
      <c r="P41" s="185" t="s">
        <v>602</v>
      </c>
      <c r="Q41" s="185">
        <v>0.36205100000000001</v>
      </c>
      <c r="R41" s="185"/>
      <c r="S41" s="189" t="s">
        <v>603</v>
      </c>
      <c r="T41" s="189">
        <v>10.842140000000001</v>
      </c>
      <c r="U41" s="185"/>
      <c r="AA41">
        <f>MasterPivot!D42</f>
        <v>1.750704374010849</v>
      </c>
      <c r="AB41">
        <f t="shared" si="0"/>
        <v>1.750704374010849</v>
      </c>
      <c r="AD41" s="185" t="s">
        <v>602</v>
      </c>
      <c r="AE41" s="185">
        <v>2.9374120000000001</v>
      </c>
      <c r="AF41" s="185"/>
      <c r="AG41" s="189" t="s">
        <v>603</v>
      </c>
      <c r="AH41" s="195">
        <v>351.30093699999998</v>
      </c>
      <c r="AI41" s="185"/>
      <c r="AO41">
        <f>MasterPivot!E42</f>
        <v>0</v>
      </c>
      <c r="AP41" t="str">
        <f t="shared" si="1"/>
        <v/>
      </c>
      <c r="AQ41">
        <f>AP288</f>
        <v>7.3468914473684208</v>
      </c>
      <c r="AS41" s="185" t="s">
        <v>602</v>
      </c>
      <c r="AT41" s="185">
        <v>1.640533</v>
      </c>
      <c r="AU41" s="185"/>
      <c r="AV41" s="189" t="s">
        <v>603</v>
      </c>
      <c r="AW41" s="195">
        <v>36.981212999999997</v>
      </c>
      <c r="BD41">
        <f>MasterPivot!F42</f>
        <v>0</v>
      </c>
      <c r="BF41">
        <f>BD72</f>
        <v>2.778221991921769</v>
      </c>
      <c r="BH41" s="185" t="s">
        <v>602</v>
      </c>
      <c r="BI41" s="185">
        <v>2.5092840000000001</v>
      </c>
      <c r="BJ41" s="185"/>
      <c r="BK41" s="189" t="s">
        <v>603</v>
      </c>
      <c r="BL41" s="195">
        <v>161.54333</v>
      </c>
      <c r="BM41" s="185"/>
      <c r="BS41">
        <f>MasterPivot!G42</f>
        <v>3.6692598392094946</v>
      </c>
      <c r="BU41" s="185" t="s">
        <v>602</v>
      </c>
      <c r="BV41" s="185">
        <v>2.1166659999999999</v>
      </c>
      <c r="BW41" s="185"/>
      <c r="BX41" s="189" t="s">
        <v>603</v>
      </c>
      <c r="BY41" s="195">
        <v>221.28648999999999</v>
      </c>
      <c r="CE41">
        <f>MasterPivot!H42</f>
        <v>193.83748123107375</v>
      </c>
      <c r="CH41" s="185" t="s">
        <v>602</v>
      </c>
      <c r="CI41" s="185">
        <v>0.343084</v>
      </c>
      <c r="CJ41" s="185"/>
      <c r="CK41" s="189" t="s">
        <v>603</v>
      </c>
      <c r="CL41" s="189">
        <v>9.6682290000000002</v>
      </c>
      <c r="CQ41" s="198">
        <v>24.6</v>
      </c>
      <c r="CR41" s="75"/>
      <c r="CS41" s="185" t="s">
        <v>602</v>
      </c>
      <c r="CT41" s="185">
        <v>4.8</v>
      </c>
      <c r="CU41" s="185"/>
      <c r="CV41" s="189" t="s">
        <v>603</v>
      </c>
      <c r="CW41" s="195">
        <v>121.2381</v>
      </c>
      <c r="CX41" s="75"/>
      <c r="CY41" s="75"/>
      <c r="CZ41" s="75"/>
      <c r="DA41" s="75"/>
    </row>
    <row r="42" spans="2:105" x14ac:dyDescent="0.2">
      <c r="B42">
        <f>MasterPivot!B43</f>
        <v>212.71094094003413</v>
      </c>
      <c r="D42" s="185" t="s">
        <v>604</v>
      </c>
      <c r="E42" s="185">
        <v>510.77589999999998</v>
      </c>
      <c r="F42" s="185"/>
      <c r="G42" s="185" t="s">
        <v>592</v>
      </c>
      <c r="H42" s="191">
        <v>2.3999999999999998E-3</v>
      </c>
      <c r="N42">
        <f>MasterPivot!C43</f>
        <v>49.98707112090802</v>
      </c>
      <c r="P42" s="185" t="s">
        <v>604</v>
      </c>
      <c r="Q42" s="185">
        <v>120.4448</v>
      </c>
      <c r="R42" s="185"/>
      <c r="S42" s="185" t="s">
        <v>592</v>
      </c>
      <c r="T42" s="191">
        <v>4.4200000000000003E-3</v>
      </c>
      <c r="U42" s="185"/>
      <c r="AA42">
        <f>MasterPivot!D43</f>
        <v>0.8753521870054245</v>
      </c>
      <c r="AB42">
        <f t="shared" si="0"/>
        <v>0.8753521870054245</v>
      </c>
      <c r="AD42" s="185" t="s">
        <v>604</v>
      </c>
      <c r="AE42" s="185">
        <v>28.886620000000001</v>
      </c>
      <c r="AF42" s="185"/>
      <c r="AG42" s="185" t="s">
        <v>592</v>
      </c>
      <c r="AH42" s="196">
        <v>0</v>
      </c>
      <c r="AI42" s="185"/>
      <c r="AO42">
        <f>MasterPivot!E43</f>
        <v>0</v>
      </c>
      <c r="AP42" t="str">
        <f t="shared" si="1"/>
        <v/>
      </c>
      <c r="AQ42">
        <f>AP292</f>
        <v>2.4898557692307697</v>
      </c>
      <c r="AS42" s="185" t="s">
        <v>604</v>
      </c>
      <c r="AT42" s="185">
        <v>7.5001550000000003</v>
      </c>
      <c r="AU42" s="185"/>
      <c r="AV42" s="185" t="s">
        <v>592</v>
      </c>
      <c r="AW42" s="196">
        <v>0</v>
      </c>
      <c r="BD42">
        <f>MasterPivot!F43</f>
        <v>0</v>
      </c>
      <c r="BF42">
        <f>BD75</f>
        <v>0.7003029336734693</v>
      </c>
      <c r="BH42" s="185" t="s">
        <v>604</v>
      </c>
      <c r="BI42" s="185">
        <v>34.394030000000001</v>
      </c>
      <c r="BJ42" s="185"/>
      <c r="BK42" s="185" t="s">
        <v>592</v>
      </c>
      <c r="BL42" s="196">
        <v>0</v>
      </c>
      <c r="BM42" s="185"/>
      <c r="BS42">
        <f>MasterPivot!G43</f>
        <v>0</v>
      </c>
      <c r="BU42" s="185" t="s">
        <v>604</v>
      </c>
      <c r="BV42" s="185">
        <v>65.431139999999999</v>
      </c>
      <c r="BW42" s="185"/>
      <c r="BX42" s="185" t="s">
        <v>592</v>
      </c>
      <c r="BY42" s="196">
        <v>0</v>
      </c>
      <c r="CE42">
        <f>MasterPivot!H43</f>
        <v>263.57336424794761</v>
      </c>
      <c r="CH42" s="185" t="s">
        <v>604</v>
      </c>
      <c r="CI42" s="185">
        <v>627.95410000000004</v>
      </c>
      <c r="CJ42" s="185"/>
      <c r="CK42" s="185" t="s">
        <v>592</v>
      </c>
      <c r="CL42" s="191">
        <v>7.9539999999999993E-3</v>
      </c>
      <c r="CQ42" s="198">
        <v>72.7</v>
      </c>
      <c r="CR42" s="75"/>
      <c r="CS42" s="185" t="s">
        <v>604</v>
      </c>
      <c r="CT42" s="185">
        <v>492.3</v>
      </c>
      <c r="CU42" s="185"/>
      <c r="CV42" s="185" t="s">
        <v>592</v>
      </c>
      <c r="CW42" s="196">
        <v>0</v>
      </c>
      <c r="CX42" s="75"/>
      <c r="CY42" s="75"/>
      <c r="CZ42" s="75"/>
      <c r="DA42" s="75"/>
    </row>
    <row r="43" spans="2:105" x14ac:dyDescent="0.2">
      <c r="B43">
        <f>MasterPivot!B44</f>
        <v>80.870052718908298</v>
      </c>
      <c r="D43" s="185" t="s">
        <v>605</v>
      </c>
      <c r="E43" s="185">
        <v>524.52449999999999</v>
      </c>
      <c r="F43" s="185"/>
      <c r="G43" s="185" t="s">
        <v>594</v>
      </c>
      <c r="H43" s="185">
        <v>0.05</v>
      </c>
      <c r="N43">
        <f>MasterPivot!C44</f>
        <v>19.004462388943448</v>
      </c>
      <c r="P43" s="185" t="s">
        <v>605</v>
      </c>
      <c r="Q43" s="185">
        <v>123.2633</v>
      </c>
      <c r="R43" s="185"/>
      <c r="S43" s="185" t="s">
        <v>594</v>
      </c>
      <c r="T43" s="185">
        <v>0.05</v>
      </c>
      <c r="U43" s="185"/>
      <c r="AA43">
        <f>MasterPivot!D44</f>
        <v>0</v>
      </c>
      <c r="AB43">
        <f t="shared" si="0"/>
        <v>0</v>
      </c>
      <c r="AD43" s="185" t="s">
        <v>605</v>
      </c>
      <c r="AE43" s="185">
        <v>28.886620000000001</v>
      </c>
      <c r="AF43" s="185"/>
      <c r="AG43" s="185" t="s">
        <v>594</v>
      </c>
      <c r="AH43" s="193">
        <v>0.05</v>
      </c>
      <c r="AI43" s="185"/>
      <c r="AO43">
        <f>MasterPivot!E44</f>
        <v>0</v>
      </c>
      <c r="AP43" t="str">
        <f t="shared" si="1"/>
        <v/>
      </c>
      <c r="AQ43">
        <f>AP296</f>
        <v>1.910328488372093</v>
      </c>
      <c r="AS43" s="185" t="s">
        <v>605</v>
      </c>
      <c r="AT43" s="185">
        <v>8.6540800000000004</v>
      </c>
      <c r="AU43" s="185"/>
      <c r="AV43" s="185" t="s">
        <v>594</v>
      </c>
      <c r="AW43" s="193">
        <v>0.05</v>
      </c>
      <c r="BD43">
        <f>MasterPivot!F44</f>
        <v>0</v>
      </c>
      <c r="BF43">
        <f t="shared" ref="BF43:BF45" si="5">BD76</f>
        <v>7.510651432713443</v>
      </c>
      <c r="BH43" s="185" t="s">
        <v>605</v>
      </c>
      <c r="BI43" s="185">
        <v>34.407510000000002</v>
      </c>
      <c r="BJ43" s="185"/>
      <c r="BK43" s="185" t="s">
        <v>594</v>
      </c>
      <c r="BL43" s="193">
        <v>0.05</v>
      </c>
      <c r="BM43" s="185"/>
      <c r="BS43">
        <f>MasterPivot!G44</f>
        <v>1.09087195319553</v>
      </c>
      <c r="BU43" s="185" t="s">
        <v>605</v>
      </c>
      <c r="BV43" s="185">
        <v>65.431139999999999</v>
      </c>
      <c r="BW43" s="185"/>
      <c r="BX43" s="185" t="s">
        <v>594</v>
      </c>
      <c r="BY43" s="193">
        <v>0.05</v>
      </c>
      <c r="CE43">
        <f>MasterPivot!H44</f>
        <v>100.96538706104728</v>
      </c>
      <c r="CH43" s="185" t="s">
        <v>605</v>
      </c>
      <c r="CI43" s="185">
        <v>659.49300000000005</v>
      </c>
      <c r="CJ43" s="185"/>
      <c r="CK43" s="185" t="s">
        <v>594</v>
      </c>
      <c r="CL43" s="185">
        <v>0.05</v>
      </c>
      <c r="CQ43" s="198">
        <v>35.799999999999997</v>
      </c>
      <c r="CR43" s="75"/>
      <c r="CS43" s="185" t="s">
        <v>605</v>
      </c>
      <c r="CT43" s="185">
        <v>502.4</v>
      </c>
      <c r="CU43" s="185"/>
      <c r="CV43" s="185" t="s">
        <v>594</v>
      </c>
      <c r="CW43" s="193">
        <v>0.05</v>
      </c>
      <c r="CX43" s="75"/>
      <c r="CY43" s="75"/>
      <c r="CZ43" s="75"/>
      <c r="DA43" s="75"/>
    </row>
    <row r="44" spans="2:105" x14ac:dyDescent="0.2">
      <c r="B44">
        <f>MasterPivot!B45</f>
        <v>211.73662503689511</v>
      </c>
      <c r="D44" s="185" t="s">
        <v>606</v>
      </c>
      <c r="E44" s="185">
        <v>13.74865</v>
      </c>
      <c r="F44" s="185"/>
      <c r="G44" s="188" t="s">
        <v>596</v>
      </c>
      <c r="H44" s="188" t="s">
        <v>597</v>
      </c>
      <c r="N44">
        <f>MasterPivot!C45</f>
        <v>49.758106883670344</v>
      </c>
      <c r="P44" s="185" t="s">
        <v>606</v>
      </c>
      <c r="Q44" s="185">
        <v>2.818473</v>
      </c>
      <c r="R44" s="185"/>
      <c r="S44" s="188" t="s">
        <v>596</v>
      </c>
      <c r="T44" s="188" t="s">
        <v>597</v>
      </c>
      <c r="U44" s="185"/>
      <c r="AA44">
        <f>MasterPivot!D45</f>
        <v>0.43767609350271225</v>
      </c>
      <c r="AB44">
        <f t="shared" si="0"/>
        <v>0.43767609350271225</v>
      </c>
      <c r="AD44" s="185" t="s">
        <v>606</v>
      </c>
      <c r="AE44" s="185">
        <v>0</v>
      </c>
      <c r="AF44" s="185"/>
      <c r="AG44" s="188" t="s">
        <v>596</v>
      </c>
      <c r="AH44" s="194" t="s">
        <v>597</v>
      </c>
      <c r="AI44" s="185"/>
      <c r="AO44">
        <f>MasterPivot!E45</f>
        <v>0</v>
      </c>
      <c r="AP44" t="str">
        <f t="shared" si="1"/>
        <v/>
      </c>
      <c r="AQ44">
        <f>AP300</f>
        <v>3.8759452488687787</v>
      </c>
      <c r="AS44" s="185" t="s">
        <v>606</v>
      </c>
      <c r="AT44" s="185">
        <v>1.1539250000000001</v>
      </c>
      <c r="AU44" s="185"/>
      <c r="AV44" s="188" t="s">
        <v>596</v>
      </c>
      <c r="AW44" s="194" t="s">
        <v>597</v>
      </c>
      <c r="BD44">
        <f>MasterPivot!F45</f>
        <v>0</v>
      </c>
      <c r="BF44">
        <f t="shared" si="5"/>
        <v>5.3002230951621856</v>
      </c>
      <c r="BH44" s="185" t="s">
        <v>606</v>
      </c>
      <c r="BI44" s="185">
        <v>1.3478E-2</v>
      </c>
      <c r="BJ44" s="185"/>
      <c r="BK44" s="188" t="s">
        <v>596</v>
      </c>
      <c r="BL44" s="194" t="s">
        <v>597</v>
      </c>
      <c r="BM44" s="185"/>
      <c r="BS44">
        <f>MasterPivot!G45</f>
        <v>1.7257774358148579</v>
      </c>
      <c r="BU44" s="185" t="s">
        <v>606</v>
      </c>
      <c r="BV44" s="185">
        <v>0</v>
      </c>
      <c r="BW44" s="185"/>
      <c r="BX44" s="188" t="s">
        <v>596</v>
      </c>
      <c r="BY44" s="194" t="s">
        <v>597</v>
      </c>
      <c r="CE44">
        <f>MasterPivot!H45</f>
        <v>263.65818544988304</v>
      </c>
      <c r="CH44" s="185" t="s">
        <v>606</v>
      </c>
      <c r="CI44" s="185">
        <v>31.53894</v>
      </c>
      <c r="CJ44" s="185"/>
      <c r="CK44" s="188" t="s">
        <v>596</v>
      </c>
      <c r="CL44" s="188" t="s">
        <v>597</v>
      </c>
      <c r="CQ44" s="198">
        <v>47.7</v>
      </c>
      <c r="CR44" s="75"/>
      <c r="CS44" s="185" t="s">
        <v>606</v>
      </c>
      <c r="CT44" s="185">
        <v>10.1</v>
      </c>
      <c r="CU44" s="185"/>
      <c r="CV44" s="188" t="s">
        <v>596</v>
      </c>
      <c r="CW44" s="197" t="s">
        <v>607</v>
      </c>
      <c r="CX44" s="75"/>
      <c r="CY44" s="75"/>
      <c r="CZ44" s="75"/>
      <c r="DA44" s="75"/>
    </row>
    <row r="45" spans="2:105" x14ac:dyDescent="0.2">
      <c r="B45">
        <f>MasterPivot!B46</f>
        <v>276.42433316730342</v>
      </c>
      <c r="D45" s="185" t="s">
        <v>608</v>
      </c>
      <c r="E45" s="185">
        <v>96765.94</v>
      </c>
      <c r="F45" s="185"/>
      <c r="G45" s="185"/>
      <c r="H45" s="185"/>
      <c r="N45">
        <f>MasterPivot!C46</f>
        <v>64.959718294316303</v>
      </c>
      <c r="P45" s="185" t="s">
        <v>608</v>
      </c>
      <c r="Q45" s="185">
        <v>22719.4</v>
      </c>
      <c r="R45" s="185"/>
      <c r="S45" s="185"/>
      <c r="T45" s="185"/>
      <c r="U45" s="185"/>
      <c r="AA45">
        <f>MasterPivot!D46</f>
        <v>0.8753521870054245</v>
      </c>
      <c r="AB45">
        <f t="shared" si="0"/>
        <v>0.8753521870054245</v>
      </c>
      <c r="AD45" s="185" t="s">
        <v>608</v>
      </c>
      <c r="AE45" s="185">
        <v>1727.07</v>
      </c>
      <c r="AF45" s="185"/>
      <c r="AG45" s="185"/>
      <c r="AH45" s="185"/>
      <c r="AI45" s="185"/>
      <c r="AO45">
        <f>MasterPivot!E46</f>
        <v>0</v>
      </c>
      <c r="AP45" t="str">
        <f t="shared" si="1"/>
        <v/>
      </c>
      <c r="AQ45">
        <f>AP304</f>
        <v>2.1295406250000002</v>
      </c>
      <c r="AS45" s="185" t="s">
        <v>608</v>
      </c>
      <c r="AT45" s="185">
        <v>260.77179999999998</v>
      </c>
      <c r="AU45" s="185"/>
      <c r="AV45" s="185"/>
      <c r="AW45" s="185"/>
      <c r="BD45">
        <f>MasterPivot!F46</f>
        <v>0</v>
      </c>
      <c r="BF45">
        <f t="shared" si="5"/>
        <v>1.9792517006802726</v>
      </c>
      <c r="BH45" s="185" t="s">
        <v>608</v>
      </c>
      <c r="BI45" s="185">
        <v>1226.077</v>
      </c>
      <c r="BJ45" s="185"/>
      <c r="BK45" s="185"/>
      <c r="BL45" s="193"/>
      <c r="BM45" s="185"/>
      <c r="BS45">
        <f>MasterPivot!G46</f>
        <v>0.91417210765090196</v>
      </c>
      <c r="BU45" s="185" t="s">
        <v>608</v>
      </c>
      <c r="BV45" s="185">
        <v>4057.7049999999999</v>
      </c>
      <c r="BW45" s="185"/>
      <c r="BX45" s="185"/>
      <c r="BY45" s="193"/>
      <c r="CE45">
        <f>MasterPivot!H46</f>
        <v>343.17357575627608</v>
      </c>
      <c r="CH45" s="185" t="s">
        <v>608</v>
      </c>
      <c r="CI45" s="185">
        <v>126474.9</v>
      </c>
      <c r="CJ45" s="185"/>
      <c r="CK45" s="185"/>
      <c r="CL45" s="185"/>
      <c r="CQ45" s="198">
        <v>33.5</v>
      </c>
      <c r="CR45" s="75"/>
      <c r="CS45" s="185" t="s">
        <v>608</v>
      </c>
      <c r="CT45" s="185">
        <v>5042.3</v>
      </c>
      <c r="CU45" s="185"/>
      <c r="CV45" s="185"/>
      <c r="CW45" s="190"/>
      <c r="CX45" s="75"/>
      <c r="CY45" s="75"/>
      <c r="CZ45" s="75"/>
      <c r="DA45" s="75"/>
    </row>
    <row r="46" spans="2:105" x14ac:dyDescent="0.2">
      <c r="B46">
        <f>MasterPivot!B47</f>
        <v>88.120398133931047</v>
      </c>
      <c r="D46" s="185" t="s">
        <v>609</v>
      </c>
      <c r="E46" s="185">
        <v>471</v>
      </c>
      <c r="F46" s="185"/>
      <c r="G46" s="185"/>
      <c r="H46" s="185"/>
      <c r="N46">
        <f>MasterPivot!C47</f>
        <v>20.708293561473795</v>
      </c>
      <c r="P46" s="185" t="s">
        <v>609</v>
      </c>
      <c r="Q46" s="185">
        <v>471</v>
      </c>
      <c r="R46" s="185"/>
      <c r="S46" s="185"/>
      <c r="T46" s="185"/>
      <c r="U46" s="185"/>
      <c r="AA46">
        <f>MasterPivot!D47</f>
        <v>8.7535218700542448</v>
      </c>
      <c r="AB46">
        <f t="shared" si="0"/>
        <v>8.7535218700542448</v>
      </c>
      <c r="AD46" s="185" t="s">
        <v>609</v>
      </c>
      <c r="AE46" s="185">
        <v>471</v>
      </c>
      <c r="AF46" s="185"/>
      <c r="AG46" s="185"/>
      <c r="AH46" s="185"/>
      <c r="AI46" s="185"/>
      <c r="AO46">
        <f>MasterPivot!E47</f>
        <v>0</v>
      </c>
      <c r="AP46" t="str">
        <f t="shared" si="1"/>
        <v/>
      </c>
      <c r="AQ46">
        <f>AP308</f>
        <v>1.1539245810055867</v>
      </c>
      <c r="AS46" s="185" t="s">
        <v>609</v>
      </c>
      <c r="AT46" s="185">
        <v>80</v>
      </c>
      <c r="AU46" s="185"/>
      <c r="AV46" s="185"/>
      <c r="AW46" s="185"/>
      <c r="BD46">
        <f>MasterPivot!F47</f>
        <v>5.0585034013605448</v>
      </c>
      <c r="BF46">
        <f>BD80</f>
        <v>2.3299346938775507</v>
      </c>
      <c r="BH46" s="185" t="s">
        <v>609</v>
      </c>
      <c r="BI46" s="185">
        <v>267</v>
      </c>
      <c r="BJ46" s="185"/>
      <c r="BK46" s="185"/>
      <c r="BL46" s="185"/>
      <c r="BM46" s="185"/>
      <c r="BS46">
        <f>MasterPivot!G47</f>
        <v>6.3695188340686615</v>
      </c>
      <c r="BU46" s="185" t="s">
        <v>609</v>
      </c>
      <c r="BV46" s="185">
        <v>471</v>
      </c>
      <c r="BW46" s="185"/>
      <c r="BX46" s="185"/>
      <c r="BY46" s="185"/>
      <c r="CE46">
        <f>MasterPivot!H47</f>
        <v>129.0102358008883</v>
      </c>
      <c r="CH46" s="185" t="s">
        <v>609</v>
      </c>
      <c r="CI46" s="185">
        <v>471</v>
      </c>
      <c r="CJ46" s="185"/>
      <c r="CK46" s="185"/>
      <c r="CL46" s="185"/>
      <c r="CQ46" s="198">
        <v>28.8</v>
      </c>
      <c r="CR46" s="75"/>
      <c r="CS46" s="185" t="s">
        <v>609</v>
      </c>
      <c r="CT46" s="185">
        <v>86</v>
      </c>
      <c r="CU46" s="185"/>
      <c r="CV46" s="185"/>
      <c r="CW46" s="185"/>
      <c r="CX46" s="75"/>
      <c r="CY46" s="75"/>
      <c r="CZ46" s="75"/>
      <c r="DA46" s="75"/>
    </row>
    <row r="47" spans="2:105" x14ac:dyDescent="0.2">
      <c r="B47">
        <f>MasterPivot!B48</f>
        <v>139.39670826303851</v>
      </c>
      <c r="D47" s="185" t="s">
        <v>610</v>
      </c>
      <c r="E47" s="185">
        <v>188.07040000000001</v>
      </c>
      <c r="F47" s="185"/>
      <c r="G47" s="185"/>
      <c r="H47" s="185"/>
      <c r="N47">
        <f>MasterPivot!C48</f>
        <v>32.758226441814045</v>
      </c>
      <c r="P47" s="185" t="s">
        <v>610</v>
      </c>
      <c r="Q47" s="185">
        <v>44.017479999999999</v>
      </c>
      <c r="R47" s="185"/>
      <c r="S47" s="185"/>
      <c r="T47" s="185"/>
      <c r="U47" s="185"/>
      <c r="AA47">
        <f>MasterPivot!D48</f>
        <v>2.6260565610162736</v>
      </c>
      <c r="AB47">
        <f t="shared" si="0"/>
        <v>2.6260565610162736</v>
      </c>
      <c r="AD47" s="185" t="s">
        <v>610</v>
      </c>
      <c r="AE47" s="185" t="e">
        <v>#NUM!</v>
      </c>
      <c r="AF47" s="185"/>
      <c r="AG47" s="185"/>
      <c r="AH47" s="185"/>
      <c r="AI47" s="185"/>
      <c r="AO47">
        <f>MasterPivot!E48</f>
        <v>0</v>
      </c>
      <c r="AP47" t="str">
        <f t="shared" si="1"/>
        <v/>
      </c>
      <c r="AQ47">
        <f>AP312</f>
        <v>6.6807127962085309</v>
      </c>
      <c r="AS47" s="185" t="s">
        <v>610</v>
      </c>
      <c r="AT47" s="185">
        <v>3.0494159999999999</v>
      </c>
      <c r="AU47" s="185"/>
      <c r="AV47" s="185"/>
      <c r="AW47" s="185"/>
      <c r="BD47">
        <f>MasterPivot!F48</f>
        <v>0</v>
      </c>
      <c r="BF47">
        <f>BD82</f>
        <v>14.579683912037037</v>
      </c>
      <c r="BH47" s="185" t="s">
        <v>610</v>
      </c>
      <c r="BI47" s="185">
        <v>2.4507629999999998</v>
      </c>
      <c r="BJ47" s="185"/>
      <c r="BK47" s="185"/>
      <c r="BL47" s="185"/>
      <c r="BM47" s="185"/>
      <c r="BS47">
        <f>MasterPivot!G48</f>
        <v>11.236788266498886</v>
      </c>
      <c r="BU47" s="185" t="s">
        <v>610</v>
      </c>
      <c r="BV47" s="185" t="e">
        <v>#NUM!</v>
      </c>
      <c r="BW47" s="185"/>
      <c r="BX47" s="185"/>
      <c r="BY47" s="185"/>
      <c r="CE47">
        <f>MasterPivot!H48</f>
        <v>186.01777953236771</v>
      </c>
      <c r="CH47" s="185" t="s">
        <v>610</v>
      </c>
      <c r="CI47" s="185">
        <v>247.62350000000001</v>
      </c>
      <c r="CJ47" s="185"/>
      <c r="CK47" s="185"/>
      <c r="CL47" s="185"/>
      <c r="CQ47" s="198">
        <v>39.1</v>
      </c>
      <c r="CR47" s="75"/>
      <c r="CS47" s="185" t="s">
        <v>610</v>
      </c>
      <c r="CT47" s="185">
        <v>44.7</v>
      </c>
      <c r="CU47" s="185"/>
      <c r="CV47" s="185"/>
      <c r="CW47" s="185"/>
      <c r="CX47" s="75"/>
      <c r="CY47" s="75"/>
      <c r="CZ47" s="75"/>
      <c r="DA47" s="75"/>
    </row>
    <row r="48" spans="2:105" x14ac:dyDescent="0.2">
      <c r="B48">
        <f>MasterPivot!B49</f>
        <v>301.67142645398053</v>
      </c>
      <c r="D48" s="185" t="s">
        <v>611</v>
      </c>
      <c r="E48" s="185">
        <v>165.69800000000001</v>
      </c>
      <c r="F48" s="185"/>
      <c r="G48" s="185"/>
      <c r="H48" s="185"/>
      <c r="N48">
        <f>MasterPivot!C49</f>
        <v>70.892785216685425</v>
      </c>
      <c r="P48" s="185" t="s">
        <v>611</v>
      </c>
      <c r="Q48" s="185">
        <v>38.283830000000002</v>
      </c>
      <c r="R48" s="185"/>
      <c r="S48" s="185"/>
      <c r="T48" s="185"/>
      <c r="U48" s="185"/>
      <c r="AA48">
        <f>MasterPivot!D49</f>
        <v>3.063732654518986</v>
      </c>
      <c r="AB48">
        <f t="shared" si="0"/>
        <v>3.063732654518986</v>
      </c>
      <c r="AD48" s="185" t="s">
        <v>611</v>
      </c>
      <c r="AE48" s="185" t="e">
        <v>#NUM!</v>
      </c>
      <c r="AF48" s="185"/>
      <c r="AG48" s="185"/>
      <c r="AH48" s="185"/>
      <c r="AI48" s="185"/>
      <c r="AO48">
        <f>MasterPivot!E49</f>
        <v>0</v>
      </c>
      <c r="AP48" t="str">
        <f t="shared" si="1"/>
        <v/>
      </c>
      <c r="AQ48">
        <f>AP316</f>
        <v>3.1238023255813956</v>
      </c>
      <c r="AS48" s="185" t="s">
        <v>611</v>
      </c>
      <c r="AT48" s="185">
        <v>2.8607290000000001</v>
      </c>
      <c r="AU48" s="185"/>
      <c r="AV48" s="185"/>
      <c r="AW48" s="185"/>
      <c r="BD48">
        <f>MasterPivot!F49</f>
        <v>0</v>
      </c>
      <c r="BF48">
        <f t="shared" ref="BF48:BF49" si="6">BD83</f>
        <v>11.033229166666665</v>
      </c>
      <c r="BH48" s="185" t="s">
        <v>611</v>
      </c>
      <c r="BI48" s="185">
        <v>0.75781399999999999</v>
      </c>
      <c r="BJ48" s="185"/>
      <c r="BK48" s="185"/>
      <c r="BL48" s="185"/>
      <c r="BM48" s="185"/>
      <c r="BS48">
        <f>MasterPivot!G49</f>
        <v>4.9904914433778265</v>
      </c>
      <c r="BU48" s="185" t="s">
        <v>611</v>
      </c>
      <c r="BV48" s="185" t="e">
        <v>#NUM!</v>
      </c>
      <c r="BW48" s="185"/>
      <c r="BX48" s="185"/>
      <c r="BY48" s="185"/>
      <c r="CE48">
        <f>MasterPivot!H49</f>
        <v>380.61843576856273</v>
      </c>
      <c r="CH48" s="185" t="s">
        <v>611</v>
      </c>
      <c r="CI48" s="185">
        <v>221.6909</v>
      </c>
      <c r="CJ48" s="185"/>
      <c r="CK48" s="185"/>
      <c r="CL48" s="185"/>
      <c r="CQ48" s="198">
        <v>65.7</v>
      </c>
      <c r="CR48" s="75"/>
      <c r="CS48" s="185" t="s">
        <v>611</v>
      </c>
      <c r="CT48" s="185">
        <v>36.5</v>
      </c>
      <c r="CU48" s="185"/>
      <c r="CV48" s="185"/>
      <c r="CW48" s="185"/>
      <c r="CX48" s="75"/>
      <c r="CY48" s="75"/>
      <c r="CZ48" s="75"/>
      <c r="DA48" s="75"/>
    </row>
    <row r="49" spans="2:105" x14ac:dyDescent="0.2">
      <c r="B49">
        <f>MasterPivot!B50</f>
        <v>222.99988540236785</v>
      </c>
      <c r="D49" s="185" t="s">
        <v>612</v>
      </c>
      <c r="E49" s="185">
        <v>63.54965</v>
      </c>
      <c r="F49" s="185"/>
      <c r="G49" s="185"/>
      <c r="H49" s="185"/>
      <c r="N49">
        <f>MasterPivot!C50</f>
        <v>52.404973069556441</v>
      </c>
      <c r="P49" s="185" t="s">
        <v>612</v>
      </c>
      <c r="Q49" s="185">
        <v>14.97621</v>
      </c>
      <c r="R49" s="185"/>
      <c r="S49" s="185"/>
      <c r="T49" s="185"/>
      <c r="U49" s="185"/>
      <c r="AA49">
        <f>MasterPivot!D50</f>
        <v>4.3767609350271224</v>
      </c>
      <c r="AB49">
        <f t="shared" si="0"/>
        <v>4.3767609350271224</v>
      </c>
      <c r="AD49" s="185" t="s">
        <v>612</v>
      </c>
      <c r="AE49" s="185">
        <v>1.8202419999999999</v>
      </c>
      <c r="AF49" s="185"/>
      <c r="AG49" s="185"/>
      <c r="AH49" s="185"/>
      <c r="AI49" s="185"/>
      <c r="AO49">
        <f>MasterPivot!E50</f>
        <v>0</v>
      </c>
      <c r="AP49" t="str">
        <f t="shared" si="1"/>
        <v/>
      </c>
      <c r="AQ49">
        <f>AP320</f>
        <v>1.999665178571429</v>
      </c>
      <c r="AS49" s="185" t="s">
        <v>612</v>
      </c>
      <c r="AT49" s="185">
        <v>0.91710400000000003</v>
      </c>
      <c r="AU49" s="185"/>
      <c r="AV49" s="185"/>
      <c r="AW49" s="185"/>
      <c r="BD49">
        <f>MasterPivot!F50</f>
        <v>0</v>
      </c>
      <c r="BF49">
        <f t="shared" si="6"/>
        <v>2.9093597500000001</v>
      </c>
      <c r="BH49" s="185" t="s">
        <v>612</v>
      </c>
      <c r="BI49" s="185">
        <v>3.6849259999999999</v>
      </c>
      <c r="BJ49" s="185"/>
      <c r="BK49" s="185"/>
      <c r="BL49" s="185"/>
      <c r="BM49" s="185"/>
      <c r="BS49">
        <f>MasterPivot!G50</f>
        <v>13.401530545608521</v>
      </c>
      <c r="BU49" s="185" t="s">
        <v>612</v>
      </c>
      <c r="BV49" s="185">
        <v>7.1736789999999999</v>
      </c>
      <c r="BW49" s="185"/>
      <c r="BX49" s="185"/>
      <c r="BY49" s="185"/>
      <c r="CE49">
        <f>MasterPivot!H50</f>
        <v>293.18314995255992</v>
      </c>
      <c r="CH49" s="185" t="s">
        <v>612</v>
      </c>
      <c r="CI49" s="185">
        <v>79.412520000000001</v>
      </c>
      <c r="CJ49" s="185"/>
      <c r="CK49" s="185"/>
      <c r="CL49" s="185"/>
      <c r="CQ49" s="198">
        <v>50.8</v>
      </c>
      <c r="CR49" s="75"/>
      <c r="CS49" s="185" t="s">
        <v>612</v>
      </c>
      <c r="CT49" s="185">
        <v>35.5</v>
      </c>
      <c r="CU49" s="185"/>
      <c r="CV49" s="185"/>
      <c r="CW49" s="185"/>
      <c r="CX49" s="75"/>
      <c r="CY49" s="75"/>
      <c r="CZ49" s="75"/>
      <c r="DA49" s="75"/>
    </row>
    <row r="50" spans="2:105" x14ac:dyDescent="0.2">
      <c r="B50">
        <f>MasterPivot!B51</f>
        <v>316.91196159125593</v>
      </c>
      <c r="D50" s="185" t="s">
        <v>613</v>
      </c>
      <c r="E50" s="185">
        <v>55.590470000000003</v>
      </c>
      <c r="F50" s="185"/>
      <c r="G50" s="185"/>
      <c r="H50" s="185"/>
      <c r="N50">
        <f>MasterPivot!C51</f>
        <v>74.474310973945137</v>
      </c>
      <c r="P50" s="185" t="s">
        <v>613</v>
      </c>
      <c r="Q50" s="185">
        <v>13.06376</v>
      </c>
      <c r="R50" s="185"/>
      <c r="S50" s="185"/>
      <c r="T50" s="185"/>
      <c r="U50" s="185"/>
      <c r="AA50">
        <f>MasterPivot!D51</f>
        <v>4.8144370285298344</v>
      </c>
      <c r="AB50">
        <f t="shared" si="0"/>
        <v>4.8144370285298344</v>
      </c>
      <c r="AD50" s="185" t="s">
        <v>613</v>
      </c>
      <c r="AE50" s="185">
        <v>1.3130280000000001</v>
      </c>
      <c r="AF50" s="185"/>
      <c r="AG50" s="185"/>
      <c r="AH50" s="185"/>
      <c r="AI50" s="185"/>
      <c r="AO50">
        <f>MasterPivot!E51</f>
        <v>0</v>
      </c>
      <c r="AP50" t="str">
        <f t="shared" si="1"/>
        <v/>
      </c>
      <c r="AQ50">
        <f>AP324</f>
        <v>3.950150109170306</v>
      </c>
      <c r="AS50" s="185" t="s">
        <v>613</v>
      </c>
      <c r="AT50" s="185">
        <v>0.68390200000000001</v>
      </c>
      <c r="AU50" s="185"/>
      <c r="AV50" s="185"/>
      <c r="AW50" s="185"/>
      <c r="BD50">
        <f>MasterPivot!F51</f>
        <v>5.7222</v>
      </c>
      <c r="BF50">
        <f>BD86</f>
        <v>2.9808777777777777</v>
      </c>
      <c r="BH50" s="185" t="s">
        <v>613</v>
      </c>
      <c r="BI50" s="185">
        <v>1.899964</v>
      </c>
      <c r="BJ50" s="185"/>
      <c r="BK50" s="185"/>
      <c r="BL50" s="185"/>
      <c r="BM50" s="185"/>
      <c r="BS50">
        <f>MasterPivot!G51</f>
        <v>10.941724722773092</v>
      </c>
      <c r="BU50" s="185" t="s">
        <v>613</v>
      </c>
      <c r="BV50" s="185">
        <v>4.4991149999999998</v>
      </c>
      <c r="BW50" s="185"/>
      <c r="BX50" s="185"/>
      <c r="BY50" s="185"/>
      <c r="CE50">
        <f>MasterPivot!H51</f>
        <v>412.86463431650395</v>
      </c>
      <c r="CH50" s="185" t="s">
        <v>613</v>
      </c>
      <c r="CI50" s="185">
        <v>67.921099999999996</v>
      </c>
      <c r="CJ50" s="185"/>
      <c r="CK50" s="185"/>
      <c r="CL50" s="185"/>
      <c r="CQ50" s="198">
        <v>36.4</v>
      </c>
      <c r="CR50" s="75"/>
      <c r="CS50" s="185" t="s">
        <v>613</v>
      </c>
      <c r="CT50" s="185">
        <v>12.7</v>
      </c>
      <c r="CU50" s="185"/>
      <c r="CV50" s="185"/>
      <c r="CW50" s="185"/>
      <c r="CX50" s="75"/>
      <c r="CY50" s="75"/>
      <c r="CZ50" s="75"/>
      <c r="DA50" s="75"/>
    </row>
    <row r="51" spans="2:105" x14ac:dyDescent="0.2">
      <c r="B51">
        <f>MasterPivot!B52</f>
        <v>365.38768467347921</v>
      </c>
      <c r="D51" s="188" t="s">
        <v>614</v>
      </c>
      <c r="E51" s="188">
        <v>108.04940000000001</v>
      </c>
      <c r="F51" s="185"/>
      <c r="G51" s="185"/>
      <c r="H51" s="185"/>
      <c r="N51">
        <f>MasterPivot!C52</f>
        <v>85.866105898267605</v>
      </c>
      <c r="P51" s="188" t="s">
        <v>614</v>
      </c>
      <c r="Q51" s="188">
        <v>25.3916</v>
      </c>
      <c r="R51" s="185"/>
      <c r="S51" s="185"/>
      <c r="T51" s="185"/>
      <c r="U51" s="185"/>
      <c r="AA51">
        <f>MasterPivot!D52</f>
        <v>6.5651414025406831</v>
      </c>
      <c r="AB51">
        <f t="shared" si="0"/>
        <v>6.5651414025406831</v>
      </c>
      <c r="AD51" s="188" t="s">
        <v>614</v>
      </c>
      <c r="AE51" s="188">
        <v>2.6260569999999999</v>
      </c>
      <c r="AF51" s="185"/>
      <c r="AG51" s="185"/>
      <c r="AH51" s="185"/>
      <c r="AI51" s="185"/>
      <c r="AO51">
        <f>MasterPivot!E52</f>
        <v>0</v>
      </c>
      <c r="AP51" t="str">
        <f t="shared" si="1"/>
        <v/>
      </c>
      <c r="AQ51">
        <f>AP328</f>
        <v>2.3937466397849461</v>
      </c>
      <c r="AS51" s="188" t="s">
        <v>614</v>
      </c>
      <c r="AT51" s="188">
        <v>1.3558619999999999</v>
      </c>
      <c r="AU51" s="185"/>
      <c r="AV51" s="185"/>
      <c r="AW51" s="185"/>
      <c r="BD51">
        <f>MasterPivot!F52</f>
        <v>4.2635026041666668</v>
      </c>
      <c r="BF51">
        <f>BD90</f>
        <v>1.6462585034013608</v>
      </c>
      <c r="BH51" s="188" t="s">
        <v>614</v>
      </c>
      <c r="BI51" s="188">
        <v>4.6655220000000002</v>
      </c>
      <c r="BJ51" s="185"/>
      <c r="BK51" s="185"/>
      <c r="BL51" s="185"/>
      <c r="BM51" s="185"/>
      <c r="BS51">
        <f>MasterPivot!G52</f>
        <v>23.474116315062062</v>
      </c>
      <c r="BU51" s="188" t="s">
        <v>614</v>
      </c>
      <c r="BV51" s="188">
        <v>10.154769999999999</v>
      </c>
      <c r="BW51" s="185"/>
      <c r="BX51" s="185"/>
      <c r="BY51" s="185"/>
      <c r="CE51">
        <f>MasterPivot!H52</f>
        <v>485.55655089351626</v>
      </c>
      <c r="CH51" s="188" t="s">
        <v>614</v>
      </c>
      <c r="CI51" s="188">
        <v>129.8639</v>
      </c>
      <c r="CJ51" s="185"/>
      <c r="CK51" s="185"/>
      <c r="CL51" s="185"/>
      <c r="CQ51" s="198">
        <v>16.100000000000001</v>
      </c>
      <c r="CR51" s="75"/>
      <c r="CS51" s="188" t="s">
        <v>614</v>
      </c>
      <c r="CT51" s="188">
        <v>33.1</v>
      </c>
      <c r="CU51" s="185"/>
      <c r="CV51" s="185"/>
      <c r="CW51" s="185"/>
      <c r="CX51" s="75"/>
      <c r="CY51" s="75"/>
      <c r="CZ51" s="75"/>
      <c r="DA51" s="75"/>
    </row>
    <row r="52" spans="2:105" x14ac:dyDescent="0.2">
      <c r="B52">
        <f>MasterPivot!B53</f>
        <v>130.06227011087083</v>
      </c>
      <c r="D52" s="185"/>
      <c r="E52" s="185"/>
      <c r="F52" s="185"/>
      <c r="G52" s="185"/>
      <c r="H52" s="185"/>
      <c r="N52">
        <f>MasterPivot!C53</f>
        <v>30.564633476054642</v>
      </c>
      <c r="P52" s="185"/>
      <c r="Q52" s="185"/>
      <c r="R52" s="185"/>
      <c r="S52" s="185"/>
      <c r="T52" s="185"/>
      <c r="U52" s="185"/>
      <c r="AA52">
        <f>MasterPivot!D53</f>
        <v>3.063732654518986</v>
      </c>
      <c r="AB52">
        <f t="shared" si="0"/>
        <v>3.063732654518986</v>
      </c>
      <c r="AD52" s="185"/>
      <c r="AE52" s="185"/>
      <c r="AF52" s="185"/>
      <c r="AG52" s="185"/>
      <c r="AH52" s="185"/>
      <c r="AI52" s="185"/>
      <c r="AO52">
        <f>MasterPivot!E53</f>
        <v>3.0020452586206892</v>
      </c>
      <c r="AP52">
        <f t="shared" si="1"/>
        <v>3.0020452586206892</v>
      </c>
      <c r="AQ52">
        <f>AP332</f>
        <v>3.7329171428571426</v>
      </c>
      <c r="AS52" s="185"/>
      <c r="AT52" s="185"/>
      <c r="AU52" s="185"/>
      <c r="AV52" s="185"/>
      <c r="AW52" s="185"/>
      <c r="BD52">
        <f>MasterPivot!F53</f>
        <v>4.0565364583333334</v>
      </c>
      <c r="BF52">
        <f t="shared" ref="BF52" si="7">BD91</f>
        <v>5.2360980615161736</v>
      </c>
      <c r="BH52" s="185"/>
      <c r="BI52" s="185"/>
      <c r="BJ52" s="185"/>
      <c r="BK52" s="185"/>
      <c r="BL52" s="185"/>
      <c r="BM52" s="185"/>
      <c r="BS52">
        <f>MasterPivot!G53</f>
        <v>13.644481344396009</v>
      </c>
      <c r="BU52" s="185"/>
      <c r="BV52" s="185"/>
      <c r="BW52" s="185"/>
      <c r="BX52" s="185"/>
      <c r="BY52" s="185"/>
      <c r="CE52">
        <f>MasterPivot!H53</f>
        <v>181.39165404417381</v>
      </c>
      <c r="CQ52" s="198">
        <v>41.2</v>
      </c>
      <c r="CR52" s="75"/>
      <c r="CS52" s="185"/>
      <c r="CT52" s="185"/>
      <c r="CU52" s="185"/>
      <c r="CV52" s="185"/>
      <c r="CW52" s="185"/>
      <c r="CX52" s="75"/>
      <c r="CY52" s="75"/>
      <c r="CZ52" s="75"/>
      <c r="DA52" s="75"/>
    </row>
    <row r="53" spans="2:105" x14ac:dyDescent="0.2">
      <c r="B53">
        <f>MasterPivot!B54</f>
        <v>181.46705161031318</v>
      </c>
      <c r="D53" s="185"/>
      <c r="E53" s="185"/>
      <c r="F53" s="185"/>
      <c r="G53" s="185"/>
      <c r="H53" s="185"/>
      <c r="N53">
        <f>MasterPivot!C54</f>
        <v>42.644757128423592</v>
      </c>
      <c r="P53" s="185"/>
      <c r="Q53" s="185"/>
      <c r="R53" s="185"/>
      <c r="S53" s="185"/>
      <c r="T53" s="185"/>
      <c r="U53" s="185"/>
      <c r="AA53">
        <f>MasterPivot!D54</f>
        <v>2.6260565610162736</v>
      </c>
      <c r="AB53">
        <f t="shared" si="0"/>
        <v>2.6260565610162736</v>
      </c>
      <c r="AO53">
        <f>MasterPivot!E54</f>
        <v>0</v>
      </c>
      <c r="AP53" t="str">
        <f t="shared" si="1"/>
        <v/>
      </c>
      <c r="AQ53">
        <f>AP336</f>
        <v>2.5027637987012992</v>
      </c>
      <c r="BD53">
        <f>MasterPivot!F54</f>
        <v>0</v>
      </c>
      <c r="BF53">
        <f>BD94</f>
        <v>6.9798294855442169</v>
      </c>
      <c r="BH53" s="185"/>
      <c r="BI53" s="185"/>
      <c r="BJ53" s="185"/>
      <c r="BK53" s="185"/>
      <c r="BL53" s="185"/>
      <c r="BM53" s="185"/>
      <c r="BS53">
        <f>MasterPivot!G54</f>
        <v>6.0187777676649477</v>
      </c>
      <c r="BU53" s="185"/>
      <c r="BV53" s="185"/>
      <c r="BW53" s="185"/>
      <c r="BX53" s="185"/>
      <c r="BY53" s="185"/>
      <c r="CE53">
        <f>MasterPivot!H54</f>
        <v>232.756643067418</v>
      </c>
      <c r="CQ53" s="198">
        <v>57.9</v>
      </c>
      <c r="CR53" s="75"/>
      <c r="CS53" s="185"/>
      <c r="CT53" s="185"/>
      <c r="CU53" s="185"/>
      <c r="CV53" s="185"/>
      <c r="CW53" s="185"/>
      <c r="CX53" s="75"/>
      <c r="CY53" s="75"/>
      <c r="CZ53" s="75"/>
      <c r="DA53" s="75"/>
    </row>
    <row r="54" spans="2:105" x14ac:dyDescent="0.2">
      <c r="B54">
        <f>MasterPivot!B55</f>
        <v>42.625543605859754</v>
      </c>
      <c r="D54" s="185"/>
      <c r="E54" s="185"/>
      <c r="F54" s="185"/>
      <c r="G54" s="185"/>
      <c r="H54" s="185"/>
      <c r="N54">
        <f>MasterPivot!C55</f>
        <v>8.7382364392012484</v>
      </c>
      <c r="AA54">
        <f>MasterPivot!D55</f>
        <v>2.1883804675135612</v>
      </c>
      <c r="AB54">
        <f t="shared" si="0"/>
        <v>2.1883804675135612</v>
      </c>
      <c r="AO54">
        <f>MasterPivot!E55</f>
        <v>0</v>
      </c>
      <c r="AP54" t="str">
        <f t="shared" si="1"/>
        <v/>
      </c>
      <c r="AQ54">
        <f>AP340</f>
        <v>5.5377012448132783</v>
      </c>
      <c r="BD54">
        <f>MasterPivot!F55</f>
        <v>0</v>
      </c>
      <c r="BF54">
        <f>BD96</f>
        <v>1.4946057321025239</v>
      </c>
      <c r="BH54" s="185"/>
      <c r="BI54" s="185"/>
      <c r="BJ54" s="185"/>
      <c r="BK54" s="185"/>
      <c r="BL54" s="185"/>
      <c r="BM54" s="185"/>
      <c r="BS54">
        <f>MasterPivot!G55</f>
        <v>1.642055432231242</v>
      </c>
      <c r="CE54">
        <f>MasterPivot!H55</f>
        <v>55.194215944805805</v>
      </c>
      <c r="CQ54" s="198">
        <v>43</v>
      </c>
      <c r="CR54" s="75"/>
      <c r="CS54" s="185"/>
      <c r="CT54" s="185"/>
      <c r="CU54" s="185"/>
      <c r="CV54" s="185"/>
      <c r="CW54" s="185"/>
      <c r="CX54" s="75"/>
      <c r="CY54" s="75"/>
      <c r="CZ54" s="75"/>
      <c r="DA54" s="75"/>
    </row>
    <row r="55" spans="2:105" x14ac:dyDescent="0.2">
      <c r="B55">
        <f>MasterPivot!B56</f>
        <v>143.04725685923569</v>
      </c>
      <c r="D55" s="185"/>
      <c r="E55" s="185"/>
      <c r="F55" s="185"/>
      <c r="G55" s="185"/>
      <c r="H55" s="185"/>
      <c r="N55">
        <f>MasterPivot!C56</f>
        <v>33.616105361920383</v>
      </c>
      <c r="AA55">
        <f>MasterPivot!D56</f>
        <v>0</v>
      </c>
      <c r="AB55">
        <f t="shared" si="0"/>
        <v>0</v>
      </c>
      <c r="AO55">
        <f>MasterPivot!E56</f>
        <v>0</v>
      </c>
      <c r="AP55" t="str">
        <f t="shared" si="1"/>
        <v/>
      </c>
      <c r="AQ55">
        <f>AP344</f>
        <v>2.5684633649932165</v>
      </c>
      <c r="BD55">
        <f>MasterPivot!F56</f>
        <v>0</v>
      </c>
      <c r="BF55">
        <f>BD98</f>
        <v>0.31250317313441622</v>
      </c>
      <c r="BS55">
        <f>MasterPivot!G56</f>
        <v>3.3037205347068985</v>
      </c>
      <c r="CE55">
        <f>MasterPivot!H56</f>
        <v>179.96708275586298</v>
      </c>
      <c r="CQ55" s="198">
        <v>36.299999999999997</v>
      </c>
      <c r="CR55" s="75"/>
      <c r="CS55" s="75"/>
      <c r="CT55" s="75"/>
      <c r="CU55" s="75"/>
      <c r="CV55" s="75"/>
      <c r="CW55" s="75"/>
      <c r="CX55" s="75"/>
      <c r="CY55" s="75"/>
      <c r="CZ55" s="75"/>
      <c r="DA55" s="75"/>
    </row>
    <row r="56" spans="2:105" x14ac:dyDescent="0.2">
      <c r="B56">
        <f>MasterPivot!B57</f>
        <v>305.32846943883249</v>
      </c>
      <c r="D56" s="185"/>
      <c r="E56" s="185"/>
      <c r="F56" s="185"/>
      <c r="G56" s="185"/>
      <c r="H56" s="185"/>
      <c r="N56">
        <f>MasterPivot!C57</f>
        <v>71.752190318125628</v>
      </c>
      <c r="AA56">
        <f>MasterPivot!D57</f>
        <v>2.1883804675135612</v>
      </c>
      <c r="AB56">
        <f t="shared" si="0"/>
        <v>2.1883804675135612</v>
      </c>
      <c r="AO56">
        <f>MasterPivot!E57</f>
        <v>0</v>
      </c>
      <c r="AP56" t="str">
        <f t="shared" si="1"/>
        <v/>
      </c>
      <c r="AQ56">
        <f>AP348</f>
        <v>2.4327999521988533</v>
      </c>
      <c r="BD56">
        <f>MasterPivot!F57</f>
        <v>2.7948148148148149</v>
      </c>
      <c r="BF56">
        <f>BD100</f>
        <v>3.6011261692176868</v>
      </c>
      <c r="BS56">
        <f>MasterPivot!G57</f>
        <v>0</v>
      </c>
      <c r="CE56">
        <f>MasterPivot!H57</f>
        <v>382.06385503928647</v>
      </c>
      <c r="CQ56" s="198">
        <v>18.8</v>
      </c>
      <c r="CR56" s="75"/>
      <c r="CS56" s="75"/>
      <c r="CT56" s="75"/>
      <c r="CU56" s="75"/>
      <c r="CV56" s="75"/>
      <c r="CW56" s="75"/>
      <c r="CX56" s="75"/>
      <c r="CY56" s="75"/>
      <c r="CZ56" s="75"/>
      <c r="DA56" s="75"/>
    </row>
    <row r="57" spans="2:105" x14ac:dyDescent="0.2">
      <c r="B57">
        <f>MasterPivot!B58</f>
        <v>221.44592122901517</v>
      </c>
      <c r="D57" s="185"/>
      <c r="E57" s="185"/>
      <c r="F57" s="185"/>
      <c r="G57" s="185"/>
      <c r="H57" s="185"/>
      <c r="N57">
        <f>MasterPivot!C58</f>
        <v>52.039791488818565</v>
      </c>
      <c r="AA57">
        <f>MasterPivot!D58</f>
        <v>3.93908484152441</v>
      </c>
      <c r="AB57">
        <f t="shared" si="0"/>
        <v>3.93908484152441</v>
      </c>
      <c r="AO57">
        <f>MasterPivot!E58</f>
        <v>0</v>
      </c>
      <c r="AP57" t="str">
        <f t="shared" si="1"/>
        <v/>
      </c>
      <c r="AQ57">
        <f>AP352</f>
        <v>2.5250782710280375</v>
      </c>
      <c r="BD57">
        <f>MasterPivot!F58</f>
        <v>2.8072916666666665</v>
      </c>
      <c r="BF57">
        <f t="shared" ref="BF57:BF61" si="8">BD101</f>
        <v>0.71614583333333337</v>
      </c>
      <c r="BS57">
        <f>MasterPivot!G58</f>
        <v>9.8015010464704666</v>
      </c>
      <c r="CE57">
        <f>MasterPivot!H58</f>
        <v>290.0335902724953</v>
      </c>
      <c r="CQ57" s="198">
        <v>34</v>
      </c>
      <c r="CR57" s="75"/>
      <c r="CS57" s="75"/>
      <c r="CT57" s="75"/>
      <c r="CU57" s="75"/>
      <c r="CV57" s="75"/>
      <c r="CW57" s="75"/>
      <c r="CX57" s="75"/>
      <c r="CY57" s="75"/>
      <c r="CZ57" s="75"/>
      <c r="DA57" s="75"/>
    </row>
    <row r="58" spans="2:105" x14ac:dyDescent="0.2">
      <c r="B58">
        <f>MasterPivot!B59</f>
        <v>382.97017080463854</v>
      </c>
      <c r="D58" s="185"/>
      <c r="E58" s="185"/>
      <c r="F58" s="185"/>
      <c r="G58" s="185"/>
      <c r="H58" s="185"/>
      <c r="N58">
        <f>MasterPivot!C59</f>
        <v>89.997990139090049</v>
      </c>
      <c r="AA58">
        <f>MasterPivot!D59</f>
        <v>3.063732654518986</v>
      </c>
      <c r="AB58">
        <f t="shared" si="0"/>
        <v>3.063732654518986</v>
      </c>
      <c r="AO58">
        <f>MasterPivot!E59</f>
        <v>0</v>
      </c>
      <c r="AP58" t="str">
        <f t="shared" si="1"/>
        <v/>
      </c>
      <c r="AQ58">
        <f>AP356</f>
        <v>3.4525928917609043</v>
      </c>
      <c r="BD58">
        <f>MasterPivot!F59</f>
        <v>3.5200000000000005</v>
      </c>
      <c r="BF58">
        <f t="shared" si="8"/>
        <v>0.18486111111111106</v>
      </c>
      <c r="BS58">
        <f>MasterPivot!G59</f>
        <v>2.0530232920915026</v>
      </c>
      <c r="CE58">
        <f>MasterPivot!H59</f>
        <v>481.60491689033904</v>
      </c>
      <c r="CQ58" s="198">
        <v>56.7</v>
      </c>
      <c r="CR58" s="75"/>
      <c r="CS58" s="75"/>
      <c r="CT58" s="75"/>
      <c r="CU58" s="75"/>
      <c r="CV58" s="75"/>
      <c r="CW58" s="75"/>
      <c r="CX58" s="75"/>
      <c r="CY58" s="75"/>
      <c r="CZ58" s="75"/>
      <c r="DA58" s="75"/>
    </row>
    <row r="59" spans="2:105" x14ac:dyDescent="0.2">
      <c r="B59">
        <f>MasterPivot!B60</f>
        <v>210.07357054525056</v>
      </c>
      <c r="D59" s="185"/>
      <c r="E59" s="185"/>
      <c r="F59" s="185"/>
      <c r="G59" s="185"/>
      <c r="H59" s="185"/>
      <c r="N59">
        <f>MasterPivot!C60</f>
        <v>49.367289078133879</v>
      </c>
      <c r="AA59">
        <f>MasterPivot!D60</f>
        <v>7.002817496043396</v>
      </c>
      <c r="AB59">
        <f t="shared" si="0"/>
        <v>7.002817496043396</v>
      </c>
      <c r="AO59">
        <f>MasterPivot!E60</f>
        <v>0</v>
      </c>
      <c r="AP59" t="str">
        <f t="shared" si="1"/>
        <v/>
      </c>
      <c r="AQ59">
        <f>AP360</f>
        <v>2.5794466216216221</v>
      </c>
      <c r="BD59">
        <f>MasterPivot!F60</f>
        <v>1.0408463541666668</v>
      </c>
      <c r="BF59">
        <f t="shared" si="8"/>
        <v>0.84218749999999987</v>
      </c>
      <c r="BS59">
        <f>MasterPivot!G60</f>
        <v>3.927997687086803</v>
      </c>
      <c r="CE59">
        <f>MasterPivot!H60</f>
        <v>271.41252116068131</v>
      </c>
      <c r="CQ59" s="198">
        <v>28.2</v>
      </c>
      <c r="CR59" s="75"/>
      <c r="CS59" s="75"/>
      <c r="CT59" s="75"/>
      <c r="CU59" s="75"/>
      <c r="CV59" s="75"/>
      <c r="CW59" s="75"/>
      <c r="CX59" s="75"/>
      <c r="CY59" s="75"/>
      <c r="CZ59" s="75"/>
      <c r="DA59" s="75"/>
    </row>
    <row r="60" spans="2:105" x14ac:dyDescent="0.2">
      <c r="B60">
        <f>MasterPivot!B61</f>
        <v>226.92939229068588</v>
      </c>
      <c r="N60">
        <f>MasterPivot!C61</f>
        <v>53.328407188311182</v>
      </c>
      <c r="AA60">
        <f>MasterPivot!D61</f>
        <v>1.750704374010849</v>
      </c>
      <c r="AB60">
        <f t="shared" si="0"/>
        <v>1.750704374010849</v>
      </c>
      <c r="AO60">
        <f>MasterPivot!E61</f>
        <v>3.5630046296296296</v>
      </c>
      <c r="AP60">
        <f t="shared" si="1"/>
        <v>3.5630046296296296</v>
      </c>
      <c r="AQ60">
        <f>AP364</f>
        <v>3.2894741379310344</v>
      </c>
      <c r="BD60">
        <f>MasterPivot!F61</f>
        <v>24.561555376563167</v>
      </c>
      <c r="BF60">
        <f t="shared" si="8"/>
        <v>0.20052083333333329</v>
      </c>
      <c r="BS60">
        <f>MasterPivot!G61</f>
        <v>6.1674972847324883</v>
      </c>
      <c r="CE60">
        <f>MasterPivot!H61</f>
        <v>312.73755651430355</v>
      </c>
      <c r="CQ60" s="198">
        <v>52.9</v>
      </c>
      <c r="CR60" s="75"/>
      <c r="CS60" s="75"/>
      <c r="CT60" s="75"/>
      <c r="CU60" s="75"/>
      <c r="CV60" s="75"/>
      <c r="CW60" s="75"/>
      <c r="CX60" s="75"/>
      <c r="CY60" s="75"/>
      <c r="CZ60" s="75"/>
      <c r="DA60" s="75"/>
    </row>
    <row r="61" spans="2:105" x14ac:dyDescent="0.2">
      <c r="B61">
        <f>MasterPivot!B62</f>
        <v>173.95090745720276</v>
      </c>
      <c r="N61">
        <f>MasterPivot!C62</f>
        <v>40.878463252442643</v>
      </c>
      <c r="AA61">
        <f>MasterPivot!D62</f>
        <v>3.063732654518986</v>
      </c>
      <c r="AB61">
        <f t="shared" si="0"/>
        <v>3.063732654518986</v>
      </c>
      <c r="AO61">
        <f>MasterPivot!E62</f>
        <v>0</v>
      </c>
      <c r="AP61" t="str">
        <f t="shared" si="1"/>
        <v/>
      </c>
      <c r="AQ61">
        <f>AP368</f>
        <v>3.4223104113110541</v>
      </c>
      <c r="BD61">
        <f>MasterPivot!F62</f>
        <v>3.666666666666667</v>
      </c>
      <c r="BF61">
        <f t="shared" si="8"/>
        <v>0.32999999999999996</v>
      </c>
      <c r="BS61">
        <f>MasterPivot!G62</f>
        <v>3.9138162992629884</v>
      </c>
      <c r="CE61">
        <f>MasterPivot!H62</f>
        <v>225.47358633009401</v>
      </c>
      <c r="CQ61" s="198">
        <v>152.19999999999999</v>
      </c>
      <c r="CR61" s="75"/>
      <c r="CS61" s="75"/>
      <c r="CT61" s="75"/>
      <c r="CU61" s="75"/>
      <c r="CV61" s="75"/>
      <c r="CW61" s="75"/>
      <c r="CX61" s="75"/>
      <c r="CY61" s="75"/>
      <c r="CZ61" s="75"/>
      <c r="DA61" s="75"/>
    </row>
    <row r="62" spans="2:105" x14ac:dyDescent="0.2">
      <c r="B62">
        <f>MasterPivot!B63</f>
        <v>188.45020749644408</v>
      </c>
      <c r="N62">
        <f>MasterPivot!C63</f>
        <v>44.285798761664353</v>
      </c>
      <c r="AA62">
        <f>MasterPivot!D63</f>
        <v>3.93908484152441</v>
      </c>
      <c r="AB62">
        <f t="shared" si="0"/>
        <v>3.93908484152441</v>
      </c>
      <c r="AO62">
        <f>MasterPivot!E63</f>
        <v>0</v>
      </c>
      <c r="AP62" t="str">
        <f t="shared" si="1"/>
        <v/>
      </c>
      <c r="AQ62">
        <f>AP372</f>
        <v>2.7926666666666664</v>
      </c>
      <c r="BD62">
        <f>MasterPivot!F63</f>
        <v>0</v>
      </c>
      <c r="BF62">
        <f>BD108</f>
        <v>0.67782407407407419</v>
      </c>
      <c r="BS62">
        <f>MasterPivot!G63</f>
        <v>3.3010063934965985</v>
      </c>
      <c r="CE62">
        <f>MasterPivot!H63</f>
        <v>239.97609749312946</v>
      </c>
      <c r="CQ62" s="198">
        <v>151.30000000000001</v>
      </c>
      <c r="CR62" s="75"/>
      <c r="CS62" s="75"/>
      <c r="CT62" s="75"/>
      <c r="CU62" s="75"/>
      <c r="CV62" s="75"/>
      <c r="CW62" s="75"/>
      <c r="CX62" s="75"/>
      <c r="CY62" s="75"/>
      <c r="CZ62" s="75"/>
      <c r="DA62" s="75"/>
    </row>
    <row r="63" spans="2:105" x14ac:dyDescent="0.2">
      <c r="B63">
        <f>MasterPivot!B64</f>
        <v>168.69369007854962</v>
      </c>
      <c r="N63">
        <f>MasterPivot!C64</f>
        <v>39.64301716845916</v>
      </c>
      <c r="AA63">
        <f>MasterPivot!D64</f>
        <v>1.3130282805081368</v>
      </c>
      <c r="AB63">
        <f t="shared" si="0"/>
        <v>1.3130282805081368</v>
      </c>
      <c r="AO63">
        <f>MasterPivot!E64</f>
        <v>0</v>
      </c>
      <c r="AP63" t="str">
        <f t="shared" si="1"/>
        <v/>
      </c>
      <c r="AQ63">
        <f>AP376</f>
        <v>3.2063413573085846</v>
      </c>
      <c r="BD63">
        <f>MasterPivot!F64</f>
        <v>20.255252901792932</v>
      </c>
      <c r="BF63">
        <f>BD110</f>
        <v>1.9675929069513298</v>
      </c>
      <c r="BS63">
        <f>MasterPivot!G64</f>
        <v>0.95754901899368949</v>
      </c>
      <c r="CE63">
        <f>MasterPivot!H64</f>
        <v>230.86253744830356</v>
      </c>
      <c r="CQ63" s="198">
        <v>88.2</v>
      </c>
      <c r="CR63" s="75"/>
      <c r="CS63" s="75"/>
      <c r="CT63" s="75"/>
      <c r="CU63" s="75"/>
      <c r="CV63" s="75"/>
      <c r="CW63" s="75"/>
      <c r="CX63" s="75"/>
      <c r="CY63" s="75"/>
      <c r="CZ63" s="75"/>
      <c r="DA63" s="75"/>
    </row>
    <row r="64" spans="2:105" x14ac:dyDescent="0.2">
      <c r="B64">
        <f>MasterPivot!B65</f>
        <v>242.04607777490173</v>
      </c>
      <c r="N64">
        <f>MasterPivot!C65</f>
        <v>56.880828277101905</v>
      </c>
      <c r="AA64">
        <f>MasterPivot!D65</f>
        <v>5.2521131220325472</v>
      </c>
      <c r="AB64">
        <f t="shared" si="0"/>
        <v>5.2521131220325472</v>
      </c>
      <c r="AO64">
        <f>MasterPivot!E65</f>
        <v>0</v>
      </c>
      <c r="AP64" t="str">
        <f t="shared" si="1"/>
        <v/>
      </c>
      <c r="AQ64">
        <f>AP380</f>
        <v>3.5136231884057971</v>
      </c>
      <c r="BD64">
        <f>MasterPivot!F65</f>
        <v>0</v>
      </c>
      <c r="BF64">
        <f t="shared" ref="BF64" si="9">BD110</f>
        <v>1.9675929069513298</v>
      </c>
      <c r="BS64">
        <f>MasterPivot!G65</f>
        <v>10.025597199750226</v>
      </c>
      <c r="CE64">
        <f>MasterPivot!H65</f>
        <v>314.20461637378639</v>
      </c>
      <c r="CQ64" s="198">
        <v>193.8</v>
      </c>
      <c r="CR64" s="75"/>
      <c r="CS64" s="75"/>
      <c r="CT64" s="75"/>
      <c r="CU64" s="75"/>
      <c r="CV64" s="75"/>
      <c r="CW64" s="75"/>
      <c r="CX64" s="75"/>
      <c r="CY64" s="75"/>
      <c r="CZ64" s="75"/>
      <c r="DA64" s="75"/>
    </row>
    <row r="65" spans="2:105" x14ac:dyDescent="0.2">
      <c r="B65">
        <f>MasterPivot!B66</f>
        <v>192.63268213987385</v>
      </c>
      <c r="N65">
        <f>MasterPivot!C66</f>
        <v>45.268680302870351</v>
      </c>
      <c r="AA65">
        <f>MasterPivot!D66</f>
        <v>3.501408748021698</v>
      </c>
      <c r="AB65">
        <f t="shared" si="0"/>
        <v>3.501408748021698</v>
      </c>
      <c r="AO65">
        <f>MasterPivot!E66</f>
        <v>0</v>
      </c>
      <c r="AP65" t="str">
        <f t="shared" si="1"/>
        <v/>
      </c>
      <c r="AQ65">
        <f>AP384</f>
        <v>3.1486826697892276</v>
      </c>
      <c r="BD65">
        <f>MasterPivot!F66</f>
        <v>0</v>
      </c>
      <c r="BF65">
        <f>BD112</f>
        <v>1.0999999999999999</v>
      </c>
      <c r="BS65">
        <f>MasterPivot!G66</f>
        <v>3.70319030543989</v>
      </c>
      <c r="CE65">
        <f>MasterPivot!H66</f>
        <v>245.10596149620579</v>
      </c>
      <c r="CQ65" s="198">
        <v>114.2</v>
      </c>
      <c r="CR65" s="75"/>
      <c r="CS65" s="75"/>
      <c r="CT65" s="75"/>
      <c r="CU65" s="75"/>
      <c r="CV65" s="75"/>
      <c r="CW65" s="75"/>
      <c r="CX65" s="75"/>
      <c r="CY65" s="75"/>
      <c r="CZ65" s="75"/>
      <c r="DA65" s="75"/>
    </row>
    <row r="66" spans="2:105" x14ac:dyDescent="0.2">
      <c r="B66">
        <f>MasterPivot!B67</f>
        <v>126.86754883142441</v>
      </c>
      <c r="N66">
        <f>MasterPivot!C67</f>
        <v>29.813873975384737</v>
      </c>
      <c r="AA66">
        <f>MasterPivot!D67</f>
        <v>3.063732654518986</v>
      </c>
      <c r="AB66">
        <f t="shared" si="0"/>
        <v>3.063732654518986</v>
      </c>
      <c r="AO66">
        <f>MasterPivot!E67</f>
        <v>0</v>
      </c>
      <c r="AP66" t="str">
        <f t="shared" si="1"/>
        <v/>
      </c>
      <c r="AQ66">
        <f>AP388</f>
        <v>8.6540797546012271</v>
      </c>
      <c r="BD66">
        <f>MasterPivot!F67</f>
        <v>2.0793469110299534</v>
      </c>
      <c r="BF66">
        <f t="shared" ref="BF66" si="10">BD113</f>
        <v>0.10357824074074078</v>
      </c>
      <c r="BS66">
        <f>MasterPivot!G67</f>
        <v>2.6683900422480491</v>
      </c>
      <c r="CE66">
        <f>MasterPivot!H67</f>
        <v>164.49289241460616</v>
      </c>
      <c r="CQ66" s="198">
        <v>46.1</v>
      </c>
      <c r="CR66" s="75"/>
      <c r="CS66" s="75"/>
      <c r="CT66" s="75"/>
      <c r="CU66" s="75"/>
      <c r="CV66" s="75"/>
      <c r="CW66" s="75"/>
      <c r="CX66" s="75"/>
      <c r="CY66" s="75"/>
      <c r="CZ66" s="75"/>
      <c r="DA66" s="75"/>
    </row>
    <row r="67" spans="2:105" x14ac:dyDescent="0.2">
      <c r="B67">
        <f>MasterPivot!B68</f>
        <v>226.62763175100906</v>
      </c>
      <c r="N67">
        <f>MasterPivot!C68</f>
        <v>53.25749346148713</v>
      </c>
      <c r="AA67">
        <f>MasterPivot!D68</f>
        <v>5.6897892155352592</v>
      </c>
      <c r="AB67">
        <f t="shared" si="0"/>
        <v>5.6897892155352592</v>
      </c>
      <c r="AO67">
        <f>MasterPivot!E68</f>
        <v>0</v>
      </c>
      <c r="AP67" t="str">
        <f t="shared" si="1"/>
        <v/>
      </c>
      <c r="AQ67">
        <f>AP392</f>
        <v>4.9965338134765629</v>
      </c>
      <c r="BD67">
        <f>MasterPivot!F68</f>
        <v>1.5938372031249142</v>
      </c>
      <c r="BF67">
        <f>BD115</f>
        <v>0.32274305555555555</v>
      </c>
      <c r="BS67">
        <f>MasterPivot!G68</f>
        <v>5.5540267323215025</v>
      </c>
      <c r="CE67">
        <f>MasterPivot!H68</f>
        <v>292.72277836347786</v>
      </c>
      <c r="CQ67" s="198">
        <v>70.400000000000006</v>
      </c>
      <c r="CR67" s="75"/>
      <c r="CS67" s="75"/>
      <c r="CT67" s="75"/>
      <c r="CU67" s="75"/>
      <c r="CV67" s="75"/>
      <c r="CW67" s="75"/>
      <c r="CX67" s="75"/>
      <c r="CY67" s="75"/>
      <c r="CZ67" s="75"/>
      <c r="DA67" s="75"/>
    </row>
    <row r="68" spans="2:105" x14ac:dyDescent="0.2">
      <c r="B68">
        <f>MasterPivot!B69</f>
        <v>369.79803948830653</v>
      </c>
      <c r="N68">
        <f>MasterPivot!C69</f>
        <v>86.902539279752034</v>
      </c>
      <c r="AA68">
        <f>MasterPivot!D69</f>
        <v>7.4404935895461088</v>
      </c>
      <c r="AB68">
        <f t="shared" si="0"/>
        <v>7.4404935895461088</v>
      </c>
      <c r="AO68">
        <f>MasterPivot!E69</f>
        <v>0</v>
      </c>
      <c r="AP68" t="str">
        <f t="shared" si="1"/>
        <v/>
      </c>
      <c r="AQ68">
        <f>AP396</f>
        <v>3.0750072590011617</v>
      </c>
      <c r="BD68">
        <f>MasterPivot!F69</f>
        <v>0</v>
      </c>
      <c r="BF68">
        <f t="shared" ref="BF68" si="11">BD116</f>
        <v>0.86893431063799353</v>
      </c>
      <c r="BS68">
        <f>MasterPivot!G69</f>
        <v>16.547349130053217</v>
      </c>
      <c r="CE68">
        <f>MasterPivot!H69</f>
        <v>480.68842148765788</v>
      </c>
      <c r="CQ68" s="198">
        <v>31.2</v>
      </c>
      <c r="CR68" s="75"/>
      <c r="CS68" s="75"/>
      <c r="CT68" s="75"/>
      <c r="CU68" s="75"/>
      <c r="CV68" s="75"/>
      <c r="CW68" s="75"/>
      <c r="CX68" s="75"/>
      <c r="CY68" s="75"/>
      <c r="CZ68" s="75"/>
      <c r="DA68" s="75"/>
    </row>
    <row r="69" spans="2:105" x14ac:dyDescent="0.2">
      <c r="B69">
        <f>MasterPivot!B70</f>
        <v>313.7507466994893</v>
      </c>
      <c r="N69">
        <f>MasterPivot!C70</f>
        <v>73.731425474379975</v>
      </c>
      <c r="AA69">
        <f>MasterPivot!D70</f>
        <v>4.3767609350271224</v>
      </c>
      <c r="AB69">
        <f t="shared" si="0"/>
        <v>4.3767609350271224</v>
      </c>
      <c r="AO69">
        <f>MasterPivot!E70</f>
        <v>0</v>
      </c>
      <c r="AP69" t="str">
        <f t="shared" si="1"/>
        <v/>
      </c>
      <c r="AQ69">
        <f>AP400</f>
        <v>4.3725500000000004</v>
      </c>
      <c r="BD69">
        <f>MasterPivot!F70</f>
        <v>3.2461556510044622</v>
      </c>
      <c r="BF69">
        <f>BD119</f>
        <v>0.33681898148148148</v>
      </c>
      <c r="BS69">
        <f>MasterPivot!G70</f>
        <v>47.012742831890733</v>
      </c>
      <c r="CE69">
        <f>MasterPivot!H70</f>
        <v>442.11783159179163</v>
      </c>
      <c r="CQ69" s="198">
        <v>32</v>
      </c>
      <c r="CR69" s="75"/>
      <c r="CS69" s="75"/>
      <c r="CT69" s="75"/>
      <c r="CU69" s="75"/>
      <c r="CV69" s="75"/>
      <c r="CW69" s="75"/>
      <c r="CX69" s="75"/>
      <c r="CY69" s="75"/>
      <c r="CZ69" s="75"/>
      <c r="DA69" s="75"/>
    </row>
    <row r="70" spans="2:105" x14ac:dyDescent="0.2">
      <c r="B70">
        <f>MasterPivot!B71</f>
        <v>303.82002588374826</v>
      </c>
      <c r="N70">
        <f>MasterPivot!C71</f>
        <v>71.397706082680841</v>
      </c>
      <c r="AA70">
        <f>MasterPivot!D71</f>
        <v>4.8144370285298344</v>
      </c>
      <c r="AB70">
        <f t="shared" si="0"/>
        <v>4.8144370285298344</v>
      </c>
      <c r="AO70">
        <f>MasterPivot!E71</f>
        <v>0</v>
      </c>
      <c r="AP70" t="str">
        <f t="shared" si="1"/>
        <v/>
      </c>
      <c r="AQ70">
        <f>AP404</f>
        <v>4.1691682692307683</v>
      </c>
      <c r="BD70">
        <f>MasterPivot!F71</f>
        <v>0</v>
      </c>
      <c r="BF70">
        <f>BD121</f>
        <v>0.59092261904761922</v>
      </c>
      <c r="BS70">
        <f>MasterPivot!G71</f>
        <v>14.617956820641682</v>
      </c>
      <c r="CE70">
        <f>MasterPivot!H71</f>
        <v>394.65012581560057</v>
      </c>
      <c r="CQ70" s="198">
        <v>24.4</v>
      </c>
      <c r="CR70" s="75"/>
      <c r="CS70" s="75"/>
      <c r="CT70" s="75"/>
      <c r="CU70" s="75"/>
      <c r="CV70" s="75"/>
      <c r="CW70" s="75"/>
      <c r="CX70" s="75"/>
      <c r="CY70" s="75"/>
      <c r="CZ70" s="75"/>
      <c r="DA70" s="75"/>
    </row>
    <row r="71" spans="2:105" x14ac:dyDescent="0.2">
      <c r="B71">
        <f>MasterPivot!B72</f>
        <v>342.86121985085856</v>
      </c>
      <c r="N71">
        <f>MasterPivot!C72</f>
        <v>80.57238666495175</v>
      </c>
      <c r="AA71">
        <f>MasterPivot!D72</f>
        <v>3.501408748021698</v>
      </c>
      <c r="AB71">
        <f t="shared" si="0"/>
        <v>3.501408748021698</v>
      </c>
      <c r="AO71">
        <f>MasterPivot!E72</f>
        <v>0</v>
      </c>
      <c r="AP71" t="str">
        <f t="shared" si="1"/>
        <v/>
      </c>
      <c r="AQ71">
        <f>AP408</f>
        <v>3.8197707286432161</v>
      </c>
      <c r="BD71">
        <f>MasterPivot!F72</f>
        <v>0</v>
      </c>
      <c r="BF71">
        <f>BD124</f>
        <v>1.8699999999999997</v>
      </c>
      <c r="BS71">
        <f>MasterPivot!G72</f>
        <v>0</v>
      </c>
      <c r="CE71">
        <f>MasterPivot!H72</f>
        <v>426.93501526383199</v>
      </c>
      <c r="CQ71" s="198">
        <v>90.3</v>
      </c>
      <c r="CR71" s="75"/>
      <c r="CS71" s="75"/>
      <c r="CT71" s="75"/>
      <c r="CU71" s="75"/>
      <c r="CV71" s="75"/>
      <c r="CW71" s="75"/>
      <c r="CX71" s="75"/>
      <c r="CY71" s="75"/>
      <c r="CZ71" s="75"/>
      <c r="DA71" s="75"/>
    </row>
    <row r="72" spans="2:105" x14ac:dyDescent="0.2">
      <c r="B72">
        <f>MasterPivot!B73</f>
        <v>197.19344174193213</v>
      </c>
      <c r="N72">
        <f>MasterPivot!C73</f>
        <v>46.340458809354047</v>
      </c>
      <c r="AA72">
        <f>MasterPivot!D73</f>
        <v>1.750704374010849</v>
      </c>
      <c r="AB72">
        <f t="shared" si="0"/>
        <v>1.750704374010849</v>
      </c>
      <c r="AO72">
        <f>MasterPivot!E73</f>
        <v>0</v>
      </c>
      <c r="AP72" t="str">
        <f t="shared" si="1"/>
        <v/>
      </c>
      <c r="AQ72">
        <f>AP412</f>
        <v>3.5189441591784338</v>
      </c>
      <c r="BD72">
        <f>MasterPivot!F73</f>
        <v>2.778221991921769</v>
      </c>
      <c r="BF72">
        <f t="shared" ref="BF72:BF78" si="12">BD125</f>
        <v>3.2934991496598642</v>
      </c>
      <c r="BS72">
        <f>MasterPivot!G73</f>
        <v>6.1188463035378691</v>
      </c>
      <c r="CE72">
        <f>MasterPivot!H73</f>
        <v>254.18167322075669</v>
      </c>
      <c r="CQ72" s="198">
        <v>29.3</v>
      </c>
      <c r="CR72" s="75"/>
      <c r="CS72" s="75"/>
      <c r="CT72" s="75"/>
      <c r="CU72" s="75"/>
      <c r="CV72" s="75"/>
      <c r="CW72" s="75"/>
      <c r="CX72" s="75"/>
      <c r="CY72" s="75"/>
      <c r="CZ72" s="75"/>
      <c r="DA72" s="75"/>
    </row>
    <row r="73" spans="2:105" x14ac:dyDescent="0.2">
      <c r="B73">
        <f>MasterPivot!B74</f>
        <v>290.50085159336373</v>
      </c>
      <c r="N73">
        <f>MasterPivot!C74</f>
        <v>68.267700124440481</v>
      </c>
      <c r="AA73">
        <f>MasterPivot!D74</f>
        <v>3.501408748021698</v>
      </c>
      <c r="AB73">
        <f t="shared" ref="AB73:AB136" si="13">AA73</f>
        <v>3.501408748021698</v>
      </c>
      <c r="AO73">
        <f>MasterPivot!E74</f>
        <v>0</v>
      </c>
      <c r="AP73" t="str">
        <f t="shared" ref="AP73:AP136" si="14">IF(AO73=0,"",AO73)</f>
        <v/>
      </c>
      <c r="AQ73">
        <f>AP416</f>
        <v>4.096570512820513</v>
      </c>
      <c r="BD73">
        <f>MasterPivot!F74</f>
        <v>0</v>
      </c>
      <c r="BF73">
        <f t="shared" si="12"/>
        <v>7.4675595238095251</v>
      </c>
      <c r="BS73">
        <f>MasterPivot!G74</f>
        <v>15.79605510383349</v>
      </c>
      <c r="CE73">
        <f>MasterPivot!H74</f>
        <v>378.06601556965938</v>
      </c>
      <c r="CQ73" s="198">
        <v>100.9</v>
      </c>
      <c r="CR73" s="75"/>
      <c r="CS73" s="75"/>
      <c r="CT73" s="75"/>
      <c r="CU73" s="75"/>
      <c r="CV73" s="75"/>
      <c r="CW73" s="75"/>
      <c r="CX73" s="75"/>
      <c r="CY73" s="75"/>
      <c r="CZ73" s="75"/>
      <c r="DA73" s="75"/>
    </row>
    <row r="74" spans="2:105" x14ac:dyDescent="0.2">
      <c r="B74">
        <f>MasterPivot!B75</f>
        <v>186.5505514477251</v>
      </c>
      <c r="N74">
        <f>MasterPivot!C75</f>
        <v>43.839379590215394</v>
      </c>
      <c r="AA74">
        <f>MasterPivot!D75</f>
        <v>3.93908484152441</v>
      </c>
      <c r="AB74">
        <f t="shared" si="13"/>
        <v>3.93908484152441</v>
      </c>
      <c r="AO74">
        <f>MasterPivot!E75</f>
        <v>0</v>
      </c>
      <c r="AP74" t="str">
        <f t="shared" si="14"/>
        <v/>
      </c>
      <c r="AQ74">
        <f>AP420</f>
        <v>3.9154059999999999</v>
      </c>
      <c r="BD74">
        <f>MasterPivot!F75</f>
        <v>0</v>
      </c>
      <c r="BF74">
        <f t="shared" si="12"/>
        <v>5.302662037037037E-2</v>
      </c>
      <c r="BS74">
        <f>MasterPivot!G75</f>
        <v>11.679661473136496</v>
      </c>
      <c r="CE74">
        <f>MasterPivot!H75</f>
        <v>246.00867735260141</v>
      </c>
      <c r="CQ74" s="198">
        <v>44</v>
      </c>
      <c r="CR74" s="75"/>
      <c r="CS74" s="75"/>
      <c r="CT74" s="75"/>
      <c r="CU74" s="75"/>
      <c r="CV74" s="75"/>
      <c r="CW74" s="75"/>
      <c r="CX74" s="75"/>
      <c r="CY74" s="75"/>
      <c r="CZ74" s="75"/>
      <c r="DA74" s="75"/>
    </row>
    <row r="75" spans="2:105" x14ac:dyDescent="0.2">
      <c r="B75">
        <f>MasterPivot!B76</f>
        <v>100.07372586698679</v>
      </c>
      <c r="N75">
        <f>MasterPivot!C76</f>
        <v>23.517325578741893</v>
      </c>
      <c r="AA75">
        <f>MasterPivot!D76</f>
        <v>2.1883804675135612</v>
      </c>
      <c r="AB75">
        <f t="shared" si="13"/>
        <v>2.1883804675135612</v>
      </c>
      <c r="AO75">
        <f>MasterPivot!E76</f>
        <v>0</v>
      </c>
      <c r="AP75" t="str">
        <f t="shared" si="14"/>
        <v/>
      </c>
      <c r="AQ75">
        <f>AP424</f>
        <v>3.0205792619542615</v>
      </c>
      <c r="BD75">
        <f>MasterPivot!F76</f>
        <v>0.7003029336734693</v>
      </c>
      <c r="BF75">
        <f t="shared" si="12"/>
        <v>0.71896225916924128</v>
      </c>
      <c r="BS75">
        <f>MasterPivot!G76</f>
        <v>3.2322337563292582</v>
      </c>
      <c r="CE75">
        <f>MasterPivot!H76</f>
        <v>129.71196860324497</v>
      </c>
      <c r="CQ75" s="198">
        <v>162.69999999999999</v>
      </c>
      <c r="CR75" s="75"/>
      <c r="CS75" s="75"/>
      <c r="CT75" s="75"/>
      <c r="CU75" s="75"/>
      <c r="CV75" s="75"/>
      <c r="CW75" s="75"/>
      <c r="CX75" s="75"/>
      <c r="CY75" s="75"/>
      <c r="CZ75" s="75"/>
      <c r="DA75" s="75"/>
    </row>
    <row r="76" spans="2:105" x14ac:dyDescent="0.2">
      <c r="B76">
        <f>MasterPivot!B77</f>
        <v>166.96818655578872</v>
      </c>
      <c r="N76">
        <f>MasterPivot!C77</f>
        <v>39.237523840610343</v>
      </c>
      <c r="AA76">
        <f>MasterPivot!D77</f>
        <v>2.1883804675135612</v>
      </c>
      <c r="AB76">
        <f t="shared" si="13"/>
        <v>2.1883804675135612</v>
      </c>
      <c r="AO76">
        <f>MasterPivot!E77</f>
        <v>0</v>
      </c>
      <c r="AP76" t="str">
        <f t="shared" si="14"/>
        <v/>
      </c>
      <c r="AQ76">
        <f>AP428</f>
        <v>1.712481398809524</v>
      </c>
      <c r="BD76">
        <f>MasterPivot!F77</f>
        <v>7.510651432713443</v>
      </c>
      <c r="BF76">
        <f t="shared" si="12"/>
        <v>2.7322737244897959</v>
      </c>
      <c r="BS76">
        <f>MasterPivot!G77</f>
        <v>8.5538473431122597</v>
      </c>
      <c r="CE76">
        <f>MasterPivot!H77</f>
        <v>224.45858963973834</v>
      </c>
      <c r="CQ76" s="198">
        <v>54.7</v>
      </c>
      <c r="CR76" s="75"/>
      <c r="CS76" s="75"/>
      <c r="CT76" s="75"/>
      <c r="CU76" s="75"/>
      <c r="CV76" s="75"/>
      <c r="CW76" s="75"/>
      <c r="CX76" s="75"/>
      <c r="CY76" s="75"/>
      <c r="CZ76" s="75"/>
      <c r="DA76" s="75"/>
    </row>
    <row r="77" spans="2:105" x14ac:dyDescent="0.2">
      <c r="B77">
        <f>MasterPivot!B78</f>
        <v>355.80052791957564</v>
      </c>
      <c r="N77">
        <f>MasterPivot!C78</f>
        <v>83.613124061100265</v>
      </c>
      <c r="AA77">
        <f>MasterPivot!D78</f>
        <v>2.6260565610162736</v>
      </c>
      <c r="AB77">
        <f t="shared" si="13"/>
        <v>2.6260565610162736</v>
      </c>
      <c r="AO77">
        <f>MasterPivot!E78</f>
        <v>0</v>
      </c>
      <c r="AP77" t="str">
        <f t="shared" si="14"/>
        <v/>
      </c>
      <c r="AQ77">
        <f>AP432</f>
        <v>3.5518954545454546</v>
      </c>
      <c r="BD77">
        <f>MasterPivot!F78</f>
        <v>5.3002230951621856</v>
      </c>
      <c r="BF77">
        <f>BD130</f>
        <v>2.4339076813140958</v>
      </c>
      <c r="BS77">
        <f>MasterPivot!G78</f>
        <v>10.594706347779416</v>
      </c>
      <c r="CE77">
        <f>MasterPivot!H78</f>
        <v>457.93463798463387</v>
      </c>
      <c r="CQ77" s="198">
        <v>40</v>
      </c>
      <c r="CR77" s="75"/>
      <c r="CS77" s="75"/>
      <c r="CT77" s="75"/>
      <c r="CU77" s="75"/>
      <c r="CV77" s="75"/>
      <c r="CW77" s="75"/>
      <c r="CX77" s="75"/>
      <c r="CY77" s="75"/>
      <c r="CZ77" s="75"/>
      <c r="DA77" s="75"/>
    </row>
    <row r="78" spans="2:105" x14ac:dyDescent="0.2">
      <c r="B78">
        <f>MasterPivot!B79</f>
        <v>350.91226514453064</v>
      </c>
      <c r="N78">
        <f>MasterPivot!C79</f>
        <v>82.464382308964701</v>
      </c>
      <c r="AA78">
        <f>MasterPivot!D79</f>
        <v>1.750704374010849</v>
      </c>
      <c r="AB78">
        <f t="shared" si="13"/>
        <v>1.750704374010849</v>
      </c>
      <c r="AO78">
        <f>MasterPivot!E79</f>
        <v>0</v>
      </c>
      <c r="AP78" t="str">
        <f t="shared" si="14"/>
        <v/>
      </c>
      <c r="AQ78">
        <f>AP436</f>
        <v>3.4869644779332618</v>
      </c>
      <c r="BD78">
        <f>MasterPivot!F79</f>
        <v>1.9792517006802726</v>
      </c>
      <c r="BF78">
        <f t="shared" si="12"/>
        <v>1.2925952111387404</v>
      </c>
      <c r="BS78">
        <f>MasterPivot!G79</f>
        <v>1.9792517006802726</v>
      </c>
      <c r="CE78">
        <f>MasterPivot!H79</f>
        <v>439.08585522886676</v>
      </c>
      <c r="CQ78" s="198">
        <v>32.200000000000003</v>
      </c>
      <c r="CR78" s="75"/>
      <c r="CS78" s="75"/>
      <c r="CT78" s="75"/>
      <c r="CU78" s="75"/>
      <c r="CV78" s="75"/>
      <c r="CW78" s="75"/>
      <c r="CX78" s="75"/>
      <c r="CY78" s="75"/>
      <c r="CZ78" s="75"/>
      <c r="DA78" s="75"/>
    </row>
    <row r="79" spans="2:105" x14ac:dyDescent="0.2">
      <c r="B79">
        <f>MasterPivot!B80</f>
        <v>295.66455795196521</v>
      </c>
      <c r="N79">
        <f>MasterPivot!C80</f>
        <v>69.481171118711814</v>
      </c>
      <c r="AA79">
        <f>MasterPivot!D80</f>
        <v>3.063732654518986</v>
      </c>
      <c r="AB79">
        <f t="shared" si="13"/>
        <v>3.063732654518986</v>
      </c>
      <c r="AO79">
        <f>MasterPivot!E80</f>
        <v>0</v>
      </c>
      <c r="AP79" t="str">
        <f t="shared" si="14"/>
        <v/>
      </c>
      <c r="AQ79">
        <f>AP440</f>
        <v>4.4630645161290321</v>
      </c>
      <c r="BD79">
        <f>MasterPivot!F80</f>
        <v>0</v>
      </c>
      <c r="BF79">
        <f>BD135</f>
        <v>18.99177573999107</v>
      </c>
      <c r="BS79">
        <f>MasterPivot!G80</f>
        <v>5.4614017287178278</v>
      </c>
      <c r="CE79">
        <f>MasterPivot!H80</f>
        <v>373.6708634539138</v>
      </c>
      <c r="CQ79" s="198">
        <v>14.8</v>
      </c>
      <c r="CR79" s="75"/>
      <c r="CS79" s="75"/>
      <c r="CT79" s="75"/>
      <c r="CU79" s="75"/>
      <c r="CV79" s="75"/>
      <c r="CW79" s="75"/>
      <c r="CX79" s="75"/>
      <c r="CY79" s="75"/>
      <c r="CZ79" s="75"/>
      <c r="DA79" s="75"/>
    </row>
    <row r="80" spans="2:105" x14ac:dyDescent="0.2">
      <c r="B80">
        <f>MasterPivot!B81</f>
        <v>254.53206662343396</v>
      </c>
      <c r="N80">
        <f>MasterPivot!C81</f>
        <v>59.815035656506979</v>
      </c>
      <c r="AA80">
        <f>MasterPivot!D81</f>
        <v>2.6260565610162736</v>
      </c>
      <c r="AB80">
        <f t="shared" si="13"/>
        <v>2.6260565610162736</v>
      </c>
      <c r="AO80">
        <f>MasterPivot!E81</f>
        <v>0</v>
      </c>
      <c r="AP80" t="str">
        <f t="shared" si="14"/>
        <v/>
      </c>
      <c r="AQ80">
        <f>AP444</f>
        <v>2.5681724137931039</v>
      </c>
      <c r="BD80">
        <f>MasterPivot!F81</f>
        <v>2.3299346938775507</v>
      </c>
      <c r="BF80">
        <f>BD137</f>
        <v>6.4371279761904772</v>
      </c>
      <c r="BS80">
        <f>MasterPivot!G81</f>
        <v>22.062433487659398</v>
      </c>
      <c r="CE80">
        <f>MasterPivot!H81</f>
        <v>341.36552702249418</v>
      </c>
      <c r="CQ80" s="198">
        <v>33.6</v>
      </c>
      <c r="CR80" s="75"/>
      <c r="CS80" s="75"/>
      <c r="CT80" s="75"/>
      <c r="CU80" s="75"/>
      <c r="CV80" s="75"/>
      <c r="CW80" s="75"/>
      <c r="CX80" s="75"/>
      <c r="CY80" s="75"/>
      <c r="CZ80" s="75"/>
      <c r="DA80" s="75"/>
    </row>
    <row r="81" spans="2:105" x14ac:dyDescent="0.2">
      <c r="B81">
        <f>MasterPivot!B82</f>
        <v>179.61646903665439</v>
      </c>
      <c r="N81">
        <f>MasterPivot!C82</f>
        <v>42.209870223613777</v>
      </c>
      <c r="AA81">
        <f>MasterPivot!D82</f>
        <v>4.8144370285298344</v>
      </c>
      <c r="AB81">
        <f t="shared" si="13"/>
        <v>4.8144370285298344</v>
      </c>
      <c r="AO81">
        <f>MasterPivot!E82</f>
        <v>0</v>
      </c>
      <c r="AP81" t="str">
        <f t="shared" si="14"/>
        <v/>
      </c>
      <c r="AQ81">
        <f>AP448</f>
        <v>3.2401344086021506</v>
      </c>
      <c r="BD81">
        <f>MasterPivot!F82</f>
        <v>0</v>
      </c>
      <c r="BF81">
        <f t="shared" ref="BF81:BF82" si="15">BD138</f>
        <v>9.7898246173469374</v>
      </c>
      <c r="BS81">
        <f>MasterPivot!G82</f>
        <v>2.9066725181538247</v>
      </c>
      <c r="CE81">
        <f>MasterPivot!H82</f>
        <v>229.54744880695182</v>
      </c>
      <c r="CQ81" s="198">
        <v>30.5</v>
      </c>
      <c r="CR81" s="75"/>
      <c r="CS81" s="75"/>
      <c r="CT81" s="75"/>
      <c r="CU81" s="75"/>
      <c r="CV81" s="75"/>
      <c r="CW81" s="75"/>
      <c r="CX81" s="75"/>
      <c r="CY81" s="75"/>
      <c r="CZ81" s="75"/>
      <c r="DA81" s="75"/>
    </row>
    <row r="82" spans="2:105" x14ac:dyDescent="0.2">
      <c r="B82">
        <f>MasterPivot!B83</f>
        <v>151.87521072948201</v>
      </c>
      <c r="N82">
        <f>MasterPivot!C83</f>
        <v>35.690674521428271</v>
      </c>
      <c r="AA82">
        <f>MasterPivot!D83</f>
        <v>3.063732654518986</v>
      </c>
      <c r="AB82">
        <f t="shared" si="13"/>
        <v>3.063732654518986</v>
      </c>
      <c r="AO82">
        <f>MasterPivot!E83</f>
        <v>0</v>
      </c>
      <c r="AP82" t="str">
        <f t="shared" si="14"/>
        <v/>
      </c>
      <c r="AQ82">
        <f>AP452</f>
        <v>3.5666005434782604</v>
      </c>
      <c r="BD82">
        <f>MasterPivot!F83</f>
        <v>14.579683912037037</v>
      </c>
      <c r="BF82">
        <f t="shared" si="15"/>
        <v>1.564658333333333</v>
      </c>
      <c r="BS82">
        <f>MasterPivot!G83</f>
        <v>0.96228642910621243</v>
      </c>
      <c r="CE82">
        <f>MasterPivot!H83</f>
        <v>206.1715882465725</v>
      </c>
      <c r="CQ82" s="198">
        <v>42.5</v>
      </c>
      <c r="CR82" s="75"/>
      <c r="CS82" s="75"/>
      <c r="CT82" s="75"/>
      <c r="CU82" s="75"/>
      <c r="CV82" s="75"/>
      <c r="CW82" s="75"/>
      <c r="CX82" s="75"/>
      <c r="CY82" s="75"/>
      <c r="CZ82" s="75"/>
      <c r="DA82" s="75"/>
    </row>
    <row r="83" spans="2:105" x14ac:dyDescent="0.2">
      <c r="B83">
        <f>MasterPivot!B84</f>
        <v>267.99872363077895</v>
      </c>
      <c r="N83">
        <f>MasterPivot!C84</f>
        <v>62.979700053233053</v>
      </c>
      <c r="AA83">
        <f>MasterPivot!D84</f>
        <v>3.063732654518986</v>
      </c>
      <c r="AB83">
        <f t="shared" si="13"/>
        <v>3.063732654518986</v>
      </c>
      <c r="AO83">
        <f>MasterPivot!E84</f>
        <v>0</v>
      </c>
      <c r="AP83" t="str">
        <f t="shared" si="14"/>
        <v/>
      </c>
      <c r="AQ83">
        <f>AP456</f>
        <v>3.4849448529411768</v>
      </c>
      <c r="BD83">
        <f>MasterPivot!F84</f>
        <v>11.033229166666665</v>
      </c>
      <c r="BF83">
        <f>BD141</f>
        <v>1.2128135779687967</v>
      </c>
      <c r="BS83">
        <f>MasterPivot!G84</f>
        <v>65.431143189189825</v>
      </c>
      <c r="CE83">
        <f>MasterPivot!H84</f>
        <v>410.50652869438744</v>
      </c>
      <c r="CQ83" s="198">
        <v>11.4</v>
      </c>
      <c r="CR83" s="75"/>
      <c r="CS83" s="75"/>
      <c r="CT83" s="75"/>
      <c r="CU83" s="75"/>
      <c r="CV83" s="75"/>
      <c r="CW83" s="75"/>
      <c r="CX83" s="75"/>
      <c r="CY83" s="75"/>
      <c r="CZ83" s="75"/>
      <c r="DA83" s="75"/>
    </row>
    <row r="84" spans="2:105" x14ac:dyDescent="0.2">
      <c r="B84">
        <f>MasterPivot!B85</f>
        <v>296.41214500586557</v>
      </c>
      <c r="N84">
        <f>MasterPivot!C85</f>
        <v>69.656854076378409</v>
      </c>
      <c r="AA84">
        <f>MasterPivot!D85</f>
        <v>3.93908484152441</v>
      </c>
      <c r="AB84">
        <f t="shared" si="13"/>
        <v>3.93908484152441</v>
      </c>
      <c r="AO84">
        <f>MasterPivot!E85</f>
        <v>0</v>
      </c>
      <c r="AP84" t="str">
        <f t="shared" si="14"/>
        <v/>
      </c>
      <c r="AQ84">
        <f>AP460</f>
        <v>2.5664303571428571</v>
      </c>
      <c r="BD84">
        <f>MasterPivot!F85</f>
        <v>2.9093597500000001</v>
      </c>
      <c r="BF84">
        <f t="shared" ref="BF84:BF85" si="16">BD142</f>
        <v>3.6142819867168878</v>
      </c>
      <c r="BS84">
        <f>MasterPivot!G85</f>
        <v>31.617200592605379</v>
      </c>
      <c r="CE84">
        <f>MasterPivot!H85</f>
        <v>404.53464426637379</v>
      </c>
      <c r="CQ84" s="198">
        <v>35.299999999999997</v>
      </c>
      <c r="CR84" s="75"/>
      <c r="CS84" s="75"/>
      <c r="CT84" s="75"/>
      <c r="CU84" s="75"/>
      <c r="CV84" s="75"/>
      <c r="CW84" s="75"/>
      <c r="CX84" s="75"/>
      <c r="CY84" s="75"/>
      <c r="CZ84" s="75"/>
      <c r="DA84" s="75"/>
    </row>
    <row r="85" spans="2:105" x14ac:dyDescent="0.2">
      <c r="B85">
        <f>MasterPivot!B86</f>
        <v>189.30455395050441</v>
      </c>
      <c r="N85">
        <f>MasterPivot!C86</f>
        <v>44.486570178368538</v>
      </c>
      <c r="AA85">
        <f>MasterPivot!D86</f>
        <v>4.3767609350271224</v>
      </c>
      <c r="AB85">
        <f t="shared" si="13"/>
        <v>4.3767609350271224</v>
      </c>
      <c r="AO85">
        <f>MasterPivot!E86</f>
        <v>0</v>
      </c>
      <c r="AP85" t="str">
        <f t="shared" si="14"/>
        <v/>
      </c>
      <c r="AQ85">
        <f>AP464</f>
        <v>1.7754545454545458</v>
      </c>
      <c r="BD85">
        <f>MasterPivot!F86</f>
        <v>0</v>
      </c>
      <c r="BF85">
        <f t="shared" si="16"/>
        <v>1.8189958536202955</v>
      </c>
      <c r="BS85">
        <f>MasterPivot!G86</f>
        <v>5.2213291533138042</v>
      </c>
      <c r="CE85">
        <f>MasterPivot!H86</f>
        <v>243.38921421721389</v>
      </c>
      <c r="CQ85" s="198">
        <v>36.9</v>
      </c>
      <c r="CR85" s="75"/>
      <c r="CS85" s="75"/>
      <c r="CT85" s="75"/>
      <c r="CU85" s="75"/>
      <c r="CV85" s="75"/>
      <c r="CW85" s="75"/>
      <c r="CX85" s="75"/>
      <c r="CY85" s="75"/>
      <c r="CZ85" s="75"/>
      <c r="DA85" s="75"/>
    </row>
    <row r="86" spans="2:105" x14ac:dyDescent="0.2">
      <c r="B86">
        <f>MasterPivot!B87</f>
        <v>290.83181249463297</v>
      </c>
      <c r="N86">
        <f>MasterPivot!C87</f>
        <v>68.345475936238742</v>
      </c>
      <c r="AA86">
        <f>MasterPivot!D87</f>
        <v>0</v>
      </c>
      <c r="AB86">
        <f t="shared" si="13"/>
        <v>0</v>
      </c>
      <c r="AO86">
        <f>MasterPivot!E87</f>
        <v>0</v>
      </c>
      <c r="AP86" t="str">
        <f t="shared" si="14"/>
        <v/>
      </c>
      <c r="AQ86">
        <f>AP468</f>
        <v>3.7414313858695656</v>
      </c>
      <c r="BD86">
        <f>MasterPivot!F87</f>
        <v>2.9808777777777777</v>
      </c>
      <c r="BF86">
        <f>BD150</f>
        <v>2.0625000000000004</v>
      </c>
      <c r="BS86">
        <f>MasterPivot!G87</f>
        <v>18.220912040634385</v>
      </c>
      <c r="CE86">
        <f>MasterPivot!H87</f>
        <v>380.37907824928391</v>
      </c>
      <c r="CQ86" s="198">
        <v>25.9</v>
      </c>
      <c r="CR86" s="75"/>
      <c r="CS86" s="75"/>
      <c r="CT86" s="75"/>
      <c r="CU86" s="75"/>
      <c r="CV86" s="75"/>
      <c r="CW86" s="75"/>
      <c r="CX86" s="75"/>
      <c r="CY86" s="75"/>
      <c r="CZ86" s="75"/>
      <c r="DA86" s="75"/>
    </row>
    <row r="87" spans="2:105" x14ac:dyDescent="0.2">
      <c r="B87">
        <f>MasterPivot!B88</f>
        <v>197.26510036784012</v>
      </c>
      <c r="N87">
        <f>MasterPivot!C88</f>
        <v>46.357298586442425</v>
      </c>
      <c r="AA87">
        <f>MasterPivot!D88</f>
        <v>4.3767609350271224</v>
      </c>
      <c r="AB87">
        <f t="shared" si="13"/>
        <v>4.3767609350271224</v>
      </c>
      <c r="AO87">
        <f>MasterPivot!E88</f>
        <v>0</v>
      </c>
      <c r="AP87" t="str">
        <f t="shared" si="14"/>
        <v/>
      </c>
      <c r="AQ87">
        <f>AP472</f>
        <v>1.9706821428571428</v>
      </c>
      <c r="BD87">
        <f>MasterPivot!F88</f>
        <v>0</v>
      </c>
      <c r="BF87">
        <f>BD152</f>
        <v>0.71029974489795922</v>
      </c>
      <c r="BS87">
        <f>MasterPivot!G88</f>
        <v>0</v>
      </c>
      <c r="CE87">
        <f>MasterPivot!H88</f>
        <v>247.99915988930968</v>
      </c>
      <c r="CQ87" s="198">
        <v>41.8</v>
      </c>
      <c r="CR87" s="75"/>
      <c r="CS87" s="75"/>
      <c r="CT87" s="75"/>
      <c r="CU87" s="75"/>
      <c r="CV87" s="75"/>
      <c r="CW87" s="75"/>
      <c r="CX87" s="75"/>
      <c r="CY87" s="75"/>
      <c r="CZ87" s="75"/>
      <c r="DA87" s="75"/>
    </row>
    <row r="88" spans="2:105" x14ac:dyDescent="0.2">
      <c r="B88">
        <f>MasterPivot!B89</f>
        <v>208.01482743318763</v>
      </c>
      <c r="N88">
        <f>MasterPivot!C89</f>
        <v>48.883484446799088</v>
      </c>
      <c r="AA88">
        <f>MasterPivot!D89</f>
        <v>7.8781696830488199</v>
      </c>
      <c r="AB88">
        <f t="shared" si="13"/>
        <v>7.8781696830488199</v>
      </c>
      <c r="AO88">
        <f>MasterPivot!E89</f>
        <v>0</v>
      </c>
      <c r="AP88" t="str">
        <f t="shared" si="14"/>
        <v/>
      </c>
      <c r="AQ88">
        <f>AP476</f>
        <v>3.7023396226415093</v>
      </c>
      <c r="BD88">
        <f>MasterPivot!F89</f>
        <v>0</v>
      </c>
      <c r="BF88">
        <f t="shared" ref="BF88:BF89" si="17">BD153</f>
        <v>1.1359651360544221</v>
      </c>
      <c r="BS88">
        <f>MasterPivot!G89</f>
        <v>14.30130351728851</v>
      </c>
      <c r="CE88">
        <f>MasterPivot!H89</f>
        <v>279.07778508032408</v>
      </c>
      <c r="CQ88" s="198">
        <v>10.1</v>
      </c>
      <c r="CR88" s="75"/>
      <c r="CS88" s="75"/>
      <c r="CT88" s="75"/>
      <c r="CU88" s="75"/>
      <c r="CV88" s="75"/>
      <c r="CW88" s="75"/>
      <c r="CX88" s="75"/>
      <c r="CY88" s="75"/>
      <c r="CZ88" s="75"/>
      <c r="DA88" s="75"/>
    </row>
    <row r="89" spans="2:105" x14ac:dyDescent="0.2">
      <c r="B89">
        <f>MasterPivot!B90</f>
        <v>110.70719690123428</v>
      </c>
      <c r="N89">
        <f>MasterPivot!C90</f>
        <v>26.016191271790056</v>
      </c>
      <c r="AA89">
        <f>MasterPivot!D90</f>
        <v>3.501408748021698</v>
      </c>
      <c r="AB89">
        <f t="shared" si="13"/>
        <v>3.501408748021698</v>
      </c>
      <c r="AO89">
        <f>MasterPivot!E90</f>
        <v>0</v>
      </c>
      <c r="AP89" t="str">
        <f t="shared" si="14"/>
        <v/>
      </c>
      <c r="AQ89" t="str">
        <f t="shared" ref="AQ89" si="18">AP477</f>
        <v/>
      </c>
      <c r="BD89">
        <f>MasterPivot!F90</f>
        <v>0</v>
      </c>
      <c r="BF89">
        <f t="shared" si="17"/>
        <v>9.0727715846218118</v>
      </c>
      <c r="BS89">
        <f>MasterPivot!G90</f>
        <v>10.648377873362817</v>
      </c>
      <c r="CE89">
        <f>MasterPivot!H90</f>
        <v>150.87317479440887</v>
      </c>
      <c r="CQ89" s="198">
        <v>502.4</v>
      </c>
      <c r="CR89" s="75"/>
      <c r="CS89" s="75"/>
      <c r="CT89" s="75"/>
      <c r="CU89" s="75"/>
      <c r="CV89" s="75"/>
      <c r="CW89" s="75"/>
      <c r="CX89" s="75"/>
      <c r="CY89" s="75"/>
      <c r="CZ89" s="75"/>
      <c r="DA89" s="75"/>
    </row>
    <row r="90" spans="2:105" x14ac:dyDescent="0.2">
      <c r="B90">
        <f>MasterPivot!B91</f>
        <v>154.70859690817673</v>
      </c>
      <c r="N90">
        <f>MasterPivot!C91</f>
        <v>36.35652027342153</v>
      </c>
      <c r="AA90">
        <f>MasterPivot!D91</f>
        <v>1.3130282805081368</v>
      </c>
      <c r="AB90">
        <f t="shared" si="13"/>
        <v>1.3130282805081368</v>
      </c>
      <c r="AO90">
        <f>MasterPivot!E91</f>
        <v>0</v>
      </c>
      <c r="AP90" t="str">
        <f t="shared" si="14"/>
        <v/>
      </c>
      <c r="BD90">
        <f>MasterPivot!F91</f>
        <v>1.6462585034013608</v>
      </c>
      <c r="BF90">
        <f>BD156</f>
        <v>3.5647207057823129</v>
      </c>
      <c r="BS90">
        <f>MasterPivot!G91</f>
        <v>17.687873212439801</v>
      </c>
      <c r="CE90">
        <f>MasterPivot!H91</f>
        <v>211.71227717794756</v>
      </c>
      <c r="CQ90" s="198">
        <v>47.5</v>
      </c>
      <c r="CR90" s="75"/>
      <c r="CS90" s="75"/>
      <c r="CT90" s="75"/>
      <c r="CU90" s="75"/>
      <c r="CV90" s="75"/>
      <c r="CW90" s="75"/>
      <c r="CX90" s="75"/>
      <c r="CY90" s="75"/>
      <c r="CZ90" s="75"/>
      <c r="DA90" s="75"/>
    </row>
    <row r="91" spans="2:105" x14ac:dyDescent="0.2">
      <c r="B91">
        <f>MasterPivot!B92</f>
        <v>161.16940349198748</v>
      </c>
      <c r="N91">
        <f>MasterPivot!C92</f>
        <v>37.874809820617052</v>
      </c>
      <c r="AA91">
        <f>MasterPivot!D92</f>
        <v>0</v>
      </c>
      <c r="AB91">
        <f t="shared" si="13"/>
        <v>0</v>
      </c>
      <c r="AO91">
        <f>MasterPivot!E92</f>
        <v>0</v>
      </c>
      <c r="AP91" t="str">
        <f t="shared" si="14"/>
        <v/>
      </c>
      <c r="BD91">
        <f>MasterPivot!F92</f>
        <v>5.2360980615161736</v>
      </c>
      <c r="BF91">
        <f t="shared" ref="BF91:BF92" si="19">BD157</f>
        <v>5.47123724489796</v>
      </c>
      <c r="BS91">
        <f>MasterPivot!G92</f>
        <v>16.793600077812322</v>
      </c>
      <c r="CE91">
        <f>MasterPivot!H92</f>
        <v>221.07391145193304</v>
      </c>
      <c r="CQ91" s="198">
        <v>69.3</v>
      </c>
      <c r="CR91" s="75"/>
      <c r="CS91" s="75"/>
      <c r="CT91" s="75"/>
      <c r="CU91" s="75"/>
      <c r="CV91" s="75"/>
      <c r="CW91" s="75"/>
      <c r="CX91" s="75"/>
      <c r="CY91" s="75"/>
      <c r="CZ91" s="75"/>
      <c r="DA91" s="75"/>
    </row>
    <row r="92" spans="2:105" x14ac:dyDescent="0.2">
      <c r="B92">
        <f>MasterPivot!B93</f>
        <v>254.0068714236815</v>
      </c>
      <c r="N92">
        <f>MasterPivot!C93</f>
        <v>59.691614784565147</v>
      </c>
      <c r="AA92">
        <f>MasterPivot!D93</f>
        <v>5.6897892155352592</v>
      </c>
      <c r="AB92">
        <f t="shared" si="13"/>
        <v>5.6897892155352592</v>
      </c>
      <c r="AO92">
        <f>MasterPivot!E93</f>
        <v>0</v>
      </c>
      <c r="AP92" t="str">
        <f t="shared" si="14"/>
        <v/>
      </c>
      <c r="BD92">
        <f>MasterPivot!F93</f>
        <v>0</v>
      </c>
      <c r="BF92">
        <f t="shared" si="19"/>
        <v>10.694249574829932</v>
      </c>
      <c r="BS92">
        <f>MasterPivot!G93</f>
        <v>1.8801596384075225</v>
      </c>
      <c r="CE92">
        <f>MasterPivot!H93</f>
        <v>321.26843506218944</v>
      </c>
      <c r="CQ92" s="198">
        <v>52.2</v>
      </c>
      <c r="CR92" s="75"/>
      <c r="CS92" s="75"/>
      <c r="CT92" s="75"/>
      <c r="CU92" s="75"/>
      <c r="CV92" s="75"/>
      <c r="CW92" s="75"/>
      <c r="CX92" s="75"/>
      <c r="CY92" s="75"/>
      <c r="CZ92" s="75"/>
      <c r="DA92" s="75"/>
    </row>
    <row r="93" spans="2:105" x14ac:dyDescent="0.2">
      <c r="B93">
        <f>MasterPivot!B94</f>
        <v>225.02469073126358</v>
      </c>
      <c r="N93">
        <f>MasterPivot!C94</f>
        <v>52.880802321846936</v>
      </c>
      <c r="AA93">
        <f>MasterPivot!D94</f>
        <v>4.8144370285298344</v>
      </c>
      <c r="AB93">
        <f t="shared" si="13"/>
        <v>4.8144370285298344</v>
      </c>
      <c r="AO93">
        <f>MasterPivot!E94</f>
        <v>0</v>
      </c>
      <c r="AP93" t="str">
        <f t="shared" si="14"/>
        <v/>
      </c>
      <c r="BD93">
        <f>MasterPivot!F94</f>
        <v>0</v>
      </c>
      <c r="BF93">
        <f>BD162</f>
        <v>4.1017134188397577</v>
      </c>
      <c r="BS93">
        <f>MasterPivot!G94</f>
        <v>11.720673997374945</v>
      </c>
      <c r="CE93">
        <f>MasterPivot!H94</f>
        <v>294.44060407901526</v>
      </c>
      <c r="CQ93" s="198">
        <v>116.4</v>
      </c>
      <c r="CR93" s="75"/>
      <c r="CS93" s="75"/>
      <c r="CT93" s="75"/>
      <c r="CU93" s="75"/>
      <c r="CV93" s="75"/>
      <c r="CW93" s="75"/>
      <c r="CX93" s="75"/>
      <c r="CY93" s="75"/>
      <c r="CZ93" s="75"/>
      <c r="DA93" s="75"/>
    </row>
    <row r="94" spans="2:105" x14ac:dyDescent="0.2">
      <c r="B94">
        <f>MasterPivot!B95</f>
        <v>285.79331131836983</v>
      </c>
      <c r="N94">
        <f>MasterPivot!C95</f>
        <v>67.161428159816907</v>
      </c>
      <c r="AA94">
        <f>MasterPivot!D95</f>
        <v>2.1883804675135612</v>
      </c>
      <c r="AB94">
        <f t="shared" si="13"/>
        <v>2.1883804675135612</v>
      </c>
      <c r="AO94">
        <f>MasterPivot!E95</f>
        <v>0</v>
      </c>
      <c r="AP94" t="str">
        <f t="shared" si="14"/>
        <v/>
      </c>
      <c r="BD94">
        <f>MasterPivot!F95</f>
        <v>6.9798294855442169</v>
      </c>
      <c r="BF94">
        <f t="shared" ref="BF94" si="20">BD163</f>
        <v>7.8114676020408149</v>
      </c>
      <c r="BS94">
        <f>MasterPivot!G95</f>
        <v>10.348881643560384</v>
      </c>
      <c r="CE94">
        <f>MasterPivot!H95</f>
        <v>372.47183107480492</v>
      </c>
      <c r="CQ94" s="198">
        <v>140.4</v>
      </c>
      <c r="CR94" s="75"/>
      <c r="CS94" s="75"/>
      <c r="CT94" s="75"/>
      <c r="CU94" s="75"/>
      <c r="CV94" s="75"/>
      <c r="CW94" s="75"/>
      <c r="CX94" s="75"/>
      <c r="CY94" s="75"/>
      <c r="CZ94" s="75"/>
      <c r="DA94" s="75"/>
    </row>
    <row r="95" spans="2:105" x14ac:dyDescent="0.2">
      <c r="B95">
        <f>MasterPivot!B96</f>
        <v>258.74233798541053</v>
      </c>
      <c r="N95">
        <f>MasterPivot!C96</f>
        <v>60.804449426571473</v>
      </c>
      <c r="AA95">
        <f>MasterPivot!D96</f>
        <v>2.6260565610162736</v>
      </c>
      <c r="AB95">
        <f t="shared" si="13"/>
        <v>2.6260565610162736</v>
      </c>
      <c r="AO95">
        <f>MasterPivot!E96</f>
        <v>0</v>
      </c>
      <c r="AP95" t="str">
        <f t="shared" si="14"/>
        <v/>
      </c>
      <c r="BD95">
        <f>MasterPivot!F96</f>
        <v>0</v>
      </c>
      <c r="BF95">
        <f>BD166</f>
        <v>1.3079276913036941</v>
      </c>
      <c r="BS95">
        <f>MasterPivot!G96</f>
        <v>4.4952963795586687</v>
      </c>
      <c r="CE95">
        <f>MasterPivot!H96</f>
        <v>326.66814035255697</v>
      </c>
      <c r="CR95" s="75"/>
      <c r="CS95" s="75"/>
      <c r="CT95" s="75"/>
      <c r="CU95" s="75"/>
      <c r="CV95" s="75"/>
      <c r="CW95" s="75"/>
      <c r="CX95" s="75"/>
      <c r="CY95" s="75"/>
      <c r="CZ95" s="75"/>
      <c r="DA95" s="75"/>
    </row>
    <row r="96" spans="2:105" x14ac:dyDescent="0.2">
      <c r="B96">
        <f>MasterPivot!B97</f>
        <v>130.51823433958083</v>
      </c>
      <c r="N96">
        <f>MasterPivot!C97</f>
        <v>30.671785069801494</v>
      </c>
      <c r="AA96">
        <f>MasterPivot!D97</f>
        <v>2.6260565610162736</v>
      </c>
      <c r="AB96">
        <f t="shared" si="13"/>
        <v>2.6260565610162736</v>
      </c>
      <c r="AO96">
        <f>MasterPivot!E97</f>
        <v>0</v>
      </c>
      <c r="AP96" t="str">
        <f t="shared" si="14"/>
        <v/>
      </c>
      <c r="BD96">
        <f>MasterPivot!F97</f>
        <v>1.4946057321025239</v>
      </c>
      <c r="BF96">
        <f>BD169</f>
        <v>4.2176210148938829</v>
      </c>
      <c r="BS96">
        <f>MasterPivot!G97</f>
        <v>9.1444352177193178</v>
      </c>
      <c r="CE96">
        <f>MasterPivot!H97</f>
        <v>174.45511692022043</v>
      </c>
      <c r="CR96" s="75"/>
      <c r="CS96" s="75"/>
      <c r="CT96" s="75"/>
      <c r="CU96" s="75"/>
      <c r="CV96" s="75"/>
      <c r="CW96" s="75"/>
      <c r="CX96" s="75"/>
      <c r="CY96" s="75"/>
      <c r="CZ96" s="75"/>
      <c r="DA96" s="75"/>
    </row>
    <row r="97" spans="2:105" x14ac:dyDescent="0.2">
      <c r="B97">
        <f>MasterPivot!B98</f>
        <v>171.8257734288089</v>
      </c>
      <c r="N97">
        <f>MasterPivot!C98</f>
        <v>40.379056755770087</v>
      </c>
      <c r="AA97">
        <f>MasterPivot!D98</f>
        <v>7.4404935895461088</v>
      </c>
      <c r="AB97">
        <f t="shared" si="13"/>
        <v>7.4404935895461088</v>
      </c>
      <c r="AO97">
        <f>MasterPivot!E98</f>
        <v>0</v>
      </c>
      <c r="AP97" t="str">
        <f t="shared" si="14"/>
        <v/>
      </c>
      <c r="BD97">
        <f>MasterPivot!F98</f>
        <v>0</v>
      </c>
      <c r="BF97">
        <f>BD170</f>
        <v>6.0689413620351766</v>
      </c>
      <c r="BS97">
        <f>MasterPivot!G98</f>
        <v>1.4573087748483504</v>
      </c>
      <c r="CE97">
        <f>MasterPivot!H98</f>
        <v>221.10263254897345</v>
      </c>
      <c r="CR97" s="75"/>
      <c r="CS97" s="75"/>
      <c r="CT97" s="75"/>
      <c r="CU97" s="75"/>
      <c r="CV97" s="75"/>
      <c r="CW97" s="75"/>
      <c r="CX97" s="75"/>
      <c r="CY97" s="75"/>
      <c r="CZ97" s="75"/>
      <c r="DA97" s="75"/>
    </row>
    <row r="98" spans="2:105" x14ac:dyDescent="0.2">
      <c r="B98">
        <f>MasterPivot!B99</f>
        <v>269.76643149925133</v>
      </c>
      <c r="N98">
        <f>MasterPivot!C99</f>
        <v>63.395111402324055</v>
      </c>
      <c r="AA98">
        <f>MasterPivot!D99</f>
        <v>0.8753521870054245</v>
      </c>
      <c r="AB98">
        <f t="shared" si="13"/>
        <v>0.8753521870054245</v>
      </c>
      <c r="AO98">
        <f>MasterPivot!E99</f>
        <v>0</v>
      </c>
      <c r="AP98" t="str">
        <f t="shared" si="14"/>
        <v/>
      </c>
      <c r="BD98">
        <f>MasterPivot!F99</f>
        <v>0.31250317313441622</v>
      </c>
      <c r="BF98">
        <f t="shared" ref="BF98:BF100" si="21">BD171</f>
        <v>2.6766666666666667</v>
      </c>
      <c r="BS98">
        <f>MasterPivot!G99</f>
        <v>10.81622283320884</v>
      </c>
      <c r="CE98">
        <f>MasterPivot!H99</f>
        <v>345.16562109492406</v>
      </c>
      <c r="CR98" s="75"/>
      <c r="CS98" s="75"/>
      <c r="CT98" s="75"/>
      <c r="CU98" s="75"/>
      <c r="CV98" s="75"/>
      <c r="CW98" s="75"/>
      <c r="CX98" s="75"/>
      <c r="CY98" s="75"/>
      <c r="CZ98" s="75"/>
      <c r="DA98" s="75"/>
    </row>
    <row r="99" spans="2:105" x14ac:dyDescent="0.2">
      <c r="B99">
        <f>MasterPivot!B100</f>
        <v>192.05480703537373</v>
      </c>
      <c r="N99">
        <f>MasterPivot!C100</f>
        <v>45.132879653312827</v>
      </c>
      <c r="AA99">
        <f>MasterPivot!D100</f>
        <v>6.5651414025406831</v>
      </c>
      <c r="AB99">
        <f t="shared" si="13"/>
        <v>6.5651414025406831</v>
      </c>
      <c r="AO99">
        <f>MasterPivot!E100</f>
        <v>0</v>
      </c>
      <c r="AP99" t="str">
        <f t="shared" si="14"/>
        <v/>
      </c>
      <c r="BD99">
        <f>MasterPivot!F100</f>
        <v>0</v>
      </c>
      <c r="BF99">
        <f t="shared" si="21"/>
        <v>3.5535633680555563</v>
      </c>
      <c r="BS99">
        <f>MasterPivot!G100</f>
        <v>3.3422644241445276</v>
      </c>
      <c r="CE99">
        <f>MasterPivot!H100</f>
        <v>247.09509251537176</v>
      </c>
      <c r="CR99" s="75"/>
      <c r="CS99" s="75"/>
      <c r="CT99" s="75"/>
      <c r="CU99" s="75"/>
      <c r="CV99" s="75"/>
      <c r="CW99" s="75"/>
      <c r="CX99" s="75"/>
      <c r="CY99" s="75"/>
      <c r="CZ99" s="75"/>
      <c r="DA99" s="75"/>
    </row>
    <row r="100" spans="2:105" x14ac:dyDescent="0.2">
      <c r="B100">
        <f>MasterPivot!B101</f>
        <v>232.46809169641821</v>
      </c>
      <c r="N100">
        <f>MasterPivot!C101</f>
        <v>54.630001548658278</v>
      </c>
      <c r="AA100">
        <f>MasterPivot!D101</f>
        <v>3.501408748021698</v>
      </c>
      <c r="AB100">
        <f t="shared" si="13"/>
        <v>3.501408748021698</v>
      </c>
      <c r="AO100">
        <f>MasterPivot!E101</f>
        <v>0</v>
      </c>
      <c r="AP100" t="str">
        <f t="shared" si="14"/>
        <v/>
      </c>
      <c r="BD100">
        <f>MasterPivot!F101</f>
        <v>3.6011261692176868</v>
      </c>
      <c r="BF100">
        <f t="shared" si="21"/>
        <v>0.81449263038548758</v>
      </c>
      <c r="BS100">
        <f>MasterPivot!G101</f>
        <v>5.6394302697549525</v>
      </c>
      <c r="CE100">
        <f>MasterPivot!H101</f>
        <v>299.8400584320708</v>
      </c>
      <c r="CR100" s="75"/>
      <c r="CS100" s="75"/>
      <c r="CT100" s="75"/>
      <c r="CU100" s="75"/>
      <c r="CV100" s="75"/>
      <c r="CW100" s="75"/>
      <c r="CX100" s="75"/>
      <c r="CY100" s="75"/>
      <c r="CZ100" s="75"/>
      <c r="DA100" s="75"/>
    </row>
    <row r="101" spans="2:105" x14ac:dyDescent="0.2">
      <c r="B101">
        <f>MasterPivot!B102</f>
        <v>124.39528055626748</v>
      </c>
      <c r="N101">
        <f>MasterPivot!C102</f>
        <v>29.232890930722856</v>
      </c>
      <c r="AA101">
        <f>MasterPivot!D102</f>
        <v>9.1911979635569576</v>
      </c>
      <c r="AB101">
        <f t="shared" si="13"/>
        <v>9.1911979635569576</v>
      </c>
      <c r="AO101">
        <f>MasterPivot!E102</f>
        <v>0</v>
      </c>
      <c r="AP101" t="str">
        <f t="shared" si="14"/>
        <v/>
      </c>
      <c r="BD101">
        <f>MasterPivot!F102</f>
        <v>0.71614583333333337</v>
      </c>
      <c r="BF101">
        <f>BD175</f>
        <v>0.78908449074074083</v>
      </c>
      <c r="BS101">
        <f>MasterPivot!G102</f>
        <v>19.652155807109736</v>
      </c>
      <c r="CE101">
        <f>MasterPivot!H102</f>
        <v>183.18767109099036</v>
      </c>
      <c r="CR101" s="75"/>
      <c r="CS101" s="75"/>
      <c r="CT101" s="75"/>
      <c r="CU101" s="75"/>
      <c r="CV101" s="75"/>
      <c r="CW101" s="75"/>
      <c r="CX101" s="75"/>
      <c r="CY101" s="75"/>
      <c r="CZ101" s="75"/>
      <c r="DA101" s="75"/>
    </row>
    <row r="102" spans="2:105" x14ac:dyDescent="0.2">
      <c r="B102">
        <f>MasterPivot!B103</f>
        <v>174.17379247885302</v>
      </c>
      <c r="N102">
        <f>MasterPivot!C103</f>
        <v>40.930841232530454</v>
      </c>
      <c r="AA102">
        <f>MasterPivot!D103</f>
        <v>7.4404935895461088</v>
      </c>
      <c r="AB102">
        <f t="shared" si="13"/>
        <v>7.4404935895461088</v>
      </c>
      <c r="AO102">
        <f>MasterPivot!E103</f>
        <v>0</v>
      </c>
      <c r="AP102" t="str">
        <f t="shared" si="14"/>
        <v/>
      </c>
      <c r="BD102">
        <f>MasterPivot!F103</f>
        <v>0.18486111111111106</v>
      </c>
      <c r="BF102">
        <f>BD176</f>
        <v>2.8137576880631041</v>
      </c>
      <c r="BS102">
        <f>MasterPivot!G103</f>
        <v>15.025670795300959</v>
      </c>
      <c r="CE102">
        <f>MasterPivot!H103</f>
        <v>237.75565920734167</v>
      </c>
      <c r="CR102" s="75"/>
      <c r="CS102" s="75"/>
      <c r="CT102" s="75"/>
      <c r="CU102" s="75"/>
      <c r="CV102" s="75"/>
      <c r="CW102" s="75"/>
      <c r="CX102" s="75"/>
      <c r="CY102" s="75"/>
      <c r="CZ102" s="75"/>
      <c r="DA102" s="75"/>
    </row>
    <row r="103" spans="2:105" x14ac:dyDescent="0.2">
      <c r="B103">
        <f>MasterPivot!B104</f>
        <v>161.02484727292497</v>
      </c>
      <c r="N103">
        <f>MasterPivot!C104</f>
        <v>37.840839109137363</v>
      </c>
      <c r="AA103">
        <f>MasterPivot!D104</f>
        <v>5.6897892155352592</v>
      </c>
      <c r="AB103">
        <f t="shared" si="13"/>
        <v>5.6897892155352592</v>
      </c>
      <c r="AO103">
        <f>MasterPivot!E104</f>
        <v>0</v>
      </c>
      <c r="AP103" t="str">
        <f t="shared" si="14"/>
        <v/>
      </c>
      <c r="BD103">
        <f>MasterPivot!F104</f>
        <v>0.84218749999999987</v>
      </c>
      <c r="BF103">
        <f t="shared" ref="BF103" si="22">BD177</f>
        <v>1.7520727040816326</v>
      </c>
      <c r="BS103">
        <f>MasterPivot!G104</f>
        <v>29.035605085161055</v>
      </c>
      <c r="CE103">
        <f>MasterPivot!H104</f>
        <v>234.43326818275864</v>
      </c>
      <c r="CR103" s="75"/>
      <c r="CS103" s="75"/>
      <c r="CT103" s="75"/>
      <c r="CU103" s="75"/>
      <c r="CV103" s="75"/>
      <c r="CW103" s="75"/>
      <c r="CX103" s="75"/>
      <c r="CY103" s="75"/>
      <c r="CZ103" s="75"/>
      <c r="DA103" s="75"/>
    </row>
    <row r="104" spans="2:105" x14ac:dyDescent="0.2">
      <c r="B104">
        <f>MasterPivot!B105</f>
        <v>182.12935514676369</v>
      </c>
      <c r="N104">
        <f>MasterPivot!C105</f>
        <v>42.800398459489465</v>
      </c>
      <c r="AA104">
        <f>MasterPivot!D105</f>
        <v>1.750704374010849</v>
      </c>
      <c r="AB104">
        <f t="shared" si="13"/>
        <v>1.750704374010849</v>
      </c>
      <c r="AO104">
        <f>MasterPivot!E105</f>
        <v>0</v>
      </c>
      <c r="AP104" t="str">
        <f t="shared" si="14"/>
        <v/>
      </c>
      <c r="BD104">
        <f>MasterPivot!F105</f>
        <v>0.20052083333333329</v>
      </c>
      <c r="BF104">
        <f>BD179</f>
        <v>1.5796483434261215</v>
      </c>
      <c r="BS104">
        <f>MasterPivot!G105</f>
        <v>3.1887303906800817</v>
      </c>
      <c r="CE104">
        <f>MasterPivot!H105</f>
        <v>230.06970920427742</v>
      </c>
      <c r="CR104" s="75"/>
      <c r="CS104" s="75"/>
      <c r="CT104" s="75"/>
      <c r="CU104" s="75"/>
      <c r="CV104" s="75"/>
      <c r="CW104" s="75"/>
      <c r="CX104" s="75"/>
      <c r="CY104" s="75"/>
      <c r="CZ104" s="75"/>
      <c r="DA104" s="75"/>
    </row>
    <row r="105" spans="2:105" x14ac:dyDescent="0.2">
      <c r="B105">
        <f>MasterPivot!B106</f>
        <v>143.41684878251448</v>
      </c>
      <c r="N105">
        <f>MasterPivot!C106</f>
        <v>33.702959463890899</v>
      </c>
      <c r="AA105">
        <f>MasterPivot!D106</f>
        <v>4.3767609350271224</v>
      </c>
      <c r="AB105">
        <f t="shared" si="13"/>
        <v>4.3767609350271224</v>
      </c>
      <c r="AO105">
        <f>MasterPivot!E106</f>
        <v>0</v>
      </c>
      <c r="AP105" t="str">
        <f t="shared" si="14"/>
        <v/>
      </c>
      <c r="BD105">
        <f>MasterPivot!F106</f>
        <v>0.32999999999999996</v>
      </c>
      <c r="BF105">
        <f t="shared" ref="BF105:BF107" si="23">BD180</f>
        <v>4.8411458333333313</v>
      </c>
      <c r="BS105">
        <f>MasterPivot!G106</f>
        <v>5.4823185046951108</v>
      </c>
      <c r="CE105">
        <f>MasterPivot!H106</f>
        <v>187.30888768612763</v>
      </c>
      <c r="CR105" s="75"/>
      <c r="CS105" s="75"/>
      <c r="CT105" s="75"/>
      <c r="CU105" s="75"/>
      <c r="CV105" s="75"/>
      <c r="CW105" s="75"/>
      <c r="CX105" s="75"/>
      <c r="CY105" s="75"/>
      <c r="CZ105" s="75"/>
      <c r="DA105" s="75"/>
    </row>
    <row r="106" spans="2:105" x14ac:dyDescent="0.2">
      <c r="B106">
        <f>MasterPivot!B107</f>
        <v>253.9529254251288</v>
      </c>
      <c r="N106">
        <f>MasterPivot!C107</f>
        <v>59.678937474905261</v>
      </c>
      <c r="AA106">
        <f>MasterPivot!D107</f>
        <v>4.8144370285298344</v>
      </c>
      <c r="AB106">
        <f t="shared" si="13"/>
        <v>4.8144370285298344</v>
      </c>
      <c r="AO106">
        <f>MasterPivot!E107</f>
        <v>0</v>
      </c>
      <c r="AP106" t="str">
        <f t="shared" si="14"/>
        <v/>
      </c>
      <c r="BD106">
        <f>MasterPivot!F107</f>
        <v>0</v>
      </c>
      <c r="BF106">
        <f t="shared" si="23"/>
        <v>0.15596064814814817</v>
      </c>
      <c r="BS106">
        <f>MasterPivot!G107</f>
        <v>6.0713488323576268</v>
      </c>
      <c r="CE106">
        <f>MasterPivot!H107</f>
        <v>324.51764876092147</v>
      </c>
      <c r="CR106" s="75"/>
      <c r="CS106" s="75"/>
      <c r="CT106" s="75"/>
      <c r="CU106" s="75"/>
      <c r="CV106" s="75"/>
      <c r="CW106" s="75"/>
      <c r="CX106" s="75"/>
      <c r="CY106" s="75"/>
      <c r="CZ106" s="75"/>
      <c r="DA106" s="75"/>
    </row>
    <row r="107" spans="2:105" x14ac:dyDescent="0.2">
      <c r="B107">
        <f>MasterPivot!B108</f>
        <v>169.05337220371143</v>
      </c>
      <c r="N107">
        <f>MasterPivot!C108</f>
        <v>39.727542467872183</v>
      </c>
      <c r="AA107">
        <f>MasterPivot!D108</f>
        <v>5.6897892155352592</v>
      </c>
      <c r="AB107">
        <f t="shared" si="13"/>
        <v>5.6897892155352592</v>
      </c>
      <c r="AO107">
        <f>MasterPivot!E108</f>
        <v>0</v>
      </c>
      <c r="AP107" t="str">
        <f t="shared" si="14"/>
        <v/>
      </c>
      <c r="BD107">
        <f>MasterPivot!F108</f>
        <v>0</v>
      </c>
      <c r="BF107">
        <f t="shared" si="23"/>
        <v>0.22916666666666666</v>
      </c>
      <c r="BS107">
        <f>MasterPivot!G108</f>
        <v>4.1449100020631207</v>
      </c>
      <c r="CE107">
        <f>MasterPivot!H108</f>
        <v>218.61561388918199</v>
      </c>
      <c r="CR107" s="75"/>
      <c r="CS107" s="75"/>
      <c r="CT107" s="75"/>
      <c r="CU107" s="75"/>
      <c r="CV107" s="75"/>
      <c r="CW107" s="75"/>
      <c r="CX107" s="75"/>
      <c r="CY107" s="75"/>
      <c r="CZ107" s="75"/>
      <c r="DA107" s="75"/>
    </row>
    <row r="108" spans="2:105" x14ac:dyDescent="0.2">
      <c r="B108">
        <f>MasterPivot!B109</f>
        <v>175.83822342815208</v>
      </c>
      <c r="N108">
        <f>MasterPivot!C109</f>
        <v>41.321982505615736</v>
      </c>
      <c r="AA108">
        <f>MasterPivot!D109</f>
        <v>2.1883804675135612</v>
      </c>
      <c r="AB108">
        <f t="shared" si="13"/>
        <v>2.1883804675135612</v>
      </c>
      <c r="AO108">
        <f>MasterPivot!E109</f>
        <v>0</v>
      </c>
      <c r="AP108" t="str">
        <f t="shared" si="14"/>
        <v/>
      </c>
      <c r="BD108">
        <f>MasterPivot!F109</f>
        <v>0.67782407407407419</v>
      </c>
      <c r="BF108">
        <f>BD185</f>
        <v>4.5007573341836729</v>
      </c>
      <c r="BS108">
        <f>MasterPivot!G109</f>
        <v>1.4559517042432009</v>
      </c>
      <c r="CE108">
        <f>MasterPivot!H109</f>
        <v>221.48236217959865</v>
      </c>
      <c r="CR108" s="75"/>
      <c r="CS108" s="75"/>
      <c r="CT108" s="75"/>
      <c r="CU108" s="75"/>
      <c r="CV108" s="75"/>
      <c r="CW108" s="75"/>
      <c r="CX108" s="75"/>
      <c r="CY108" s="75"/>
      <c r="CZ108" s="75"/>
      <c r="DA108" s="75"/>
    </row>
    <row r="109" spans="2:105" x14ac:dyDescent="0.2">
      <c r="B109">
        <f>MasterPivot!B110</f>
        <v>162.35470727132699</v>
      </c>
      <c r="N109">
        <f>MasterPivot!C110</f>
        <v>38.153356208761842</v>
      </c>
      <c r="AA109">
        <f>MasterPivot!D110</f>
        <v>3.93908484152441</v>
      </c>
      <c r="AB109">
        <f t="shared" si="13"/>
        <v>3.93908484152441</v>
      </c>
      <c r="AO109">
        <f>MasterPivot!E110</f>
        <v>0</v>
      </c>
      <c r="AP109" t="str">
        <f t="shared" si="14"/>
        <v/>
      </c>
      <c r="BD109">
        <f>MasterPivot!F110</f>
        <v>0</v>
      </c>
      <c r="BF109">
        <f t="shared" ref="BF109:BF112" si="24">BD186</f>
        <v>6.6812349212384419</v>
      </c>
      <c r="BS109">
        <f>MasterPivot!G110</f>
        <v>0.66395357892255902</v>
      </c>
      <c r="CE109">
        <f>MasterPivot!H110</f>
        <v>205.1111019005358</v>
      </c>
      <c r="CR109" s="75"/>
      <c r="CS109" s="75"/>
      <c r="CT109" s="75"/>
      <c r="CU109" s="75"/>
      <c r="CV109" s="75"/>
      <c r="CW109" s="75"/>
      <c r="CX109" s="75"/>
      <c r="CY109" s="75"/>
      <c r="CZ109" s="75"/>
      <c r="DA109" s="75"/>
    </row>
    <row r="110" spans="2:105" x14ac:dyDescent="0.2">
      <c r="B110">
        <f>MasterPivot!B111</f>
        <v>105.87600263042641</v>
      </c>
      <c r="N110">
        <f>MasterPivot!C111</f>
        <v>24.880860618150205</v>
      </c>
      <c r="AA110">
        <f>MasterPivot!D111</f>
        <v>4.8144370285298344</v>
      </c>
      <c r="AB110">
        <f t="shared" si="13"/>
        <v>4.8144370285298344</v>
      </c>
      <c r="AO110">
        <f>MasterPivot!E111</f>
        <v>0</v>
      </c>
      <c r="AP110" t="str">
        <f t="shared" si="14"/>
        <v/>
      </c>
      <c r="BD110">
        <f>MasterPivot!F111</f>
        <v>1.9675929069513298</v>
      </c>
      <c r="BF110">
        <f t="shared" si="24"/>
        <v>2.8411989795918369</v>
      </c>
      <c r="BS110">
        <f>MasterPivot!G111</f>
        <v>1.9399626557250986</v>
      </c>
      <c r="CE110">
        <f>MasterPivot!H111</f>
        <v>139.47885583978288</v>
      </c>
      <c r="CR110" s="75"/>
      <c r="CS110" s="75"/>
      <c r="CT110" s="75"/>
      <c r="CU110" s="75"/>
      <c r="CV110" s="75"/>
      <c r="CW110" s="75"/>
      <c r="CX110" s="75"/>
      <c r="CY110" s="75"/>
      <c r="CZ110" s="75"/>
      <c r="DA110" s="75"/>
    </row>
    <row r="111" spans="2:105" x14ac:dyDescent="0.2">
      <c r="B111">
        <f>MasterPivot!B112</f>
        <v>188.32542988907045</v>
      </c>
      <c r="N111">
        <f>MasterPivot!C112</f>
        <v>44.256476023931555</v>
      </c>
      <c r="AA111">
        <f>MasterPivot!D112</f>
        <v>3.93908484152441</v>
      </c>
      <c r="AB111">
        <f t="shared" si="13"/>
        <v>3.93908484152441</v>
      </c>
      <c r="AO111">
        <f>MasterPivot!E112</f>
        <v>0</v>
      </c>
      <c r="AP111" t="str">
        <f t="shared" si="14"/>
        <v/>
      </c>
      <c r="BD111">
        <f>MasterPivot!F112</f>
        <v>0</v>
      </c>
      <c r="BF111">
        <f t="shared" si="24"/>
        <v>1.6837384259259263</v>
      </c>
      <c r="BS111">
        <f>MasterPivot!G112</f>
        <v>33.851876421100023</v>
      </c>
      <c r="CE111">
        <f>MasterPivot!H112</f>
        <v>270.37286717562642</v>
      </c>
      <c r="CR111" s="75"/>
      <c r="CS111" s="75"/>
      <c r="CT111" s="75"/>
      <c r="CU111" s="75"/>
      <c r="CV111" s="75"/>
      <c r="CW111" s="75"/>
      <c r="CX111" s="75"/>
      <c r="CY111" s="75"/>
      <c r="CZ111" s="75"/>
      <c r="DA111" s="75"/>
    </row>
    <row r="112" spans="2:105" x14ac:dyDescent="0.2">
      <c r="B112">
        <f>MasterPivot!B113</f>
        <v>266.52936588582656</v>
      </c>
      <c r="N112">
        <f>MasterPivot!C113</f>
        <v>62.634400983169236</v>
      </c>
      <c r="AA112">
        <f>MasterPivot!D113</f>
        <v>2.6260565610162736</v>
      </c>
      <c r="AB112">
        <f t="shared" si="13"/>
        <v>2.6260565610162736</v>
      </c>
      <c r="AO112">
        <f>MasterPivot!E113</f>
        <v>0</v>
      </c>
      <c r="AP112" t="str">
        <f t="shared" si="14"/>
        <v/>
      </c>
      <c r="BD112">
        <f>MasterPivot!F113</f>
        <v>1.0999999999999999</v>
      </c>
      <c r="BF112">
        <f t="shared" si="24"/>
        <v>6.7540509259259238</v>
      </c>
      <c r="BS112">
        <f>MasterPivot!G113</f>
        <v>4.2624354007204666</v>
      </c>
      <c r="CE112">
        <f>MasterPivot!H113</f>
        <v>337.15225883073259</v>
      </c>
      <c r="CR112" s="75"/>
      <c r="CS112" s="75"/>
      <c r="CT112" s="75"/>
      <c r="CU112" s="75"/>
      <c r="CV112" s="75"/>
      <c r="CW112" s="75"/>
      <c r="CX112" s="75"/>
      <c r="CY112" s="75"/>
      <c r="CZ112" s="75"/>
      <c r="DA112" s="75"/>
    </row>
    <row r="113" spans="2:105" x14ac:dyDescent="0.2">
      <c r="B113">
        <f>MasterPivot!B114</f>
        <v>233.96056064276604</v>
      </c>
      <c r="N113">
        <f>MasterPivot!C114</f>
        <v>54.980731751050016</v>
      </c>
      <c r="AA113">
        <f>MasterPivot!D114</f>
        <v>3.93908484152441</v>
      </c>
      <c r="AB113">
        <f t="shared" si="13"/>
        <v>3.93908484152441</v>
      </c>
      <c r="AO113">
        <f>MasterPivot!E114</f>
        <v>0</v>
      </c>
      <c r="AP113" t="str">
        <f t="shared" si="14"/>
        <v/>
      </c>
      <c r="BD113">
        <f>MasterPivot!F114</f>
        <v>0.10357824074074078</v>
      </c>
      <c r="BF113">
        <f>BD191</f>
        <v>1.870748299319728</v>
      </c>
      <c r="BS113">
        <f>MasterPivot!G114</f>
        <v>11.705020187944543</v>
      </c>
      <c r="CE113">
        <f>MasterPivot!H114</f>
        <v>304.68897566402575</v>
      </c>
      <c r="CR113" s="75"/>
      <c r="CS113" s="75"/>
      <c r="CT113" s="75"/>
      <c r="CU113" s="75"/>
      <c r="CV113" s="75"/>
      <c r="CW113" s="75"/>
      <c r="CX113" s="75"/>
      <c r="CY113" s="75"/>
      <c r="CZ113" s="75"/>
      <c r="DA113" s="75"/>
    </row>
    <row r="114" spans="2:105" x14ac:dyDescent="0.2">
      <c r="B114">
        <f>MasterPivot!B115</f>
        <v>278.50932827763449</v>
      </c>
      <c r="N114">
        <f>MasterPivot!C115</f>
        <v>65.4496921452441</v>
      </c>
      <c r="AA114">
        <f>MasterPivot!D115</f>
        <v>1.750704374010849</v>
      </c>
      <c r="AB114">
        <f t="shared" si="13"/>
        <v>1.750704374010849</v>
      </c>
      <c r="AO114">
        <f>MasterPivot!E115</f>
        <v>0</v>
      </c>
      <c r="AP114" t="str">
        <f t="shared" si="14"/>
        <v/>
      </c>
      <c r="BD114">
        <f>MasterPivot!F115</f>
        <v>0</v>
      </c>
      <c r="BF114">
        <f>BD193</f>
        <v>0.17095833333333335</v>
      </c>
      <c r="BS114">
        <f>MasterPivot!G115</f>
        <v>6.7491284933455606</v>
      </c>
      <c r="CE114">
        <f>MasterPivot!H115</f>
        <v>352.45885329023503</v>
      </c>
      <c r="CR114" s="75"/>
      <c r="CS114" s="75"/>
      <c r="CT114" s="75"/>
      <c r="CU114" s="75"/>
      <c r="CV114" s="75"/>
      <c r="CW114" s="75"/>
      <c r="CX114" s="75"/>
      <c r="CY114" s="75"/>
      <c r="CZ114" s="75"/>
      <c r="DA114" s="75"/>
    </row>
    <row r="115" spans="2:105" x14ac:dyDescent="0.2">
      <c r="B115">
        <f>MasterPivot!B116</f>
        <v>217.9544871665282</v>
      </c>
      <c r="N115">
        <f>MasterPivot!C116</f>
        <v>51.219304484134121</v>
      </c>
      <c r="AA115">
        <f>MasterPivot!D116</f>
        <v>4.8144370285298344</v>
      </c>
      <c r="AB115">
        <f t="shared" si="13"/>
        <v>4.8144370285298344</v>
      </c>
      <c r="AO115">
        <f>MasterPivot!E116</f>
        <v>0</v>
      </c>
      <c r="AP115" t="str">
        <f t="shared" si="14"/>
        <v/>
      </c>
      <c r="BD115">
        <f>MasterPivot!F116</f>
        <v>0.32274305555555555</v>
      </c>
      <c r="BF115">
        <f t="shared" ref="BF115:BF117" si="25">BD194</f>
        <v>7.3409722222222223E-2</v>
      </c>
      <c r="BS115">
        <f>MasterPivot!G116</f>
        <v>8.941310740091323</v>
      </c>
      <c r="CE115">
        <f>MasterPivot!H116</f>
        <v>283.25228247483903</v>
      </c>
      <c r="CR115" s="75"/>
      <c r="CS115" s="75"/>
      <c r="CT115" s="75"/>
      <c r="CU115" s="75"/>
      <c r="CV115" s="75"/>
      <c r="CW115" s="75"/>
      <c r="CX115" s="75"/>
      <c r="CY115" s="75"/>
      <c r="CZ115" s="75"/>
      <c r="DA115" s="75"/>
    </row>
    <row r="116" spans="2:105" x14ac:dyDescent="0.2">
      <c r="B116">
        <f>MasterPivot!B117</f>
        <v>129.96698481879008</v>
      </c>
      <c r="N116">
        <f>MasterPivot!C117</f>
        <v>30.542241432415668</v>
      </c>
      <c r="AA116">
        <f>MasterPivot!D117</f>
        <v>4.3767609350271224</v>
      </c>
      <c r="AB116">
        <f t="shared" si="13"/>
        <v>4.3767609350271224</v>
      </c>
      <c r="AO116">
        <f>MasterPivot!E117</f>
        <v>0</v>
      </c>
      <c r="AP116" t="str">
        <f t="shared" si="14"/>
        <v/>
      </c>
      <c r="BD116">
        <f>MasterPivot!F117</f>
        <v>0.86893431063799353</v>
      </c>
      <c r="BF116">
        <f t="shared" si="25"/>
        <v>0.25410930049706104</v>
      </c>
      <c r="BS116">
        <f>MasterPivot!G117</f>
        <v>8.8243978737571194</v>
      </c>
      <c r="CE116">
        <f>MasterPivot!H117</f>
        <v>174.57931937062799</v>
      </c>
      <c r="CR116" s="75"/>
      <c r="CS116" s="75"/>
      <c r="CT116" s="75"/>
      <c r="CU116" s="75"/>
      <c r="CV116" s="75"/>
      <c r="CW116" s="75"/>
      <c r="CX116" s="75"/>
      <c r="CY116" s="75"/>
      <c r="CZ116" s="75"/>
      <c r="DA116" s="75"/>
    </row>
    <row r="117" spans="2:105" x14ac:dyDescent="0.2">
      <c r="B117">
        <f>MasterPivot!B118</f>
        <v>249.03993706254289</v>
      </c>
      <c r="N117">
        <f>MasterPivot!C118</f>
        <v>58.524385209697577</v>
      </c>
      <c r="AA117">
        <f>MasterPivot!D118</f>
        <v>8.7535218700542448</v>
      </c>
      <c r="AB117">
        <f t="shared" si="13"/>
        <v>8.7535218700542448</v>
      </c>
      <c r="AO117">
        <f>MasterPivot!E118</f>
        <v>0</v>
      </c>
      <c r="AP117" t="str">
        <f t="shared" si="14"/>
        <v/>
      </c>
      <c r="BD117">
        <f>MasterPivot!F118</f>
        <v>0</v>
      </c>
      <c r="BF117">
        <f t="shared" si="25"/>
        <v>1.6883503401360547</v>
      </c>
      <c r="BS117">
        <f>MasterPivot!G118</f>
        <v>9.5815815864031944</v>
      </c>
      <c r="CE117">
        <f>MasterPivot!H118</f>
        <v>325.89942572869796</v>
      </c>
      <c r="CR117" s="75"/>
      <c r="CS117" s="75"/>
      <c r="CT117" s="75"/>
      <c r="CU117" s="75"/>
      <c r="CV117" s="75"/>
      <c r="CW117" s="75"/>
      <c r="CX117" s="75"/>
      <c r="CY117" s="75"/>
      <c r="CZ117" s="75"/>
      <c r="DA117" s="75"/>
    </row>
    <row r="118" spans="2:105" x14ac:dyDescent="0.2">
      <c r="B118">
        <f>MasterPivot!B119</f>
        <v>251.05299555664251</v>
      </c>
      <c r="N118">
        <f>MasterPivot!C119</f>
        <v>58.99745395581099</v>
      </c>
      <c r="AA118">
        <f>MasterPivot!D119</f>
        <v>3.501408748021698</v>
      </c>
      <c r="AB118">
        <f t="shared" si="13"/>
        <v>3.501408748021698</v>
      </c>
      <c r="AO118">
        <f>MasterPivot!E119</f>
        <v>0</v>
      </c>
      <c r="AP118" t="str">
        <f t="shared" si="14"/>
        <v/>
      </c>
      <c r="BD118">
        <f>MasterPivot!F119</f>
        <v>0</v>
      </c>
      <c r="BF118">
        <f>BD199</f>
        <v>5.666298870051544</v>
      </c>
      <c r="BS118">
        <f>MasterPivot!G119</f>
        <v>11.348009455345037</v>
      </c>
      <c r="CE118">
        <f>MasterPivot!H119</f>
        <v>324.89986771582022</v>
      </c>
      <c r="CR118" s="75"/>
      <c r="CS118" s="75"/>
      <c r="CT118" s="75"/>
      <c r="CU118" s="75"/>
      <c r="CV118" s="75"/>
      <c r="CW118" s="75"/>
      <c r="CX118" s="75"/>
      <c r="CY118" s="75"/>
      <c r="CZ118" s="75"/>
      <c r="DA118" s="75"/>
    </row>
    <row r="119" spans="2:105" x14ac:dyDescent="0.2">
      <c r="B119">
        <f>MasterPivot!B120</f>
        <v>187.18586089446126</v>
      </c>
      <c r="N119">
        <f>MasterPivot!C120</f>
        <v>43.988677310198391</v>
      </c>
      <c r="AA119">
        <f>MasterPivot!D120</f>
        <v>3.063732654518986</v>
      </c>
      <c r="AB119">
        <f t="shared" si="13"/>
        <v>3.063732654518986</v>
      </c>
      <c r="AO119">
        <f>MasterPivot!E120</f>
        <v>0</v>
      </c>
      <c r="AP119" t="str">
        <f t="shared" si="14"/>
        <v/>
      </c>
      <c r="BD119">
        <f>MasterPivot!F120</f>
        <v>0.33681898148148148</v>
      </c>
      <c r="BF119">
        <f t="shared" ref="BF119:BF121" si="26">BD200</f>
        <v>2.7647175925925924</v>
      </c>
      <c r="BS119">
        <f>MasterPivot!G120</f>
        <v>9.7897222904680419</v>
      </c>
      <c r="CE119">
        <f>MasterPivot!H120</f>
        <v>244.36481213112816</v>
      </c>
      <c r="CR119" s="75"/>
      <c r="CS119" s="75"/>
      <c r="CT119" s="75"/>
      <c r="CU119" s="75"/>
      <c r="CV119" s="75"/>
      <c r="CW119" s="75"/>
      <c r="CX119" s="75"/>
      <c r="CY119" s="75"/>
      <c r="CZ119" s="75"/>
      <c r="DA119" s="75"/>
    </row>
    <row r="120" spans="2:105" x14ac:dyDescent="0.2">
      <c r="B120">
        <f>MasterPivot!B121</f>
        <v>213.74899425376358</v>
      </c>
      <c r="N120">
        <f>MasterPivot!C121</f>
        <v>50.231013649634441</v>
      </c>
      <c r="AA120">
        <f>MasterPivot!D121</f>
        <v>6.127465309037972</v>
      </c>
      <c r="AB120">
        <f t="shared" si="13"/>
        <v>6.127465309037972</v>
      </c>
      <c r="AO120">
        <f>MasterPivot!E121</f>
        <v>0</v>
      </c>
      <c r="AP120" t="str">
        <f t="shared" si="14"/>
        <v/>
      </c>
      <c r="BD120">
        <f>MasterPivot!F121</f>
        <v>0</v>
      </c>
      <c r="BF120">
        <f t="shared" si="26"/>
        <v>0.97777777777777775</v>
      </c>
      <c r="BS120">
        <f>MasterPivot!G121</f>
        <v>7.0356714842218375</v>
      </c>
      <c r="CE120">
        <f>MasterPivot!H121</f>
        <v>277.14314469665783</v>
      </c>
      <c r="CR120" s="75"/>
      <c r="CS120" s="75"/>
      <c r="CT120" s="75"/>
      <c r="CU120" s="75"/>
      <c r="CV120" s="75"/>
      <c r="CW120" s="75"/>
      <c r="CX120" s="75"/>
      <c r="CY120" s="75"/>
      <c r="CZ120" s="75"/>
      <c r="DA120" s="75"/>
    </row>
    <row r="121" spans="2:105" x14ac:dyDescent="0.2">
      <c r="B121">
        <f>MasterPivot!B122</f>
        <v>95.768524497341645</v>
      </c>
      <c r="N121">
        <f>MasterPivot!C122</f>
        <v>22.505603256875286</v>
      </c>
      <c r="AA121">
        <f>MasterPivot!D122</f>
        <v>3.501408748021698</v>
      </c>
      <c r="AB121">
        <f t="shared" si="13"/>
        <v>3.501408748021698</v>
      </c>
      <c r="AO121">
        <f>MasterPivot!E122</f>
        <v>0</v>
      </c>
      <c r="AP121" t="str">
        <f t="shared" si="14"/>
        <v/>
      </c>
      <c r="BD121">
        <f>MasterPivot!F122</f>
        <v>0.59092261904761922</v>
      </c>
      <c r="BF121">
        <f t="shared" si="26"/>
        <v>13.129028486394557</v>
      </c>
      <c r="BS121">
        <f>MasterPivot!G122</f>
        <v>11.042545199131322</v>
      </c>
      <c r="CE121">
        <f>MasterPivot!H122</f>
        <v>133.40900432041758</v>
      </c>
      <c r="CR121" s="75"/>
      <c r="CS121" s="75"/>
      <c r="CT121" s="75"/>
      <c r="CU121" s="75"/>
      <c r="CV121" s="75"/>
      <c r="CW121" s="75"/>
      <c r="CX121" s="75"/>
      <c r="CY121" s="75"/>
      <c r="CZ121" s="75"/>
      <c r="DA121" s="75"/>
    </row>
    <row r="122" spans="2:105" x14ac:dyDescent="0.2">
      <c r="B122">
        <f>MasterPivot!B123</f>
        <v>142.98961415551298</v>
      </c>
      <c r="N122">
        <f>MasterPivot!C123</f>
        <v>33.602559326545546</v>
      </c>
      <c r="AA122">
        <f>MasterPivot!D123</f>
        <v>5.2521131220325472</v>
      </c>
      <c r="AB122">
        <f t="shared" si="13"/>
        <v>5.2521131220325472</v>
      </c>
      <c r="AO122">
        <f>MasterPivot!E123</f>
        <v>0</v>
      </c>
      <c r="AP122" t="str">
        <f t="shared" si="14"/>
        <v/>
      </c>
      <c r="BD122">
        <f>MasterPivot!F123</f>
        <v>0</v>
      </c>
      <c r="BF122">
        <f>BD207</f>
        <v>0.25462962962962965</v>
      </c>
      <c r="BS122">
        <f>MasterPivot!G123</f>
        <v>3.2637548053852377</v>
      </c>
      <c r="CE122">
        <f>MasterPivot!H123</f>
        <v>185.1080414094763</v>
      </c>
      <c r="CR122" s="75"/>
      <c r="CS122" s="75"/>
      <c r="CT122" s="75"/>
      <c r="CU122" s="75"/>
      <c r="CV122" s="75"/>
      <c r="CW122" s="75"/>
      <c r="CX122" s="75"/>
      <c r="CY122" s="75"/>
      <c r="CZ122" s="75"/>
      <c r="DA122" s="75"/>
    </row>
    <row r="123" spans="2:105" x14ac:dyDescent="0.2">
      <c r="B123">
        <f>MasterPivot!B124</f>
        <v>141.67247126386175</v>
      </c>
      <c r="N123">
        <f>MasterPivot!C124</f>
        <v>33.293030747007506</v>
      </c>
      <c r="AA123">
        <f>MasterPivot!D124</f>
        <v>4.3767609350271224</v>
      </c>
      <c r="AB123">
        <f t="shared" si="13"/>
        <v>4.3767609350271224</v>
      </c>
      <c r="AO123">
        <f>MasterPivot!E124</f>
        <v>0</v>
      </c>
      <c r="AP123" t="str">
        <f t="shared" si="14"/>
        <v/>
      </c>
      <c r="BD123">
        <f>MasterPivot!F124</f>
        <v>0</v>
      </c>
      <c r="BF123">
        <f>BD210</f>
        <v>3.22265625</v>
      </c>
      <c r="BS123">
        <f>MasterPivot!G124</f>
        <v>24.070366875194239</v>
      </c>
      <c r="CE123">
        <f>MasterPivot!H124</f>
        <v>203.41262982109066</v>
      </c>
      <c r="CR123" s="75"/>
      <c r="CS123" s="75"/>
      <c r="CT123" s="75"/>
      <c r="CU123" s="75"/>
      <c r="CV123" s="75"/>
      <c r="CW123" s="75"/>
      <c r="CX123" s="75"/>
      <c r="CY123" s="75"/>
      <c r="CZ123" s="75"/>
      <c r="DA123" s="75"/>
    </row>
    <row r="124" spans="2:105" x14ac:dyDescent="0.2">
      <c r="B124">
        <f>MasterPivot!B125</f>
        <v>111.67570680760325</v>
      </c>
      <c r="N124">
        <f>MasterPivot!C125</f>
        <v>26.243791099786762</v>
      </c>
      <c r="AA124">
        <f>MasterPivot!D125</f>
        <v>4.3767609350271224</v>
      </c>
      <c r="AB124">
        <f t="shared" si="13"/>
        <v>4.3767609350271224</v>
      </c>
      <c r="AO124">
        <f>MasterPivot!E125</f>
        <v>0</v>
      </c>
      <c r="AP124" t="str">
        <f t="shared" si="14"/>
        <v/>
      </c>
      <c r="BD124">
        <f>MasterPivot!F125</f>
        <v>1.8699999999999997</v>
      </c>
      <c r="BF124">
        <f>BD213</f>
        <v>10.293726147594626</v>
      </c>
      <c r="BS124">
        <f>MasterPivot!G125</f>
        <v>8.353321655693124</v>
      </c>
      <c r="CE124">
        <f>MasterPivot!H125</f>
        <v>152.51958049811026</v>
      </c>
      <c r="CR124" s="75"/>
      <c r="CS124" s="75"/>
      <c r="CT124" s="75"/>
      <c r="CU124" s="75"/>
      <c r="CV124" s="75"/>
      <c r="CW124" s="75"/>
      <c r="CX124" s="75"/>
      <c r="CY124" s="75"/>
      <c r="CZ124" s="75"/>
      <c r="DA124" s="75"/>
    </row>
    <row r="125" spans="2:105" x14ac:dyDescent="0.2">
      <c r="B125">
        <f>MasterPivot!B126</f>
        <v>141.40419355299636</v>
      </c>
      <c r="N125">
        <f>MasterPivot!C126</f>
        <v>33.229985484954142</v>
      </c>
      <c r="AA125">
        <f>MasterPivot!D126</f>
        <v>3.93908484152441</v>
      </c>
      <c r="AB125">
        <f t="shared" si="13"/>
        <v>3.93908484152441</v>
      </c>
      <c r="AO125">
        <f>MasterPivot!E126</f>
        <v>0</v>
      </c>
      <c r="AP125" t="str">
        <f t="shared" si="14"/>
        <v/>
      </c>
      <c r="BD125">
        <f>MasterPivot!F126</f>
        <v>3.2934991496598642</v>
      </c>
      <c r="BF125">
        <f t="shared" ref="BF125" si="27">BD214</f>
        <v>13.683937234896748</v>
      </c>
      <c r="BS125">
        <f>MasterPivot!G126</f>
        <v>7.0417776850947362</v>
      </c>
      <c r="CE125">
        <f>MasterPivot!H126</f>
        <v>188.9085407142295</v>
      </c>
      <c r="CR125" s="75"/>
      <c r="CS125" s="75"/>
      <c r="CT125" s="75"/>
      <c r="CU125" s="75"/>
      <c r="CV125" s="75"/>
      <c r="CW125" s="75"/>
      <c r="CX125" s="75"/>
      <c r="CY125" s="75"/>
      <c r="CZ125" s="75"/>
      <c r="DA125" s="75"/>
    </row>
    <row r="126" spans="2:105" x14ac:dyDescent="0.2">
      <c r="B126">
        <f>MasterPivot!B127</f>
        <v>108.11852339521523</v>
      </c>
      <c r="N126">
        <f>MasterPivot!C127</f>
        <v>25.40785299787558</v>
      </c>
      <c r="AA126">
        <f>MasterPivot!D127</f>
        <v>4.8144370285298344</v>
      </c>
      <c r="AB126">
        <f t="shared" si="13"/>
        <v>4.8144370285298344</v>
      </c>
      <c r="AO126">
        <f>MasterPivot!E127</f>
        <v>0</v>
      </c>
      <c r="AP126" t="str">
        <f t="shared" si="14"/>
        <v/>
      </c>
      <c r="BD126">
        <f>MasterPivot!F127</f>
        <v>7.4675595238095251</v>
      </c>
      <c r="BF126">
        <f>BD217</f>
        <v>3.5514987244897958</v>
      </c>
      <c r="BS126">
        <f>MasterPivot!G127</f>
        <v>4.2550331974196496</v>
      </c>
      <c r="CE126">
        <f>MasterPivot!H127</f>
        <v>150.06340614284977</v>
      </c>
      <c r="CR126" s="75"/>
      <c r="CS126" s="75"/>
      <c r="CT126" s="75"/>
      <c r="CU126" s="75"/>
      <c r="CV126" s="75"/>
      <c r="CW126" s="75"/>
      <c r="CX126" s="75"/>
      <c r="CY126" s="75"/>
      <c r="CZ126" s="75"/>
      <c r="DA126" s="75"/>
    </row>
    <row r="127" spans="2:105" x14ac:dyDescent="0.2">
      <c r="B127">
        <f>MasterPivot!B128</f>
        <v>141.94046673040975</v>
      </c>
      <c r="N127">
        <f>MasterPivot!C128</f>
        <v>33.356009681646292</v>
      </c>
      <c r="AA127">
        <f>MasterPivot!D128</f>
        <v>3.93908484152441</v>
      </c>
      <c r="AB127">
        <f t="shared" si="13"/>
        <v>3.93908484152441</v>
      </c>
      <c r="AO127">
        <f>MasterPivot!E128</f>
        <v>0</v>
      </c>
      <c r="AP127" t="str">
        <f t="shared" si="14"/>
        <v/>
      </c>
      <c r="BD127">
        <f>MasterPivot!F128</f>
        <v>5.302662037037037E-2</v>
      </c>
      <c r="BF127">
        <f t="shared" ref="BF127:BF128" si="28">BD218</f>
        <v>34.407506444119704</v>
      </c>
      <c r="BS127">
        <f>MasterPivot!G128</f>
        <v>2.9108239205050324</v>
      </c>
      <c r="CE127">
        <f>MasterPivot!H128</f>
        <v>182.19941179445587</v>
      </c>
      <c r="CR127" s="75"/>
      <c r="CS127" s="75"/>
      <c r="CT127" s="75"/>
      <c r="CU127" s="75"/>
      <c r="CV127" s="75"/>
      <c r="CW127" s="75"/>
      <c r="CX127" s="75"/>
      <c r="CY127" s="75"/>
      <c r="CZ127" s="75"/>
      <c r="DA127" s="75"/>
    </row>
    <row r="128" spans="2:105" x14ac:dyDescent="0.2">
      <c r="B128">
        <f>MasterPivot!B129</f>
        <v>285.27360562349554</v>
      </c>
      <c r="N128">
        <f>MasterPivot!C129</f>
        <v>67.039297321521445</v>
      </c>
      <c r="AA128">
        <f>MasterPivot!D129</f>
        <v>4.3767609350271224</v>
      </c>
      <c r="AB128">
        <f t="shared" si="13"/>
        <v>4.3767609350271224</v>
      </c>
      <c r="AO128">
        <f>MasterPivot!E129</f>
        <v>0</v>
      </c>
      <c r="AP128" t="str">
        <f t="shared" si="14"/>
        <v/>
      </c>
      <c r="BD128">
        <f>MasterPivot!F129</f>
        <v>0.71896225916924128</v>
      </c>
      <c r="BF128">
        <f t="shared" si="28"/>
        <v>11.458333333333334</v>
      </c>
      <c r="BS128">
        <f>MasterPivot!G129</f>
        <v>15.50871699295265</v>
      </c>
      <c r="CE128">
        <f>MasterPivot!H129</f>
        <v>372.91734313216597</v>
      </c>
      <c r="CR128" s="75"/>
      <c r="CS128" s="75"/>
      <c r="CT128" s="75"/>
      <c r="CU128" s="75"/>
      <c r="CV128" s="75"/>
      <c r="CW128" s="75"/>
      <c r="CX128" s="75"/>
      <c r="CY128" s="75"/>
      <c r="CZ128" s="75"/>
      <c r="DA128" s="75"/>
    </row>
    <row r="129" spans="2:105" x14ac:dyDescent="0.2">
      <c r="B129">
        <f>MasterPivot!B130</f>
        <v>224.94925444298309</v>
      </c>
      <c r="N129">
        <f>MasterPivot!C130</f>
        <v>52.863074794101024</v>
      </c>
      <c r="AA129">
        <f>MasterPivot!D130</f>
        <v>5.6897892155352592</v>
      </c>
      <c r="AB129">
        <f t="shared" si="13"/>
        <v>5.6897892155352592</v>
      </c>
      <c r="AO129">
        <f>MasterPivot!E130</f>
        <v>0</v>
      </c>
      <c r="AP129" t="str">
        <f t="shared" si="14"/>
        <v/>
      </c>
      <c r="BD129">
        <f>MasterPivot!F130</f>
        <v>2.7322737244897959</v>
      </c>
      <c r="BF129">
        <f>BD222</f>
        <v>2.1045918367346941</v>
      </c>
      <c r="BS129">
        <f>MasterPivot!G130</f>
        <v>1.113646065351044</v>
      </c>
      <c r="CE129">
        <f>MasterPivot!H130</f>
        <v>287.34803824246018</v>
      </c>
      <c r="CR129" s="75"/>
      <c r="CS129" s="75"/>
      <c r="CT129" s="75"/>
      <c r="CU129" s="75"/>
      <c r="CV129" s="75"/>
      <c r="CW129" s="75"/>
      <c r="CX129" s="75"/>
      <c r="CY129" s="75"/>
      <c r="CZ129" s="75"/>
      <c r="DA129" s="75"/>
    </row>
    <row r="130" spans="2:105" x14ac:dyDescent="0.2">
      <c r="B130">
        <f>MasterPivot!B131</f>
        <v>332.87482425620601</v>
      </c>
      <c r="N130">
        <f>MasterPivot!C131</f>
        <v>78.225583700208404</v>
      </c>
      <c r="AA130">
        <f>MasterPivot!D131</f>
        <v>3.93908484152441</v>
      </c>
      <c r="AB130">
        <f t="shared" si="13"/>
        <v>3.93908484152441</v>
      </c>
      <c r="AO130">
        <f>MasterPivot!E131</f>
        <v>0</v>
      </c>
      <c r="AP130" t="str">
        <f t="shared" si="14"/>
        <v/>
      </c>
      <c r="BD130">
        <f>MasterPivot!F131</f>
        <v>2.4339076813140958</v>
      </c>
      <c r="BF130">
        <f t="shared" ref="BF130:BF133" si="29">BD223</f>
        <v>13.153698979591837</v>
      </c>
      <c r="BS130">
        <f>MasterPivot!G131</f>
        <v>12.473479306768587</v>
      </c>
      <c r="CE130">
        <f>MasterPivot!H131</f>
        <v>429.9468797860215</v>
      </c>
      <c r="CR130" s="75"/>
      <c r="CS130" s="75"/>
      <c r="CT130" s="75"/>
      <c r="CU130" s="75"/>
      <c r="CV130" s="75"/>
      <c r="CW130" s="75"/>
      <c r="CX130" s="75"/>
      <c r="CY130" s="75"/>
      <c r="CZ130" s="75"/>
      <c r="DA130" s="75"/>
    </row>
    <row r="131" spans="2:105" x14ac:dyDescent="0.2">
      <c r="B131">
        <f>MasterPivot!B132</f>
        <v>292.26032716508547</v>
      </c>
      <c r="N131">
        <f>MasterPivot!C132</f>
        <v>68.681176883795075</v>
      </c>
      <c r="AA131">
        <f>MasterPivot!D132</f>
        <v>2.6260565610162736</v>
      </c>
      <c r="AB131">
        <f t="shared" si="13"/>
        <v>2.6260565610162736</v>
      </c>
      <c r="AO131">
        <f>MasterPivot!E132</f>
        <v>0</v>
      </c>
      <c r="AP131" t="str">
        <f t="shared" si="14"/>
        <v/>
      </c>
      <c r="BD131">
        <f>MasterPivot!F132</f>
        <v>1.2925952111387404</v>
      </c>
      <c r="BF131">
        <f t="shared" si="29"/>
        <v>1.312154549319728</v>
      </c>
      <c r="BS131">
        <f>MasterPivot!G132</f>
        <v>17.632431326566955</v>
      </c>
      <c r="CE131">
        <f>MasterPivot!H132</f>
        <v>382.49258714760259</v>
      </c>
      <c r="CR131" s="75"/>
      <c r="CS131" s="75"/>
      <c r="CT131" s="75"/>
      <c r="CU131" s="75"/>
      <c r="CV131" s="75"/>
      <c r="CW131" s="75"/>
      <c r="CX131" s="75"/>
      <c r="CY131" s="75"/>
      <c r="CZ131" s="75"/>
      <c r="DA131" s="75"/>
    </row>
    <row r="132" spans="2:105" x14ac:dyDescent="0.2">
      <c r="B132">
        <f>MasterPivot!B133</f>
        <v>229.65163571529155</v>
      </c>
      <c r="N132">
        <f>MasterPivot!C133</f>
        <v>53.968134393093507</v>
      </c>
      <c r="AA132">
        <f>MasterPivot!D133</f>
        <v>8.3158457765515319</v>
      </c>
      <c r="AB132">
        <f t="shared" si="13"/>
        <v>8.3158457765515319</v>
      </c>
      <c r="AO132">
        <f>MasterPivot!E133</f>
        <v>0</v>
      </c>
      <c r="AP132" t="str">
        <f t="shared" si="14"/>
        <v/>
      </c>
      <c r="BD132">
        <f>MasterPivot!F133</f>
        <v>0</v>
      </c>
      <c r="BF132">
        <f t="shared" si="29"/>
        <v>1.3037037037037036</v>
      </c>
      <c r="BS132">
        <f>MasterPivot!G133</f>
        <v>17.761315406189407</v>
      </c>
      <c r="CE132">
        <f>MasterPivot!H133</f>
        <v>309.69693129112602</v>
      </c>
      <c r="CR132" s="75"/>
      <c r="CS132" s="75"/>
      <c r="CT132" s="75"/>
      <c r="CU132" s="75"/>
      <c r="CV132" s="75"/>
      <c r="CW132" s="75"/>
      <c r="CX132" s="75"/>
      <c r="CY132" s="75"/>
      <c r="CZ132" s="75"/>
      <c r="DA132" s="75"/>
    </row>
    <row r="133" spans="2:105" x14ac:dyDescent="0.2">
      <c r="B133">
        <f>MasterPivot!B134</f>
        <v>230.60975153122257</v>
      </c>
      <c r="N133">
        <f>MasterPivot!C134</f>
        <v>54.193291609837303</v>
      </c>
      <c r="AA133">
        <f>MasterPivot!D134</f>
        <v>0.8753521870054245</v>
      </c>
      <c r="AB133">
        <f t="shared" si="13"/>
        <v>0.8753521870054245</v>
      </c>
      <c r="AO133">
        <f>MasterPivot!E134</f>
        <v>0</v>
      </c>
      <c r="AP133" t="str">
        <f t="shared" si="14"/>
        <v/>
      </c>
      <c r="BD133">
        <f>MasterPivot!F134</f>
        <v>0</v>
      </c>
      <c r="BF133">
        <f t="shared" si="29"/>
        <v>0.79200000000000004</v>
      </c>
      <c r="BS133">
        <f>MasterPivot!G134</f>
        <v>14.584632101381406</v>
      </c>
      <c r="CE133">
        <f>MasterPivot!H134</f>
        <v>300.26302742944677</v>
      </c>
      <c r="CR133" s="75"/>
      <c r="CS133" s="75"/>
      <c r="CT133" s="75"/>
      <c r="CU133" s="75"/>
      <c r="CV133" s="75"/>
      <c r="CW133" s="75"/>
      <c r="CX133" s="75"/>
      <c r="CY133" s="75"/>
      <c r="CZ133" s="75"/>
      <c r="DA133" s="75"/>
    </row>
    <row r="134" spans="2:105" x14ac:dyDescent="0.2">
      <c r="B134">
        <f>MasterPivot!B135</f>
        <v>264.15355626679616</v>
      </c>
      <c r="N134">
        <f>MasterPivot!C135</f>
        <v>62.076085722697094</v>
      </c>
      <c r="AA134">
        <f>MasterPivot!D135</f>
        <v>3.501408748021698</v>
      </c>
      <c r="AB134">
        <f t="shared" si="13"/>
        <v>3.501408748021698</v>
      </c>
      <c r="AO134">
        <f>MasterPivot!E135</f>
        <v>0</v>
      </c>
      <c r="AP134" t="str">
        <f t="shared" si="14"/>
        <v/>
      </c>
      <c r="BD134">
        <f>MasterPivot!F135</f>
        <v>0</v>
      </c>
      <c r="BF134">
        <f>BD228</f>
        <v>1.1818452380952384</v>
      </c>
      <c r="BS134">
        <f>MasterPivot!G135</f>
        <v>10.662627114716887</v>
      </c>
      <c r="CE134">
        <f>MasterPivot!H135</f>
        <v>340.3936778522318</v>
      </c>
      <c r="CR134" s="75"/>
      <c r="CS134" s="75"/>
      <c r="CT134" s="75"/>
      <c r="CU134" s="75"/>
      <c r="CV134" s="75"/>
      <c r="CW134" s="75"/>
      <c r="CX134" s="75"/>
      <c r="CY134" s="75"/>
      <c r="CZ134" s="75"/>
      <c r="DA134" s="75"/>
    </row>
    <row r="135" spans="2:105" x14ac:dyDescent="0.2">
      <c r="B135">
        <f>MasterPivot!B136</f>
        <v>205.75440367853525</v>
      </c>
      <c r="N135">
        <f>MasterPivot!C136</f>
        <v>48.352284864455783</v>
      </c>
      <c r="AA135">
        <f>MasterPivot!D136</f>
        <v>3.93908484152441</v>
      </c>
      <c r="AB135">
        <f t="shared" si="13"/>
        <v>3.93908484152441</v>
      </c>
      <c r="AO135">
        <f>MasterPivot!E136</f>
        <v>0</v>
      </c>
      <c r="AP135" t="str">
        <f t="shared" si="14"/>
        <v/>
      </c>
      <c r="BD135">
        <f>MasterPivot!F136</f>
        <v>18.99177573999107</v>
      </c>
      <c r="BF135">
        <f t="shared" ref="BF135:BF136" si="30">BD229</f>
        <v>0.24648148148148152</v>
      </c>
      <c r="BS135">
        <f>MasterPivot!G136</f>
        <v>20.405564396072389</v>
      </c>
      <c r="CE135">
        <f>MasterPivot!H136</f>
        <v>297.44311352057889</v>
      </c>
      <c r="CR135" s="75"/>
      <c r="CS135" s="75"/>
      <c r="CT135" s="75"/>
      <c r="CU135" s="75"/>
      <c r="CV135" s="75"/>
      <c r="CW135" s="75"/>
      <c r="CX135" s="75"/>
      <c r="CY135" s="75"/>
      <c r="CZ135" s="75"/>
      <c r="DA135" s="75"/>
    </row>
    <row r="136" spans="2:105" x14ac:dyDescent="0.2">
      <c r="B136">
        <f>MasterPivot!B137</f>
        <v>177.08598079099477</v>
      </c>
      <c r="N136">
        <f>MasterPivot!C137</f>
        <v>41.61520548588377</v>
      </c>
      <c r="AA136">
        <f>MasterPivot!D137</f>
        <v>7.002817496043396</v>
      </c>
      <c r="AB136">
        <f t="shared" si="13"/>
        <v>7.002817496043396</v>
      </c>
      <c r="AO136">
        <f>MasterPivot!E137</f>
        <v>0</v>
      </c>
      <c r="AP136" t="str">
        <f t="shared" si="14"/>
        <v/>
      </c>
      <c r="BD136">
        <f>MasterPivot!F137</f>
        <v>0</v>
      </c>
      <c r="BF136">
        <f t="shared" si="30"/>
        <v>1.9247193877551019</v>
      </c>
      <c r="BS136">
        <f>MasterPivot!G137</f>
        <v>7.3439109498230852</v>
      </c>
      <c r="CE136">
        <f>MasterPivot!H137</f>
        <v>233.04791472274502</v>
      </c>
      <c r="CR136" s="75"/>
      <c r="CS136" s="75"/>
      <c r="CT136" s="75"/>
      <c r="CU136" s="75"/>
      <c r="CV136" s="75"/>
      <c r="CW136" s="75"/>
      <c r="CX136" s="75"/>
      <c r="CY136" s="75"/>
      <c r="CZ136" s="75"/>
      <c r="DA136" s="75"/>
    </row>
    <row r="137" spans="2:105" x14ac:dyDescent="0.2">
      <c r="B137">
        <f>MasterPivot!B138</f>
        <v>261.02537921066948</v>
      </c>
      <c r="N137">
        <f>MasterPivot!C138</f>
        <v>61.340964114507322</v>
      </c>
      <c r="AA137">
        <f>MasterPivot!D138</f>
        <v>6.127465309037972</v>
      </c>
      <c r="AB137">
        <f t="shared" ref="AB137:AB200" si="31">AA137</f>
        <v>6.127465309037972</v>
      </c>
      <c r="AO137">
        <f>MasterPivot!E138</f>
        <v>0</v>
      </c>
      <c r="AP137" t="str">
        <f t="shared" ref="AP137:AP200" si="32">IF(AO137=0,"",AO137)</f>
        <v/>
      </c>
      <c r="BD137">
        <f>MasterPivot!F138</f>
        <v>6.4371279761904772</v>
      </c>
      <c r="BF137">
        <f>BD233</f>
        <v>1.7415497448979591</v>
      </c>
      <c r="BS137">
        <f>MasterPivot!G138</f>
        <v>26.650689203670819</v>
      </c>
      <c r="CE137">
        <f>MasterPivot!H138</f>
        <v>361.58162581407606</v>
      </c>
      <c r="CR137" s="75"/>
      <c r="CS137" s="75"/>
      <c r="CT137" s="75"/>
      <c r="CU137" s="75"/>
      <c r="CV137" s="75"/>
      <c r="CW137" s="75"/>
      <c r="CX137" s="75"/>
      <c r="CY137" s="75"/>
      <c r="CZ137" s="75"/>
      <c r="DA137" s="75"/>
    </row>
    <row r="138" spans="2:105" x14ac:dyDescent="0.2">
      <c r="B138">
        <f>MasterPivot!B139</f>
        <v>289.3734857843346</v>
      </c>
      <c r="N138">
        <f>MasterPivot!C139</f>
        <v>68.002769159318632</v>
      </c>
      <c r="AA138">
        <f>MasterPivot!D139</f>
        <v>6.127465309037972</v>
      </c>
      <c r="AB138">
        <f t="shared" si="31"/>
        <v>6.127465309037972</v>
      </c>
      <c r="AO138">
        <f>MasterPivot!E139</f>
        <v>0</v>
      </c>
      <c r="AP138" t="str">
        <f t="shared" si="32"/>
        <v/>
      </c>
      <c r="BD138">
        <f>MasterPivot!F139</f>
        <v>9.7898246173469374</v>
      </c>
      <c r="BF138">
        <f>BD236</f>
        <v>12.548194432320027</v>
      </c>
      <c r="BS138">
        <f>MasterPivot!G139</f>
        <v>15.356179172682438</v>
      </c>
      <c r="CE138">
        <f>MasterPivot!H139</f>
        <v>388.64972404272061</v>
      </c>
      <c r="CR138" s="75"/>
      <c r="CS138" s="75"/>
      <c r="CT138" s="75"/>
      <c r="CU138" s="75"/>
      <c r="CV138" s="75"/>
      <c r="CW138" s="75"/>
      <c r="CX138" s="75"/>
      <c r="CY138" s="75"/>
      <c r="CZ138" s="75"/>
      <c r="DA138" s="75"/>
    </row>
    <row r="139" spans="2:105" x14ac:dyDescent="0.2">
      <c r="B139">
        <f>MasterPivot!B140</f>
        <v>229.13117456774467</v>
      </c>
      <c r="N139">
        <f>MasterPivot!C140</f>
        <v>53.845826023419995</v>
      </c>
      <c r="AA139">
        <f>MasterPivot!D140</f>
        <v>4.8144370285298344</v>
      </c>
      <c r="AB139">
        <f t="shared" si="31"/>
        <v>4.8144370285298344</v>
      </c>
      <c r="AO139">
        <f>MasterPivot!E140</f>
        <v>0</v>
      </c>
      <c r="AP139" t="str">
        <f t="shared" si="32"/>
        <v/>
      </c>
      <c r="BD139">
        <f>MasterPivot!F140</f>
        <v>1.564658333333333</v>
      </c>
      <c r="BF139">
        <f t="shared" ref="BF139" si="33">BD237</f>
        <v>7.0494250637755105</v>
      </c>
      <c r="BS139">
        <f>MasterPivot!G140</f>
        <v>24.940838841958222</v>
      </c>
      <c r="CE139">
        <f>MasterPivot!H140</f>
        <v>314.29693479498604</v>
      </c>
      <c r="CR139" s="75"/>
      <c r="CS139" s="75"/>
      <c r="CT139" s="75"/>
      <c r="CU139" s="75"/>
      <c r="CV139" s="75"/>
      <c r="CW139" s="75"/>
      <c r="CX139" s="75"/>
      <c r="CY139" s="75"/>
      <c r="CZ139" s="75"/>
      <c r="DA139" s="75"/>
    </row>
    <row r="140" spans="2:105" x14ac:dyDescent="0.2">
      <c r="B140">
        <f>MasterPivot!B141</f>
        <v>283.69188136897935</v>
      </c>
      <c r="N140">
        <f>MasterPivot!C141</f>
        <v>66.667592121710143</v>
      </c>
      <c r="AA140">
        <f>MasterPivot!D141</f>
        <v>1.750704374010849</v>
      </c>
      <c r="AB140">
        <f t="shared" si="31"/>
        <v>1.750704374010849</v>
      </c>
      <c r="AO140">
        <f>MasterPivot!E141</f>
        <v>0</v>
      </c>
      <c r="AP140" t="str">
        <f t="shared" si="32"/>
        <v/>
      </c>
      <c r="BD140">
        <f>MasterPivot!F141</f>
        <v>0</v>
      </c>
      <c r="BF140">
        <f>BD239</f>
        <v>3.0046637499999997</v>
      </c>
      <c r="BS140">
        <f>MasterPivot!G141</f>
        <v>5.275705121911332</v>
      </c>
      <c r="CE140">
        <f>MasterPivot!H141</f>
        <v>357.3858829866117</v>
      </c>
      <c r="CR140" s="75"/>
      <c r="CS140" s="75"/>
      <c r="CT140" s="75"/>
      <c r="CU140" s="75"/>
      <c r="CV140" s="75"/>
      <c r="CW140" s="75"/>
      <c r="CX140" s="75"/>
      <c r="CY140" s="75"/>
      <c r="CZ140" s="75"/>
      <c r="DA140" s="75"/>
    </row>
    <row r="141" spans="2:105" x14ac:dyDescent="0.2">
      <c r="B141">
        <f>MasterPivot!B142</f>
        <v>148.83620325313152</v>
      </c>
      <c r="N141">
        <f>MasterPivot!C142</f>
        <v>34.976507764485902</v>
      </c>
      <c r="AA141">
        <f>MasterPivot!D142</f>
        <v>5.6897892155352592</v>
      </c>
      <c r="AB141">
        <f t="shared" si="31"/>
        <v>5.6897892155352592</v>
      </c>
      <c r="AO141">
        <f>MasterPivot!E142</f>
        <v>0</v>
      </c>
      <c r="AP141" t="str">
        <f t="shared" si="32"/>
        <v/>
      </c>
      <c r="BD141">
        <f>MasterPivot!F142</f>
        <v>1.2128135779687967</v>
      </c>
      <c r="BF141">
        <f t="shared" ref="BF141" si="34">BD240</f>
        <v>0.9470663265306124</v>
      </c>
      <c r="BS141">
        <f>MasterPivot!G142</f>
        <v>2.6281214394413288</v>
      </c>
      <c r="CE141">
        <f>MasterPivot!H142</f>
        <v>193.34343525056278</v>
      </c>
      <c r="CR141" s="75"/>
      <c r="CS141" s="75"/>
      <c r="CT141" s="75"/>
      <c r="CU141" s="75"/>
      <c r="CV141" s="75"/>
      <c r="CW141" s="75"/>
      <c r="CX141" s="75"/>
      <c r="CY141" s="75"/>
      <c r="CZ141" s="75"/>
      <c r="DA141" s="75"/>
    </row>
    <row r="142" spans="2:105" x14ac:dyDescent="0.2">
      <c r="B142">
        <f>MasterPivot!B143</f>
        <v>223.930162823149</v>
      </c>
      <c r="N142">
        <f>MasterPivot!C143</f>
        <v>52.623588263440013</v>
      </c>
      <c r="AA142">
        <f>MasterPivot!D143</f>
        <v>3.501408748021698</v>
      </c>
      <c r="AB142">
        <f t="shared" si="31"/>
        <v>3.501408748021698</v>
      </c>
      <c r="AO142">
        <f>MasterPivot!E143</f>
        <v>0</v>
      </c>
      <c r="AP142" t="str">
        <f t="shared" si="32"/>
        <v/>
      </c>
      <c r="BD142">
        <f>MasterPivot!F143</f>
        <v>3.6142819867168878</v>
      </c>
      <c r="BF142">
        <f>BD243</f>
        <v>0.35918367346938779</v>
      </c>
      <c r="BS142">
        <f>MasterPivot!G143</f>
        <v>6.0645320199678485</v>
      </c>
      <c r="CE142">
        <f>MasterPivot!H143</f>
        <v>289.73397384129544</v>
      </c>
      <c r="CR142" s="75"/>
      <c r="CS142" s="75"/>
      <c r="CT142" s="75"/>
      <c r="CU142" s="75"/>
      <c r="CV142" s="75"/>
      <c r="CW142" s="75"/>
      <c r="CX142" s="75"/>
      <c r="CY142" s="75"/>
      <c r="CZ142" s="75"/>
      <c r="DA142" s="75"/>
    </row>
    <row r="143" spans="2:105" x14ac:dyDescent="0.2">
      <c r="B143">
        <f>MasterPivot!B144</f>
        <v>238.25638496724588</v>
      </c>
      <c r="N143">
        <f>MasterPivot!C144</f>
        <v>55.990250467302779</v>
      </c>
      <c r="AA143">
        <f>MasterPivot!D144</f>
        <v>5.2521131220325472</v>
      </c>
      <c r="AB143">
        <f t="shared" si="31"/>
        <v>5.2521131220325472</v>
      </c>
      <c r="AO143">
        <f>MasterPivot!E144</f>
        <v>0</v>
      </c>
      <c r="AP143" t="str">
        <f t="shared" si="32"/>
        <v/>
      </c>
      <c r="BD143">
        <f>MasterPivot!F144</f>
        <v>1.8189958536202955</v>
      </c>
      <c r="BF143">
        <f t="shared" ref="BF143:BF146" si="35">BD244</f>
        <v>2.0461309523809521</v>
      </c>
      <c r="BS143">
        <f>MasterPivot!G144</f>
        <v>9.7318395280567511</v>
      </c>
      <c r="CE143">
        <f>MasterPivot!H144</f>
        <v>311.04958393825825</v>
      </c>
      <c r="CR143" s="75"/>
      <c r="CS143" s="75"/>
      <c r="CT143" s="75"/>
      <c r="CU143" s="75"/>
      <c r="CV143" s="75"/>
      <c r="CW143" s="75"/>
      <c r="CX143" s="75"/>
      <c r="CY143" s="75"/>
      <c r="CZ143" s="75"/>
      <c r="DA143" s="75"/>
    </row>
    <row r="144" spans="2:105" x14ac:dyDescent="0.2">
      <c r="B144">
        <f>MasterPivot!B145</f>
        <v>166.4015607906135</v>
      </c>
      <c r="N144">
        <f>MasterPivot!C145</f>
        <v>39.10436678579417</v>
      </c>
      <c r="AA144">
        <f>MasterPivot!D145</f>
        <v>6.127465309037972</v>
      </c>
      <c r="AB144">
        <f t="shared" si="31"/>
        <v>6.127465309037972</v>
      </c>
      <c r="AO144">
        <f>MasterPivot!E145</f>
        <v>0</v>
      </c>
      <c r="AP144" t="str">
        <f t="shared" si="32"/>
        <v/>
      </c>
      <c r="BD144">
        <f>MasterPivot!F145</f>
        <v>0</v>
      </c>
      <c r="BF144">
        <f t="shared" si="35"/>
        <v>0.27499999999999997</v>
      </c>
      <c r="BS144">
        <f>MasterPivot!G145</f>
        <v>23.303729932082753</v>
      </c>
      <c r="CE144">
        <f>MasterPivot!H145</f>
        <v>234.93712281752838</v>
      </c>
      <c r="CR144" s="75"/>
      <c r="CS144" s="75"/>
      <c r="CT144" s="75"/>
      <c r="CU144" s="75"/>
      <c r="CV144" s="75"/>
      <c r="CW144" s="75"/>
      <c r="CX144" s="75"/>
      <c r="CY144" s="75"/>
      <c r="CZ144" s="75"/>
      <c r="DA144" s="75"/>
    </row>
    <row r="145" spans="2:105" x14ac:dyDescent="0.2">
      <c r="B145">
        <f>MasterPivot!B146</f>
        <v>180.75040782650677</v>
      </c>
      <c r="N145">
        <f>MasterPivot!C146</f>
        <v>42.47634583922909</v>
      </c>
      <c r="AA145">
        <f>MasterPivot!D146</f>
        <v>5.6897892155352592</v>
      </c>
      <c r="AB145">
        <f t="shared" si="31"/>
        <v>5.6897892155352592</v>
      </c>
      <c r="AO145">
        <f>MasterPivot!E146</f>
        <v>0</v>
      </c>
      <c r="AP145" t="str">
        <f t="shared" si="32"/>
        <v/>
      </c>
      <c r="BD145">
        <f>MasterPivot!F146</f>
        <v>0</v>
      </c>
      <c r="BF145">
        <f t="shared" si="35"/>
        <v>0.92562962962962958</v>
      </c>
      <c r="BS145">
        <f>MasterPivot!G146</f>
        <v>7.7974747885778966</v>
      </c>
      <c r="CE145">
        <f>MasterPivot!H146</f>
        <v>236.714017669849</v>
      </c>
      <c r="CR145" s="75"/>
      <c r="CS145" s="75"/>
      <c r="CT145" s="75"/>
      <c r="CU145" s="75"/>
      <c r="CV145" s="75"/>
      <c r="CW145" s="75"/>
      <c r="CX145" s="75"/>
      <c r="CY145" s="75"/>
      <c r="CZ145" s="75"/>
      <c r="DA145" s="75"/>
    </row>
    <row r="146" spans="2:105" x14ac:dyDescent="0.2">
      <c r="B146">
        <f>MasterPivot!B147</f>
        <v>234.06812321632319</v>
      </c>
      <c r="N146">
        <f>MasterPivot!C147</f>
        <v>55.006008955835945</v>
      </c>
      <c r="AA146">
        <f>MasterPivot!D147</f>
        <v>7.4404935895461088</v>
      </c>
      <c r="AB146">
        <f t="shared" si="31"/>
        <v>7.4404935895461088</v>
      </c>
      <c r="AO146">
        <f>MasterPivot!E147</f>
        <v>0</v>
      </c>
      <c r="AP146" t="str">
        <f t="shared" si="32"/>
        <v/>
      </c>
      <c r="BD146">
        <f>MasterPivot!F147</f>
        <v>0</v>
      </c>
      <c r="BF146">
        <f t="shared" si="35"/>
        <v>0.67534013605442189</v>
      </c>
      <c r="BS146">
        <f>MasterPivot!G147</f>
        <v>5.6802972173284889</v>
      </c>
      <c r="CE146">
        <f>MasterPivot!H147</f>
        <v>302.19492297903372</v>
      </c>
      <c r="CR146" s="75"/>
      <c r="CS146" s="75"/>
      <c r="CT146" s="75"/>
      <c r="CU146" s="75"/>
      <c r="CV146" s="75"/>
      <c r="CW146" s="75"/>
      <c r="CX146" s="75"/>
      <c r="CY146" s="75"/>
      <c r="CZ146" s="75"/>
      <c r="DA146" s="75"/>
    </row>
    <row r="147" spans="2:105" x14ac:dyDescent="0.2">
      <c r="B147">
        <f>MasterPivot!B148</f>
        <v>186.20262602252023</v>
      </c>
      <c r="N147">
        <f>MasterPivot!C148</f>
        <v>43.757617115292256</v>
      </c>
      <c r="AA147">
        <f>MasterPivot!D148</f>
        <v>4.3767609350271224</v>
      </c>
      <c r="AB147">
        <f t="shared" si="31"/>
        <v>4.3767609350271224</v>
      </c>
      <c r="AO147">
        <f>MasterPivot!E148</f>
        <v>0</v>
      </c>
      <c r="AP147" t="str">
        <f t="shared" si="32"/>
        <v/>
      </c>
      <c r="BD147">
        <f>MasterPivot!F148</f>
        <v>0</v>
      </c>
      <c r="BF147">
        <f>BD249</f>
        <v>0.34661458333333334</v>
      </c>
      <c r="BS147">
        <f>MasterPivot!G148</f>
        <v>11.621232181381496</v>
      </c>
      <c r="CE147">
        <f>MasterPivot!H148</f>
        <v>245.95823625422111</v>
      </c>
      <c r="CR147" s="75"/>
      <c r="CS147" s="75"/>
      <c r="CT147" s="75"/>
      <c r="CU147" s="75"/>
      <c r="CV147" s="75"/>
      <c r="CW147" s="75"/>
      <c r="CX147" s="75"/>
      <c r="CY147" s="75"/>
      <c r="CZ147" s="75"/>
      <c r="DA147" s="75"/>
    </row>
    <row r="148" spans="2:105" x14ac:dyDescent="0.2">
      <c r="B148">
        <f>MasterPivot!B149</f>
        <v>283.7816446927427</v>
      </c>
      <c r="N148">
        <f>MasterPivot!C149</f>
        <v>66.688686502794525</v>
      </c>
      <c r="AA148">
        <f>MasterPivot!D149</f>
        <v>6.5651414025406831</v>
      </c>
      <c r="AB148">
        <f t="shared" si="31"/>
        <v>6.5651414025406831</v>
      </c>
      <c r="AO148">
        <f>MasterPivot!E149</f>
        <v>0</v>
      </c>
      <c r="AP148" t="str">
        <f t="shared" si="32"/>
        <v/>
      </c>
      <c r="BD148">
        <f>MasterPivot!F149</f>
        <v>0</v>
      </c>
      <c r="BF148">
        <f>BD251</f>
        <v>6.2002314814814818</v>
      </c>
      <c r="BS148">
        <f>MasterPivot!G149</f>
        <v>8.1171728648888077</v>
      </c>
      <c r="CE148">
        <f>MasterPivot!H149</f>
        <v>365.15264546296675</v>
      </c>
      <c r="CR148" s="75"/>
      <c r="CS148" s="75"/>
      <c r="CT148" s="75"/>
      <c r="CU148" s="75"/>
      <c r="CV148" s="75"/>
      <c r="CW148" s="75"/>
      <c r="CX148" s="75"/>
      <c r="CY148" s="75"/>
      <c r="CZ148" s="75"/>
      <c r="DA148" s="75"/>
    </row>
    <row r="149" spans="2:105" x14ac:dyDescent="0.2">
      <c r="B149">
        <f>MasterPivot!B150</f>
        <v>92.684525494307877</v>
      </c>
      <c r="N149">
        <f>MasterPivot!C150</f>
        <v>21.78086349116235</v>
      </c>
      <c r="AA149">
        <f>MasterPivot!D150</f>
        <v>7.8781696830488199</v>
      </c>
      <c r="AB149">
        <f t="shared" si="31"/>
        <v>7.8781696830488199</v>
      </c>
      <c r="AO149">
        <f>MasterPivot!E150</f>
        <v>0</v>
      </c>
      <c r="AP149" t="str">
        <f t="shared" si="32"/>
        <v/>
      </c>
      <c r="BD149">
        <f>MasterPivot!F150</f>
        <v>0</v>
      </c>
      <c r="BF149">
        <f t="shared" ref="BF149" si="36">BD252</f>
        <v>0.84262696793546898</v>
      </c>
      <c r="BS149">
        <f>MasterPivot!G150</f>
        <v>1.2770355156602529</v>
      </c>
      <c r="CE149">
        <f>MasterPivot!H150</f>
        <v>123.62059418417931</v>
      </c>
      <c r="CR149" s="75"/>
      <c r="CS149" s="75"/>
      <c r="CT149" s="75"/>
      <c r="CU149" s="75"/>
      <c r="CV149" s="75"/>
      <c r="CW149" s="75"/>
      <c r="CX149" s="75"/>
      <c r="CY149" s="75"/>
      <c r="CZ149" s="75"/>
      <c r="DA149" s="75"/>
    </row>
    <row r="150" spans="2:105" x14ac:dyDescent="0.2">
      <c r="B150">
        <f>MasterPivot!B151</f>
        <v>112.70361997971338</v>
      </c>
      <c r="N150">
        <f>MasterPivot!C151</f>
        <v>26.485350695232643</v>
      </c>
      <c r="AA150">
        <f>MasterPivot!D151</f>
        <v>7.4404935895461088</v>
      </c>
      <c r="AB150">
        <f t="shared" si="31"/>
        <v>7.4404935895461088</v>
      </c>
      <c r="AO150">
        <f>MasterPivot!E151</f>
        <v>0</v>
      </c>
      <c r="AP150" t="str">
        <f t="shared" si="32"/>
        <v/>
      </c>
      <c r="BD150">
        <f>MasterPivot!F151</f>
        <v>2.0625000000000004</v>
      </c>
      <c r="BF150">
        <f>BD255</f>
        <v>0.51221088435374162</v>
      </c>
      <c r="BS150">
        <f>MasterPivot!G151</f>
        <v>1.5933372143566396</v>
      </c>
      <c r="CE150">
        <f>MasterPivot!H151</f>
        <v>150.28530147884879</v>
      </c>
      <c r="CR150" s="75"/>
      <c r="CS150" s="75"/>
      <c r="CT150" s="75"/>
      <c r="CU150" s="75"/>
      <c r="CV150" s="75"/>
      <c r="CW150" s="75"/>
      <c r="CX150" s="75"/>
      <c r="CY150" s="75"/>
      <c r="CZ150" s="75"/>
      <c r="DA150" s="75"/>
    </row>
    <row r="151" spans="2:105" x14ac:dyDescent="0.2">
      <c r="B151">
        <f>MasterPivot!B152</f>
        <v>123.86068953887688</v>
      </c>
      <c r="N151">
        <f>MasterPivot!C152</f>
        <v>29.107262041636066</v>
      </c>
      <c r="AA151">
        <f>MasterPivot!D152</f>
        <v>5.6897892155352592</v>
      </c>
      <c r="AB151">
        <f t="shared" si="31"/>
        <v>5.6897892155352592</v>
      </c>
      <c r="AO151">
        <f>MasterPivot!E152</f>
        <v>0</v>
      </c>
      <c r="AP151" t="str">
        <f t="shared" si="32"/>
        <v/>
      </c>
      <c r="BD151">
        <f>MasterPivot!F152</f>
        <v>0</v>
      </c>
      <c r="BF151">
        <f t="shared" ref="BF151:BF155" si="37">BD256</f>
        <v>0.99124510833333324</v>
      </c>
      <c r="BS151">
        <f>MasterPivot!G152</f>
        <v>9.6665570297457446</v>
      </c>
      <c r="CE151">
        <f>MasterPivot!H152</f>
        <v>168.32429782579396</v>
      </c>
      <c r="CR151" s="75"/>
      <c r="CS151" s="75"/>
      <c r="CT151" s="75"/>
      <c r="CU151" s="75"/>
      <c r="CV151" s="75"/>
      <c r="CW151" s="75"/>
      <c r="CX151" s="75"/>
      <c r="CY151" s="75"/>
      <c r="CZ151" s="75"/>
      <c r="DA151" s="75"/>
    </row>
    <row r="152" spans="2:105" x14ac:dyDescent="0.2">
      <c r="B152">
        <f>MasterPivot!B153</f>
        <v>224.85629674281947</v>
      </c>
      <c r="N152">
        <f>MasterPivot!C153</f>
        <v>52.841229734562575</v>
      </c>
      <c r="AA152">
        <f>MasterPivot!D153</f>
        <v>2.1883804675135612</v>
      </c>
      <c r="AB152">
        <f t="shared" si="31"/>
        <v>2.1883804675135612</v>
      </c>
      <c r="AO152">
        <f>MasterPivot!E153</f>
        <v>0</v>
      </c>
      <c r="AP152" t="str">
        <f t="shared" si="32"/>
        <v/>
      </c>
      <c r="BD152">
        <f>MasterPivot!F153</f>
        <v>0.71029974489795922</v>
      </c>
      <c r="BF152">
        <f t="shared" si="37"/>
        <v>9.1363522181016155</v>
      </c>
      <c r="BS152">
        <f>MasterPivot!G153</f>
        <v>6.4545448591337715</v>
      </c>
      <c r="CE152">
        <f>MasterPivot!H153</f>
        <v>287.05075154892734</v>
      </c>
      <c r="CR152" s="75"/>
      <c r="CS152" s="75"/>
      <c r="CT152" s="75"/>
      <c r="CU152" s="75"/>
      <c r="CV152" s="75"/>
      <c r="CW152" s="75"/>
      <c r="CX152" s="75"/>
      <c r="CY152" s="75"/>
      <c r="CZ152" s="75"/>
      <c r="DA152" s="75"/>
    </row>
    <row r="153" spans="2:105" x14ac:dyDescent="0.2">
      <c r="B153">
        <f>MasterPivot!B154</f>
        <v>173.24255197520279</v>
      </c>
      <c r="N153">
        <f>MasterPivot!C154</f>
        <v>40.711999714172656</v>
      </c>
      <c r="AA153">
        <f>MasterPivot!D154</f>
        <v>1.750704374010849</v>
      </c>
      <c r="AB153">
        <f t="shared" si="31"/>
        <v>1.750704374010849</v>
      </c>
      <c r="AO153">
        <f>MasterPivot!E154</f>
        <v>0</v>
      </c>
      <c r="AP153" t="str">
        <f t="shared" si="32"/>
        <v/>
      </c>
      <c r="BD153">
        <f>MasterPivot!F154</f>
        <v>1.1359651360544221</v>
      </c>
      <c r="BF153">
        <f t="shared" si="37"/>
        <v>8.9949492428124991</v>
      </c>
      <c r="BS153">
        <f>MasterPivot!G154</f>
        <v>3.6181414569146026</v>
      </c>
      <c r="CE153">
        <f>MasterPivot!H154</f>
        <v>220.4593626563553</v>
      </c>
      <c r="CR153" s="75"/>
      <c r="CS153" s="75"/>
      <c r="CT153" s="75"/>
      <c r="CU153" s="75"/>
      <c r="CV153" s="75"/>
      <c r="CW153" s="75"/>
      <c r="CX153" s="75"/>
      <c r="CY153" s="75"/>
      <c r="CZ153" s="75"/>
      <c r="DA153" s="75"/>
    </row>
    <row r="154" spans="2:105" x14ac:dyDescent="0.2">
      <c r="B154">
        <f>MasterPivot!B155</f>
        <v>129.1371307416567</v>
      </c>
      <c r="N154">
        <f>MasterPivot!C155</f>
        <v>30.347225724289324</v>
      </c>
      <c r="AA154">
        <f>MasterPivot!D155</f>
        <v>3.501408748021698</v>
      </c>
      <c r="AB154">
        <f t="shared" si="31"/>
        <v>3.501408748021698</v>
      </c>
      <c r="AO154">
        <f>MasterPivot!E155</f>
        <v>0</v>
      </c>
      <c r="AP154" t="str">
        <f t="shared" si="32"/>
        <v/>
      </c>
      <c r="BD154">
        <f>MasterPivot!F155</f>
        <v>9.0727715846218118</v>
      </c>
      <c r="BF154">
        <f t="shared" si="37"/>
        <v>6.951360790639173</v>
      </c>
      <c r="BS154">
        <f>MasterPivot!G155</f>
        <v>18.575129675188382</v>
      </c>
      <c r="CE154">
        <f>MasterPivot!H155</f>
        <v>190.63366647377794</v>
      </c>
      <c r="CR154" s="75"/>
      <c r="CS154" s="75"/>
      <c r="CT154" s="75"/>
      <c r="CU154" s="75"/>
      <c r="CV154" s="75"/>
      <c r="CW154" s="75"/>
      <c r="CX154" s="75"/>
      <c r="CY154" s="75"/>
      <c r="CZ154" s="75"/>
      <c r="DA154" s="75"/>
    </row>
    <row r="155" spans="2:105" x14ac:dyDescent="0.2">
      <c r="B155">
        <f>MasterPivot!B156</f>
        <v>98.808445713169846</v>
      </c>
      <c r="N155">
        <f>MasterPivot!C156</f>
        <v>23.219984742594914</v>
      </c>
      <c r="AA155">
        <f>MasterPivot!D156</f>
        <v>9.1911979635569576</v>
      </c>
      <c r="AB155">
        <f t="shared" si="31"/>
        <v>9.1911979635569576</v>
      </c>
      <c r="AO155">
        <f>MasterPivot!E156</f>
        <v>0</v>
      </c>
      <c r="AP155" t="str">
        <f t="shared" si="32"/>
        <v/>
      </c>
      <c r="BD155">
        <f>MasterPivot!F156</f>
        <v>0</v>
      </c>
      <c r="BF155">
        <f t="shared" si="37"/>
        <v>1.2212244897959184</v>
      </c>
      <c r="BS155">
        <f>MasterPivot!G156</f>
        <v>0.13742745593214359</v>
      </c>
      <c r="CE155">
        <f>MasterPivot!H156</f>
        <v>131.35705587525385</v>
      </c>
      <c r="CR155" s="75"/>
      <c r="CS155" s="75"/>
      <c r="CT155" s="75"/>
      <c r="CU155" s="75"/>
      <c r="CV155" s="75"/>
      <c r="CW155" s="75"/>
      <c r="CX155" s="75"/>
      <c r="CY155" s="75"/>
      <c r="CZ155" s="75"/>
      <c r="DA155" s="75"/>
    </row>
    <row r="156" spans="2:105" x14ac:dyDescent="0.2">
      <c r="B156">
        <f>MasterPivot!B157</f>
        <v>229.1614873908681</v>
      </c>
      <c r="N156">
        <f>MasterPivot!C157</f>
        <v>53.852949536853998</v>
      </c>
      <c r="AA156">
        <f>MasterPivot!D157</f>
        <v>1.3130282805081368</v>
      </c>
      <c r="AB156">
        <f t="shared" si="31"/>
        <v>1.3130282805081368</v>
      </c>
      <c r="AO156">
        <f>MasterPivot!E157</f>
        <v>0</v>
      </c>
      <c r="AP156" t="str">
        <f t="shared" si="32"/>
        <v/>
      </c>
      <c r="BD156">
        <f>MasterPivot!F157</f>
        <v>3.5647207057823129</v>
      </c>
      <c r="BF156">
        <f>BD263</f>
        <v>9.559687499999999</v>
      </c>
      <c r="BS156">
        <f>MasterPivot!G157</f>
        <v>3.3052688288973195</v>
      </c>
      <c r="CE156">
        <f>MasterPivot!H157</f>
        <v>291.19745474290988</v>
      </c>
      <c r="CR156" s="75"/>
      <c r="CS156" s="75"/>
      <c r="CT156" s="75"/>
      <c r="CU156" s="75"/>
      <c r="CV156" s="75"/>
      <c r="CW156" s="75"/>
      <c r="CX156" s="75"/>
      <c r="CY156" s="75"/>
      <c r="CZ156" s="75"/>
      <c r="DA156" s="75"/>
    </row>
    <row r="157" spans="2:105" x14ac:dyDescent="0.2">
      <c r="B157">
        <f>MasterPivot!B158</f>
        <v>128.35291358532783</v>
      </c>
      <c r="N157">
        <f>MasterPivot!C158</f>
        <v>30.162934692552039</v>
      </c>
      <c r="AA157" s="175">
        <f>MasterPivot!D158</f>
        <v>12.254930618075944</v>
      </c>
      <c r="AO157">
        <f>MasterPivot!E158</f>
        <v>0</v>
      </c>
      <c r="AP157" t="str">
        <f t="shared" si="32"/>
        <v/>
      </c>
      <c r="BD157">
        <f>MasterPivot!F158</f>
        <v>5.47123724489796</v>
      </c>
      <c r="BF157">
        <f t="shared" ref="BF157:BF160" si="38">BD264</f>
        <v>4.2109375</v>
      </c>
      <c r="BS157">
        <f>MasterPivot!G158</f>
        <v>16.894608076654169</v>
      </c>
      <c r="CE157">
        <f>MasterPivot!H158</f>
        <v>193.13662421750794</v>
      </c>
      <c r="CR157" s="75"/>
      <c r="CS157" s="75"/>
      <c r="CT157" s="75"/>
      <c r="CU157" s="75"/>
      <c r="CV157" s="75"/>
      <c r="CW157" s="75"/>
      <c r="CX157" s="75"/>
      <c r="CY157" s="75"/>
      <c r="CZ157" s="75"/>
      <c r="DA157" s="75"/>
    </row>
    <row r="158" spans="2:105" x14ac:dyDescent="0.2">
      <c r="B158">
        <f>MasterPivot!B159</f>
        <v>147.80965358630039</v>
      </c>
      <c r="N158">
        <f>MasterPivot!C159</f>
        <v>34.735268592780585</v>
      </c>
      <c r="AA158">
        <f>MasterPivot!D159</f>
        <v>5.2521131220325472</v>
      </c>
      <c r="AB158">
        <f t="shared" si="31"/>
        <v>5.2521131220325472</v>
      </c>
      <c r="AO158">
        <f>MasterPivot!E159</f>
        <v>0</v>
      </c>
      <c r="AP158" t="str">
        <f t="shared" si="32"/>
        <v/>
      </c>
      <c r="BD158">
        <f>MasterPivot!F159</f>
        <v>10.694249574829932</v>
      </c>
      <c r="BF158">
        <f t="shared" si="38"/>
        <v>7.8166840277777774E-2</v>
      </c>
      <c r="BS158">
        <f>MasterPivot!G159</f>
        <v>15.50425716546391</v>
      </c>
      <c r="CE158">
        <f>MasterPivot!H159</f>
        <v>213.99554204140736</v>
      </c>
      <c r="CR158" s="75"/>
      <c r="CS158" s="75"/>
      <c r="CT158" s="75"/>
      <c r="CU158" s="75"/>
      <c r="CV158" s="75"/>
      <c r="CW158" s="75"/>
      <c r="CX158" s="75"/>
      <c r="CY158" s="75"/>
      <c r="CZ158" s="75"/>
      <c r="DA158" s="75"/>
    </row>
    <row r="159" spans="2:105" x14ac:dyDescent="0.2">
      <c r="B159">
        <f>MasterPivot!B160</f>
        <v>255.14117207111872</v>
      </c>
      <c r="N159">
        <f>MasterPivot!C160</f>
        <v>59.958175436712892</v>
      </c>
      <c r="AA159">
        <f>MasterPivot!D160</f>
        <v>4.3767609350271224</v>
      </c>
      <c r="AB159">
        <f t="shared" si="31"/>
        <v>4.3767609350271224</v>
      </c>
      <c r="AO159">
        <f>MasterPivot!E160</f>
        <v>0</v>
      </c>
      <c r="AP159" t="str">
        <f t="shared" si="32"/>
        <v/>
      </c>
      <c r="BD159">
        <f>MasterPivot!F160</f>
        <v>0</v>
      </c>
      <c r="BF159">
        <f t="shared" si="38"/>
        <v>1.2836665920008339</v>
      </c>
      <c r="BS159">
        <f>MasterPivot!G160</f>
        <v>8.7666902968239508</v>
      </c>
      <c r="CE159">
        <f>MasterPivot!H160</f>
        <v>328.24279873968266</v>
      </c>
      <c r="CR159" s="75"/>
      <c r="CS159" s="75"/>
      <c r="CT159" s="75"/>
      <c r="CU159" s="75"/>
      <c r="CV159" s="75"/>
      <c r="CW159" s="75"/>
      <c r="CX159" s="75"/>
      <c r="CY159" s="75"/>
      <c r="CZ159" s="75"/>
      <c r="DA159" s="75"/>
    </row>
    <row r="160" spans="2:105" x14ac:dyDescent="0.2">
      <c r="B160">
        <f>MasterPivot!B161</f>
        <v>206.2549387010184</v>
      </c>
      <c r="N160">
        <f>MasterPivot!C161</f>
        <v>48.469910594739325</v>
      </c>
      <c r="AA160">
        <f>MasterPivot!D161</f>
        <v>0.8753521870054245</v>
      </c>
      <c r="AB160">
        <f t="shared" si="31"/>
        <v>0.8753521870054245</v>
      </c>
      <c r="AO160">
        <f>MasterPivot!E161</f>
        <v>0</v>
      </c>
      <c r="AP160" t="str">
        <f t="shared" si="32"/>
        <v/>
      </c>
      <c r="BD160">
        <f>MasterPivot!F161</f>
        <v>0</v>
      </c>
      <c r="BF160">
        <f t="shared" si="38"/>
        <v>0.5092592592592593</v>
      </c>
      <c r="BS160">
        <f>MasterPivot!G161</f>
        <v>24.775097341550175</v>
      </c>
      <c r="CE160">
        <f>MasterPivot!H161</f>
        <v>280.37529882431335</v>
      </c>
      <c r="CR160" s="75"/>
      <c r="CS160" s="75"/>
      <c r="CT160" s="75"/>
      <c r="CU160" s="75"/>
      <c r="CV160" s="75"/>
      <c r="CW160" s="75"/>
      <c r="CX160" s="75"/>
      <c r="CY160" s="75"/>
      <c r="CZ160" s="75"/>
      <c r="DA160" s="75"/>
    </row>
    <row r="161" spans="2:105" x14ac:dyDescent="0.2">
      <c r="B161">
        <f>MasterPivot!B162</f>
        <v>53.361172064318879</v>
      </c>
      <c r="N161">
        <f>MasterPivot!C162</f>
        <v>10.93904027318537</v>
      </c>
      <c r="AA161">
        <f>MasterPivot!D162</f>
        <v>1.3130282805081368</v>
      </c>
      <c r="AB161">
        <f t="shared" si="31"/>
        <v>1.3130282805081368</v>
      </c>
      <c r="AO161">
        <f>MasterPivot!E162</f>
        <v>0</v>
      </c>
      <c r="AP161" t="str">
        <f t="shared" si="32"/>
        <v/>
      </c>
      <c r="BD161">
        <f>MasterPivot!F162</f>
        <v>0</v>
      </c>
      <c r="BF161">
        <f>BD272</f>
        <v>1.3445535714285715</v>
      </c>
      <c r="BS161">
        <f>MasterPivot!G162</f>
        <v>2.4052349295509781</v>
      </c>
      <c r="CE161">
        <f>MasterPivot!H162</f>
        <v>68.018475547563355</v>
      </c>
      <c r="CR161" s="75"/>
      <c r="CS161" s="75"/>
      <c r="CT161" s="75"/>
      <c r="CU161" s="75"/>
      <c r="CV161" s="75"/>
      <c r="CW161" s="75"/>
      <c r="CX161" s="75"/>
      <c r="CY161" s="75"/>
      <c r="CZ161" s="75"/>
      <c r="DA161" s="75"/>
    </row>
    <row r="162" spans="2:105" x14ac:dyDescent="0.2">
      <c r="B162">
        <f>MasterPivot!B163</f>
        <v>171.35197068493622</v>
      </c>
      <c r="N162">
        <f>MasterPivot!C163</f>
        <v>40.26771311096001</v>
      </c>
      <c r="AA162">
        <f>MasterPivot!D163</f>
        <v>8.3158457765515319</v>
      </c>
      <c r="AB162">
        <f t="shared" si="31"/>
        <v>8.3158457765515319</v>
      </c>
      <c r="AO162">
        <f>MasterPivot!E163</f>
        <v>0</v>
      </c>
      <c r="AP162" t="str">
        <f t="shared" si="32"/>
        <v/>
      </c>
      <c r="BD162">
        <f>MasterPivot!F163</f>
        <v>4.1017134188397577</v>
      </c>
      <c r="BF162">
        <f>BD274</f>
        <v>6.4161166666666665</v>
      </c>
      <c r="BS162">
        <f>MasterPivot!G163</f>
        <v>5.8291117293383881</v>
      </c>
      <c r="CE162">
        <f>MasterPivot!H163</f>
        <v>229.86635472062591</v>
      </c>
      <c r="CR162" s="75"/>
      <c r="CS162" s="75"/>
      <c r="CT162" s="75"/>
      <c r="CU162" s="75"/>
      <c r="CV162" s="75"/>
      <c r="CW162" s="75"/>
      <c r="CX162" s="75"/>
      <c r="CY162" s="75"/>
      <c r="CZ162" s="75"/>
      <c r="DA162" s="75"/>
    </row>
    <row r="163" spans="2:105" x14ac:dyDescent="0.2">
      <c r="B163">
        <f>MasterPivot!B164</f>
        <v>194.34224016677757</v>
      </c>
      <c r="N163">
        <f>MasterPivot!C164</f>
        <v>45.670426439192724</v>
      </c>
      <c r="AA163">
        <f>MasterPivot!D164</f>
        <v>1.3130282805081368</v>
      </c>
      <c r="AB163">
        <f t="shared" si="31"/>
        <v>1.3130282805081368</v>
      </c>
      <c r="AO163">
        <f>MasterPivot!E164</f>
        <v>0</v>
      </c>
      <c r="AP163" t="str">
        <f t="shared" si="32"/>
        <v/>
      </c>
      <c r="BD163">
        <f>MasterPivot!F164</f>
        <v>7.8114676020408149</v>
      </c>
      <c r="BF163">
        <f t="shared" ref="BF163" si="39">BD275</f>
        <v>7.7227734374999999</v>
      </c>
      <c r="BS163">
        <f>MasterPivot!G164</f>
        <v>4.2629288809405219</v>
      </c>
      <c r="CE163">
        <f>MasterPivot!H164</f>
        <v>253.4000913694598</v>
      </c>
      <c r="CR163" s="75"/>
      <c r="CS163" s="75"/>
      <c r="CT163" s="75"/>
      <c r="CU163" s="75"/>
      <c r="CV163" s="75"/>
      <c r="CW163" s="75"/>
      <c r="CX163" s="75"/>
      <c r="CY163" s="75"/>
      <c r="CZ163" s="75"/>
      <c r="DA163" s="75"/>
    </row>
    <row r="164" spans="2:105" x14ac:dyDescent="0.2">
      <c r="B164">
        <f>MasterPivot!B165</f>
        <v>336.73037439772219</v>
      </c>
      <c r="N164">
        <f>MasterPivot!C165</f>
        <v>79.131637983464714</v>
      </c>
      <c r="AA164">
        <f>MasterPivot!D165</f>
        <v>2.6260565610162736</v>
      </c>
      <c r="AB164">
        <f t="shared" si="31"/>
        <v>2.6260565610162736</v>
      </c>
      <c r="AO164">
        <f>MasterPivot!E165</f>
        <v>0</v>
      </c>
      <c r="AP164" t="str">
        <f t="shared" si="32"/>
        <v/>
      </c>
      <c r="BD164">
        <f>MasterPivot!F165</f>
        <v>0</v>
      </c>
      <c r="BF164">
        <f>BD277</f>
        <v>6.0751251889644751</v>
      </c>
      <c r="BS164">
        <f>MasterPivot!G165</f>
        <v>19.299024445890133</v>
      </c>
      <c r="CE164">
        <f>MasterPivot!H165</f>
        <v>437.78709338809335</v>
      </c>
      <c r="CR164" s="75"/>
      <c r="CS164" s="75"/>
      <c r="CT164" s="75"/>
      <c r="CU164" s="75"/>
      <c r="CV164" s="75"/>
      <c r="CW164" s="75"/>
      <c r="CX164" s="75"/>
      <c r="CY164" s="75"/>
      <c r="CZ164" s="75"/>
      <c r="DA164" s="75"/>
    </row>
    <row r="165" spans="2:105" x14ac:dyDescent="0.2">
      <c r="B165">
        <f>MasterPivot!B166</f>
        <v>375.76556578394252</v>
      </c>
      <c r="N165">
        <f>MasterPivot!C166</f>
        <v>88.304907959226483</v>
      </c>
      <c r="AA165">
        <f>MasterPivot!D166</f>
        <v>3.93908484152441</v>
      </c>
      <c r="AB165">
        <f t="shared" si="31"/>
        <v>3.93908484152441</v>
      </c>
      <c r="AO165">
        <f>MasterPivot!E166</f>
        <v>0</v>
      </c>
      <c r="AP165" t="str">
        <f t="shared" si="32"/>
        <v/>
      </c>
      <c r="BD165">
        <f>MasterPivot!F166</f>
        <v>0</v>
      </c>
      <c r="BF165">
        <f t="shared" ref="BF165" si="40">BD278</f>
        <v>2.6190476190476195</v>
      </c>
      <c r="BS165">
        <f>MasterPivot!G166</f>
        <v>44.017621386495456</v>
      </c>
      <c r="CE165">
        <f>MasterPivot!H166</f>
        <v>512.02717997118884</v>
      </c>
      <c r="CR165" s="75"/>
      <c r="CS165" s="75"/>
      <c r="CT165" s="75"/>
      <c r="CU165" s="75"/>
      <c r="CV165" s="75"/>
      <c r="CW165" s="75"/>
      <c r="CX165" s="75"/>
      <c r="CY165" s="75"/>
      <c r="CZ165" s="75"/>
      <c r="DA165" s="75"/>
    </row>
    <row r="166" spans="2:105" x14ac:dyDescent="0.2">
      <c r="B166">
        <f>MasterPivot!B167</f>
        <v>235.46706212209247</v>
      </c>
      <c r="N166">
        <f>MasterPivot!C167</f>
        <v>55.334759598691726</v>
      </c>
      <c r="AA166">
        <f>MasterPivot!D167</f>
        <v>7.002817496043396</v>
      </c>
      <c r="AB166">
        <f t="shared" si="31"/>
        <v>7.002817496043396</v>
      </c>
      <c r="AO166">
        <f>MasterPivot!E167</f>
        <v>0</v>
      </c>
      <c r="AP166" t="str">
        <f t="shared" si="32"/>
        <v/>
      </c>
      <c r="BD166">
        <f>MasterPivot!F167</f>
        <v>1.3079276913036941</v>
      </c>
      <c r="BF166">
        <f>BD282</f>
        <v>2.1676594387755102</v>
      </c>
      <c r="BS166">
        <f>MasterPivot!G167</f>
        <v>48.510490460221732</v>
      </c>
      <c r="CE166">
        <f>MasterPivot!H167</f>
        <v>347.62305736835299</v>
      </c>
      <c r="CR166" s="75"/>
      <c r="CS166" s="75"/>
      <c r="CT166" s="75"/>
      <c r="CU166" s="75"/>
      <c r="CV166" s="75"/>
      <c r="CW166" s="75"/>
      <c r="CX166" s="75"/>
      <c r="CY166" s="75"/>
      <c r="CZ166" s="75"/>
      <c r="DA166" s="75"/>
    </row>
    <row r="167" spans="2:105" x14ac:dyDescent="0.2">
      <c r="B167">
        <f>MasterPivot!B168</f>
        <v>319.92010670821776</v>
      </c>
      <c r="N167">
        <f>MasterPivot!C168</f>
        <v>75.181225076431176</v>
      </c>
      <c r="AA167">
        <f>MasterPivot!D168</f>
        <v>0.43767609350271225</v>
      </c>
      <c r="AB167">
        <f t="shared" si="31"/>
        <v>0.43767609350271225</v>
      </c>
      <c r="AO167">
        <f>MasterPivot!E168</f>
        <v>0</v>
      </c>
      <c r="AP167" t="str">
        <f t="shared" si="32"/>
        <v/>
      </c>
      <c r="BD167">
        <f>MasterPivot!F168</f>
        <v>0</v>
      </c>
      <c r="BF167">
        <f t="shared" ref="BF167:BF169" si="41">BD283</f>
        <v>5.503273809523809</v>
      </c>
      <c r="BS167">
        <f>MasterPivot!G168</f>
        <v>2.8337330573783985</v>
      </c>
      <c r="CE167">
        <f>MasterPivot!H168</f>
        <v>398.37274093553009</v>
      </c>
      <c r="CR167" s="75"/>
      <c r="CS167" s="75"/>
      <c r="CT167" s="75"/>
      <c r="CU167" s="75"/>
      <c r="CV167" s="75"/>
      <c r="CW167" s="75"/>
      <c r="CX167" s="75"/>
      <c r="CY167" s="75"/>
      <c r="CZ167" s="75"/>
      <c r="DA167" s="75"/>
    </row>
    <row r="168" spans="2:105" x14ac:dyDescent="0.2">
      <c r="B168">
        <f>MasterPivot!B169</f>
        <v>227.53812708156394</v>
      </c>
      <c r="N168">
        <f>MasterPivot!C169</f>
        <v>53.471459864167521</v>
      </c>
      <c r="AA168">
        <f>MasterPivot!D169</f>
        <v>0</v>
      </c>
      <c r="AB168">
        <f t="shared" si="31"/>
        <v>0</v>
      </c>
      <c r="AO168">
        <f>MasterPivot!E169</f>
        <v>0</v>
      </c>
      <c r="AP168" t="str">
        <f t="shared" si="32"/>
        <v/>
      </c>
      <c r="BD168">
        <f>MasterPivot!F169</f>
        <v>0</v>
      </c>
      <c r="BF168">
        <f t="shared" si="41"/>
        <v>2.5718229166666666</v>
      </c>
      <c r="BS168">
        <f>MasterPivot!G169</f>
        <v>6.9211957933244284</v>
      </c>
      <c r="CE168">
        <f>MasterPivot!H169</f>
        <v>287.93078273905593</v>
      </c>
      <c r="CR168" s="75"/>
      <c r="CS168" s="75"/>
      <c r="CT168" s="75"/>
      <c r="CU168" s="75"/>
      <c r="CV168" s="75"/>
      <c r="CW168" s="75"/>
      <c r="CX168" s="75"/>
      <c r="CY168" s="75"/>
      <c r="CZ168" s="75"/>
      <c r="DA168" s="75"/>
    </row>
    <row r="169" spans="2:105" x14ac:dyDescent="0.2">
      <c r="B169">
        <f>MasterPivot!B170</f>
        <v>217.5392449621985</v>
      </c>
      <c r="N169">
        <f>MasterPivot!C170</f>
        <v>51.121722566116645</v>
      </c>
      <c r="AA169">
        <f>MasterPivot!D170</f>
        <v>2.6260565610162736</v>
      </c>
      <c r="AB169">
        <f t="shared" si="31"/>
        <v>2.6260565610162736</v>
      </c>
      <c r="AO169">
        <f>MasterPivot!E170</f>
        <v>0</v>
      </c>
      <c r="AP169" t="str">
        <f t="shared" si="32"/>
        <v/>
      </c>
      <c r="BD169">
        <f>MasterPivot!F170</f>
        <v>4.2176210148938829</v>
      </c>
      <c r="BF169">
        <f t="shared" si="41"/>
        <v>10.293726147594626</v>
      </c>
      <c r="BS169">
        <f>MasterPivot!G170</f>
        <v>8.8820271107053532</v>
      </c>
      <c r="CE169">
        <f>MasterPivot!H170</f>
        <v>284.38667221493068</v>
      </c>
      <c r="CR169" s="75"/>
      <c r="CS169" s="75"/>
      <c r="CT169" s="75"/>
      <c r="CU169" s="75"/>
      <c r="CV169" s="75"/>
      <c r="CW169" s="75"/>
      <c r="CX169" s="75"/>
      <c r="CY169" s="75"/>
      <c r="CZ169" s="75"/>
      <c r="DA169" s="75"/>
    </row>
    <row r="170" spans="2:105" x14ac:dyDescent="0.2">
      <c r="B170">
        <f>MasterPivot!B171</f>
        <v>150.11348201006837</v>
      </c>
      <c r="N170">
        <f>MasterPivot!C171</f>
        <v>35.276668272366067</v>
      </c>
      <c r="AA170">
        <f>MasterPivot!D171</f>
        <v>3.501408748021698</v>
      </c>
      <c r="AB170">
        <f t="shared" si="31"/>
        <v>3.501408748021698</v>
      </c>
      <c r="AO170">
        <f>MasterPivot!E171</f>
        <v>0</v>
      </c>
      <c r="AP170" t="str">
        <f t="shared" si="32"/>
        <v/>
      </c>
      <c r="BD170">
        <f>MasterPivot!F171</f>
        <v>6.0689413620351766</v>
      </c>
      <c r="BF170">
        <f>BD288</f>
        <v>20.096135703645832</v>
      </c>
      <c r="BS170">
        <f>MasterPivot!G171</f>
        <v>20.052402192339034</v>
      </c>
      <c r="CE170">
        <f>MasterPivot!H171</f>
        <v>215.01290258483036</v>
      </c>
      <c r="CR170" s="75"/>
      <c r="CS170" s="75"/>
      <c r="CT170" s="75"/>
      <c r="CU170" s="75"/>
      <c r="CV170" s="75"/>
      <c r="CW170" s="75"/>
      <c r="CX170" s="75"/>
      <c r="CY170" s="75"/>
      <c r="CZ170" s="75"/>
      <c r="DA170" s="75"/>
    </row>
    <row r="171" spans="2:105" x14ac:dyDescent="0.2">
      <c r="B171">
        <f>MasterPivot!B172</f>
        <v>107.67417805204796</v>
      </c>
      <c r="N171">
        <f>MasterPivot!C172</f>
        <v>25.303431842231269</v>
      </c>
      <c r="AA171">
        <f>MasterPivot!D172</f>
        <v>4.8144370285298344</v>
      </c>
      <c r="AB171">
        <f t="shared" si="31"/>
        <v>4.8144370285298344</v>
      </c>
      <c r="AO171">
        <f>MasterPivot!E172</f>
        <v>0</v>
      </c>
      <c r="AP171" t="str">
        <f t="shared" si="32"/>
        <v/>
      </c>
      <c r="BD171">
        <f>MasterPivot!F172</f>
        <v>2.6766666666666667</v>
      </c>
      <c r="BF171">
        <f>BD290</f>
        <v>10.654416666666666</v>
      </c>
      <c r="BS171">
        <f>MasterPivot!G172</f>
        <v>2.3070200287546374</v>
      </c>
      <c r="CE171">
        <f>MasterPivot!H172</f>
        <v>142.77573361823036</v>
      </c>
      <c r="CR171" s="75"/>
      <c r="CS171" s="75"/>
      <c r="CT171" s="75"/>
      <c r="CU171" s="75"/>
      <c r="CV171" s="75"/>
      <c r="CW171" s="75"/>
      <c r="CX171" s="75"/>
      <c r="CY171" s="75"/>
      <c r="CZ171" s="75"/>
      <c r="DA171" s="75"/>
    </row>
    <row r="172" spans="2:105" x14ac:dyDescent="0.2">
      <c r="B172">
        <f>MasterPivot!B173</f>
        <v>159.07558946071242</v>
      </c>
      <c r="N172">
        <f>MasterPivot!C173</f>
        <v>37.382763523267414</v>
      </c>
      <c r="AA172">
        <f>MasterPivot!D173</f>
        <v>7.002817496043396</v>
      </c>
      <c r="AB172">
        <f t="shared" si="31"/>
        <v>7.002817496043396</v>
      </c>
      <c r="AO172">
        <f>MasterPivot!E173</f>
        <v>0</v>
      </c>
      <c r="AP172" t="str">
        <f t="shared" si="32"/>
        <v/>
      </c>
      <c r="BD172">
        <f>MasterPivot!F173</f>
        <v>3.5535633680555563</v>
      </c>
      <c r="BF172">
        <f t="shared" ref="BF172" si="42">BD291</f>
        <v>23.941770416666671</v>
      </c>
      <c r="BS172">
        <f>MasterPivot!G173</f>
        <v>10.254723150172891</v>
      </c>
      <c r="CE172">
        <f>MasterPivot!H173</f>
        <v>217.26945699825168</v>
      </c>
      <c r="CR172" s="75"/>
      <c r="CS172" s="75"/>
      <c r="CT172" s="75"/>
      <c r="CU172" s="75"/>
      <c r="CV172" s="75"/>
      <c r="CW172" s="75"/>
      <c r="CX172" s="75"/>
      <c r="CY172" s="75"/>
      <c r="CZ172" s="75"/>
      <c r="DA172" s="75"/>
    </row>
    <row r="173" spans="2:105" x14ac:dyDescent="0.2">
      <c r="B173">
        <f>MasterPivot!B174</f>
        <v>198.68334089729822</v>
      </c>
      <c r="N173">
        <f>MasterPivot!C174</f>
        <v>46.690585110865079</v>
      </c>
      <c r="AA173">
        <f>MasterPivot!D174</f>
        <v>4.3767609350271224</v>
      </c>
      <c r="AB173">
        <f t="shared" si="31"/>
        <v>4.3767609350271224</v>
      </c>
      <c r="AO173">
        <f>MasterPivot!E174</f>
        <v>0</v>
      </c>
      <c r="AP173" t="str">
        <f t="shared" si="32"/>
        <v/>
      </c>
      <c r="BD173">
        <f>MasterPivot!F174</f>
        <v>0.81449263038548758</v>
      </c>
      <c r="BF173">
        <f>BD293</f>
        <v>0.63663903061224503</v>
      </c>
      <c r="BS173">
        <f>MasterPivot!G174</f>
        <v>0.45306110578063163</v>
      </c>
      <c r="CE173">
        <f>MasterPivot!H174</f>
        <v>251.01824067935655</v>
      </c>
      <c r="CR173" s="75"/>
      <c r="CS173" s="75"/>
      <c r="CT173" s="75"/>
      <c r="CU173" s="75"/>
      <c r="CV173" s="75"/>
      <c r="CW173" s="75"/>
      <c r="CX173" s="75"/>
      <c r="CY173" s="75"/>
      <c r="CZ173" s="75"/>
      <c r="DA173" s="75"/>
    </row>
    <row r="174" spans="2:105" x14ac:dyDescent="0.2">
      <c r="B174">
        <f>MasterPivot!B175</f>
        <v>86.396771889438526</v>
      </c>
      <c r="N174">
        <f>MasterPivot!C175</f>
        <v>20.303241394018052</v>
      </c>
      <c r="AA174">
        <f>MasterPivot!D175</f>
        <v>7.002817496043396</v>
      </c>
      <c r="AB174">
        <f t="shared" si="31"/>
        <v>7.002817496043396</v>
      </c>
      <c r="AO174">
        <f>MasterPivot!E175</f>
        <v>0</v>
      </c>
      <c r="AP174" t="str">
        <f t="shared" si="32"/>
        <v/>
      </c>
      <c r="BD174">
        <f>MasterPivot!F175</f>
        <v>0</v>
      </c>
      <c r="BF174">
        <f>BD298</f>
        <v>10.086638980701835</v>
      </c>
      <c r="BS174">
        <f>MasterPivot!G175</f>
        <v>0</v>
      </c>
      <c r="CE174">
        <f>MasterPivot!H175</f>
        <v>113.70283077949996</v>
      </c>
      <c r="CR174" s="75"/>
      <c r="CS174" s="75"/>
      <c r="CT174" s="75"/>
      <c r="CU174" s="75"/>
      <c r="CV174" s="75"/>
      <c r="CW174" s="75"/>
      <c r="CX174" s="75"/>
      <c r="CY174" s="75"/>
      <c r="CZ174" s="75"/>
      <c r="DA174" s="75"/>
    </row>
    <row r="175" spans="2:105" x14ac:dyDescent="0.2">
      <c r="B175">
        <f>MasterPivot!B176</f>
        <v>94.817712067825525</v>
      </c>
      <c r="N175">
        <f>MasterPivot!C176</f>
        <v>22.282162335938999</v>
      </c>
      <c r="AA175">
        <f>MasterPivot!D176</f>
        <v>6.5651414025406831</v>
      </c>
      <c r="AB175">
        <f t="shared" si="31"/>
        <v>6.5651414025406831</v>
      </c>
      <c r="AO175">
        <f>MasterPivot!E176</f>
        <v>0</v>
      </c>
      <c r="AP175" t="str">
        <f t="shared" si="32"/>
        <v/>
      </c>
      <c r="BD175">
        <f>MasterPivot!F176</f>
        <v>0.78908449074074083</v>
      </c>
      <c r="BF175">
        <f t="shared" ref="BF175" si="43">BD299</f>
        <v>8.4779898254974562</v>
      </c>
      <c r="BS175">
        <f>MasterPivot!G176</f>
        <v>0.79308193125393656</v>
      </c>
      <c r="CE175">
        <f>MasterPivot!H176</f>
        <v>125.24718222829988</v>
      </c>
      <c r="CR175" s="75"/>
      <c r="CS175" s="75"/>
      <c r="CT175" s="75"/>
      <c r="CU175" s="75"/>
      <c r="CV175" s="75"/>
      <c r="CW175" s="75"/>
      <c r="CX175" s="75"/>
      <c r="CY175" s="75"/>
      <c r="CZ175" s="75"/>
      <c r="DA175" s="75"/>
    </row>
    <row r="176" spans="2:105" x14ac:dyDescent="0.2">
      <c r="B176">
        <f>MasterPivot!B177</f>
        <v>74.465097393044758</v>
      </c>
      <c r="N176">
        <f>MasterPivot!C177</f>
        <v>17.499297887365518</v>
      </c>
      <c r="AA176">
        <f>MasterPivot!D177</f>
        <v>3.063732654518986</v>
      </c>
      <c r="AB176">
        <f t="shared" si="31"/>
        <v>3.063732654518986</v>
      </c>
      <c r="AO176">
        <f>MasterPivot!E177</f>
        <v>0</v>
      </c>
      <c r="AP176" t="str">
        <f t="shared" si="32"/>
        <v/>
      </c>
      <c r="BD176">
        <f>MasterPivot!F177</f>
        <v>2.8137576880631041</v>
      </c>
      <c r="BF176">
        <f>BD302</f>
        <v>4.9205406250000007E-2</v>
      </c>
      <c r="BS176">
        <f>MasterPivot!G177</f>
        <v>12.100798109781252</v>
      </c>
      <c r="CE176">
        <f>MasterPivot!H177</f>
        <v>109.94268373277362</v>
      </c>
      <c r="CR176" s="75"/>
      <c r="CS176" s="75"/>
      <c r="CT176" s="75"/>
      <c r="CU176" s="75"/>
      <c r="CV176" s="75"/>
      <c r="CW176" s="75"/>
      <c r="CX176" s="75"/>
      <c r="CY176" s="75"/>
      <c r="CZ176" s="75"/>
      <c r="DA176" s="75"/>
    </row>
    <row r="177" spans="2:105" x14ac:dyDescent="0.2">
      <c r="B177">
        <f>MasterPivot!B178</f>
        <v>202.60544262526159</v>
      </c>
      <c r="N177">
        <f>MasterPivot!C178</f>
        <v>47.612279016936469</v>
      </c>
      <c r="AA177">
        <f>MasterPivot!D178</f>
        <v>1.750704374010849</v>
      </c>
      <c r="AB177">
        <f t="shared" si="31"/>
        <v>1.750704374010849</v>
      </c>
      <c r="AO177">
        <f>MasterPivot!E178</f>
        <v>0</v>
      </c>
      <c r="AP177" t="str">
        <f t="shared" si="32"/>
        <v/>
      </c>
      <c r="BD177">
        <f>MasterPivot!F178</f>
        <v>1.7520727040816326</v>
      </c>
      <c r="BF177">
        <f t="shared" ref="BF177" si="44">BD303</f>
        <v>1.347775E-2</v>
      </c>
      <c r="BS177">
        <f>MasterPivot!G178</f>
        <v>28.668363273899274</v>
      </c>
      <c r="CE177">
        <f>MasterPivot!H178</f>
        <v>282.38886199418982</v>
      </c>
      <c r="CR177" s="75"/>
      <c r="CS177" s="75"/>
      <c r="CT177" s="75"/>
      <c r="CU177" s="75"/>
      <c r="CV177" s="75"/>
      <c r="CW177" s="75"/>
      <c r="CX177" s="75"/>
      <c r="CY177" s="75"/>
      <c r="CZ177" s="75"/>
      <c r="DA177" s="75"/>
    </row>
    <row r="178" spans="2:105" x14ac:dyDescent="0.2">
      <c r="B178">
        <f>MasterPivot!B179</f>
        <v>95.843568636217952</v>
      </c>
      <c r="N178">
        <f>MasterPivot!C179</f>
        <v>22.523238629511219</v>
      </c>
      <c r="AA178">
        <f>MasterPivot!D179</f>
        <v>3.93908484152441</v>
      </c>
      <c r="AB178">
        <f t="shared" si="31"/>
        <v>3.93908484152441</v>
      </c>
      <c r="AO178">
        <f>MasterPivot!E179</f>
        <v>0</v>
      </c>
      <c r="AP178" t="str">
        <f t="shared" si="32"/>
        <v/>
      </c>
      <c r="BD178">
        <f>MasterPivot!F179</f>
        <v>0</v>
      </c>
      <c r="BF178">
        <f>BD305</f>
        <v>3.2577330090931049</v>
      </c>
      <c r="BS178">
        <f>MasterPivot!G179</f>
        <v>5.4384450288808948</v>
      </c>
      <c r="CE178">
        <f>MasterPivot!H179</f>
        <v>127.74433713613446</v>
      </c>
      <c r="CR178" s="75"/>
      <c r="CS178" s="75"/>
      <c r="CT178" s="75"/>
      <c r="CU178" s="75"/>
      <c r="CV178" s="75"/>
      <c r="CW178" s="75"/>
      <c r="CX178" s="75"/>
      <c r="CY178" s="75"/>
      <c r="CZ178" s="75"/>
      <c r="DA178" s="75"/>
    </row>
    <row r="179" spans="2:105" x14ac:dyDescent="0.2">
      <c r="B179">
        <f>MasterPivot!B180</f>
        <v>134.11259906432028</v>
      </c>
      <c r="N179">
        <f>MasterPivot!C180</f>
        <v>31.516460780115263</v>
      </c>
      <c r="AA179">
        <f>MasterPivot!D180</f>
        <v>4.8144370285298344</v>
      </c>
      <c r="AB179">
        <f t="shared" si="31"/>
        <v>4.8144370285298344</v>
      </c>
      <c r="AO179">
        <f>MasterPivot!E180</f>
        <v>0</v>
      </c>
      <c r="AP179" t="str">
        <f t="shared" si="32"/>
        <v/>
      </c>
      <c r="BD179">
        <f>MasterPivot!F180</f>
        <v>1.5796483434261215</v>
      </c>
      <c r="BF179">
        <f t="shared" ref="BF179" si="45">BD306</f>
        <v>4.4214843749999995</v>
      </c>
      <c r="BS179">
        <f>MasterPivot!G180</f>
        <v>8.431109559630583</v>
      </c>
      <c r="CE179">
        <f>MasterPivot!H180</f>
        <v>180.45425477602208</v>
      </c>
      <c r="CR179" s="75"/>
      <c r="CS179" s="75"/>
      <c r="CT179" s="75"/>
      <c r="CU179" s="75"/>
      <c r="CV179" s="75"/>
      <c r="CW179" s="75"/>
      <c r="CX179" s="75"/>
      <c r="CY179" s="75"/>
      <c r="CZ179" s="75"/>
      <c r="DA179" s="75"/>
    </row>
    <row r="180" spans="2:105" x14ac:dyDescent="0.2">
      <c r="B180">
        <f>MasterPivot!B181</f>
        <v>209.05427755942512</v>
      </c>
      <c r="N180">
        <f>MasterPivot!C181</f>
        <v>49.127755226464899</v>
      </c>
      <c r="AA180">
        <f>MasterPivot!D181</f>
        <v>2.1883804675135612</v>
      </c>
      <c r="AB180">
        <f t="shared" si="31"/>
        <v>2.1883804675135612</v>
      </c>
      <c r="AO180">
        <f>MasterPivot!E181</f>
        <v>0</v>
      </c>
      <c r="AP180" t="str">
        <f t="shared" si="32"/>
        <v/>
      </c>
      <c r="BD180">
        <f>MasterPivot!F181</f>
        <v>4.8411458333333313</v>
      </c>
      <c r="BF180">
        <f>BD308</f>
        <v>1.3153698979591839</v>
      </c>
      <c r="BS180">
        <f>MasterPivot!G181</f>
        <v>11.333251312514033</v>
      </c>
      <c r="CE180">
        <f>MasterPivot!H181</f>
        <v>276.54481039925093</v>
      </c>
      <c r="CR180" s="75"/>
      <c r="CS180" s="75"/>
      <c r="CT180" s="75"/>
      <c r="CU180" s="75"/>
      <c r="CV180" s="75"/>
      <c r="CW180" s="75"/>
      <c r="CX180" s="75"/>
      <c r="CY180" s="75"/>
      <c r="CZ180" s="75"/>
      <c r="DA180" s="75"/>
    </row>
    <row r="181" spans="2:105" x14ac:dyDescent="0.2">
      <c r="B181">
        <f>MasterPivot!B182</f>
        <v>175.06025513194783</v>
      </c>
      <c r="N181">
        <f>MasterPivot!C182</f>
        <v>41.139159956007738</v>
      </c>
      <c r="AA181">
        <f>MasterPivot!D182</f>
        <v>0</v>
      </c>
      <c r="AB181">
        <f t="shared" si="31"/>
        <v>0</v>
      </c>
      <c r="AO181">
        <f>MasterPivot!E182</f>
        <v>0</v>
      </c>
      <c r="AP181" t="str">
        <f t="shared" si="32"/>
        <v/>
      </c>
      <c r="BD181">
        <f>MasterPivot!F182</f>
        <v>0.15596064814814817</v>
      </c>
      <c r="BF181">
        <f>BD311</f>
        <v>0.84183673469387754</v>
      </c>
      <c r="BS181">
        <f>MasterPivot!G182</f>
        <v>4.0865097022710488</v>
      </c>
      <c r="CE181">
        <f>MasterPivot!H182</f>
        <v>220.44188543837478</v>
      </c>
      <c r="CR181" s="75"/>
      <c r="CS181" s="75"/>
      <c r="CT181" s="75"/>
      <c r="CU181" s="75"/>
      <c r="CV181" s="75"/>
      <c r="CW181" s="75"/>
      <c r="CX181" s="75"/>
      <c r="CY181" s="75"/>
      <c r="CZ181" s="75"/>
      <c r="DA181" s="75"/>
    </row>
    <row r="182" spans="2:105" x14ac:dyDescent="0.2">
      <c r="B182">
        <f>MasterPivot!B183</f>
        <v>105.24519183120657</v>
      </c>
      <c r="N182">
        <f>MasterPivot!C183</f>
        <v>24.732620080333543</v>
      </c>
      <c r="AA182">
        <f>MasterPivot!D183</f>
        <v>0.43767609350271225</v>
      </c>
      <c r="AB182">
        <f t="shared" si="31"/>
        <v>0.43767609350271225</v>
      </c>
      <c r="AO182">
        <f>MasterPivot!E183</f>
        <v>0</v>
      </c>
      <c r="AP182" t="str">
        <f t="shared" si="32"/>
        <v/>
      </c>
      <c r="BD182">
        <f>MasterPivot!F183</f>
        <v>0.22916666666666666</v>
      </c>
      <c r="BF182">
        <f t="shared" ref="BF182:BF185" si="46">BD312</f>
        <v>3.7187767113095243</v>
      </c>
      <c r="BS182">
        <f>MasterPivot!G183</f>
        <v>4.7888862679773236</v>
      </c>
      <c r="CE182">
        <f>MasterPivot!H183</f>
        <v>135.43354093968679</v>
      </c>
      <c r="CR182" s="75"/>
      <c r="CS182" s="75"/>
      <c r="CT182" s="75"/>
      <c r="CU182" s="75"/>
      <c r="CV182" s="75"/>
      <c r="CW182" s="75"/>
      <c r="CX182" s="75"/>
      <c r="CY182" s="75"/>
      <c r="CZ182" s="75"/>
      <c r="DA182" s="75"/>
    </row>
    <row r="183" spans="2:105" x14ac:dyDescent="0.2">
      <c r="B183">
        <f>MasterPivot!B184</f>
        <v>88.388988926722035</v>
      </c>
      <c r="N183">
        <f>MasterPivot!C184</f>
        <v>20.771412397779677</v>
      </c>
      <c r="AA183">
        <f>MasterPivot!D184</f>
        <v>0.8753521870054245</v>
      </c>
      <c r="AB183">
        <f t="shared" si="31"/>
        <v>0.8753521870054245</v>
      </c>
      <c r="AO183">
        <f>MasterPivot!E184</f>
        <v>0</v>
      </c>
      <c r="AP183" t="str">
        <f t="shared" si="32"/>
        <v/>
      </c>
      <c r="BD183">
        <f>MasterPivot!F184</f>
        <v>0</v>
      </c>
      <c r="BF183">
        <f t="shared" si="46"/>
        <v>2.5186304687500005</v>
      </c>
      <c r="BS183">
        <f>MasterPivot!G184</f>
        <v>6.5355903493738658</v>
      </c>
      <c r="CE183">
        <f>MasterPivot!H184</f>
        <v>116.571343860881</v>
      </c>
      <c r="CR183" s="75"/>
      <c r="CS183" s="75"/>
      <c r="CT183" s="75"/>
      <c r="CU183" s="75"/>
      <c r="CV183" s="75"/>
      <c r="CW183" s="75"/>
      <c r="CX183" s="75"/>
      <c r="CY183" s="75"/>
      <c r="CZ183" s="75"/>
      <c r="DA183" s="75"/>
    </row>
    <row r="184" spans="2:105" x14ac:dyDescent="0.2">
      <c r="B184">
        <f>MasterPivot!B185</f>
        <v>202.45047247365005</v>
      </c>
      <c r="N184">
        <f>MasterPivot!C185</f>
        <v>47.57586103130776</v>
      </c>
      <c r="AA184">
        <f>MasterPivot!D185</f>
        <v>4.3767609350271224</v>
      </c>
      <c r="AB184">
        <f t="shared" si="31"/>
        <v>4.3767609350271224</v>
      </c>
      <c r="AO184">
        <f>MasterPivot!E185</f>
        <v>2.3023695054945055</v>
      </c>
      <c r="AP184">
        <f t="shared" si="32"/>
        <v>2.3023695054945055</v>
      </c>
      <c r="BD184">
        <f>MasterPivot!F185</f>
        <v>0</v>
      </c>
      <c r="BF184">
        <f t="shared" si="46"/>
        <v>1.1087958170068029</v>
      </c>
      <c r="BS184">
        <f>MasterPivot!G185</f>
        <v>8.4932720292502957</v>
      </c>
      <c r="CE184">
        <f>MasterPivot!H185</f>
        <v>262.89636646923526</v>
      </c>
      <c r="CR184" s="75"/>
      <c r="CS184" s="75"/>
      <c r="CT184" s="75"/>
      <c r="CU184" s="75"/>
      <c r="CV184" s="75"/>
      <c r="CW184" s="75"/>
      <c r="CX184" s="75"/>
      <c r="CY184" s="75"/>
      <c r="CZ184" s="75"/>
      <c r="DA184" s="75"/>
    </row>
    <row r="185" spans="2:105" x14ac:dyDescent="0.2">
      <c r="B185">
        <f>MasterPivot!B186</f>
        <v>210.6971777065323</v>
      </c>
      <c r="N185">
        <f>MasterPivot!C186</f>
        <v>49.513836761035087</v>
      </c>
      <c r="AA185">
        <f>MasterPivot!D186</f>
        <v>2.6260565610162736</v>
      </c>
      <c r="AB185">
        <f t="shared" si="31"/>
        <v>2.6260565610162736</v>
      </c>
      <c r="AO185">
        <f>MasterPivot!E186</f>
        <v>0</v>
      </c>
      <c r="AP185" t="str">
        <f t="shared" si="32"/>
        <v/>
      </c>
      <c r="BD185">
        <f>MasterPivot!F186</f>
        <v>4.5007573341836729</v>
      </c>
      <c r="BF185">
        <f t="shared" si="46"/>
        <v>10.835046422619049</v>
      </c>
      <c r="BS185">
        <f>MasterPivot!G186</f>
        <v>12.475210805490704</v>
      </c>
      <c r="CE185">
        <f>MasterPivot!H186</f>
        <v>279.81303916825806</v>
      </c>
      <c r="CR185" s="75"/>
      <c r="CS185" s="75"/>
      <c r="CT185" s="75"/>
      <c r="CU185" s="75"/>
      <c r="CV185" s="75"/>
      <c r="CW185" s="75"/>
      <c r="CX185" s="75"/>
      <c r="CY185" s="75"/>
      <c r="CZ185" s="75"/>
      <c r="DA185" s="75"/>
    </row>
    <row r="186" spans="2:105" x14ac:dyDescent="0.2">
      <c r="B186">
        <f>MasterPivot!B187</f>
        <v>163.22072352658719</v>
      </c>
      <c r="N186">
        <f>MasterPivot!C187</f>
        <v>38.356870028747991</v>
      </c>
      <c r="AA186">
        <f>MasterPivot!D187</f>
        <v>0</v>
      </c>
      <c r="AB186">
        <f t="shared" si="31"/>
        <v>0</v>
      </c>
      <c r="AO186">
        <f>MasterPivot!E187</f>
        <v>0</v>
      </c>
      <c r="AP186" t="str">
        <f t="shared" si="32"/>
        <v/>
      </c>
      <c r="BD186">
        <f>MasterPivot!F187</f>
        <v>6.6812349212384419</v>
      </c>
      <c r="BF186">
        <f>BD317</f>
        <v>5.0257432633996162</v>
      </c>
      <c r="BS186">
        <f>MasterPivot!G187</f>
        <v>18.648660695377597</v>
      </c>
      <c r="CE186">
        <f>MasterPivot!H187</f>
        <v>226.90748917195123</v>
      </c>
      <c r="CR186" s="75"/>
      <c r="CS186" s="75"/>
      <c r="CT186" s="75"/>
      <c r="CU186" s="75"/>
      <c r="CV186" s="75"/>
      <c r="CW186" s="75"/>
      <c r="CX186" s="75"/>
      <c r="CY186" s="75"/>
      <c r="CZ186" s="75"/>
      <c r="DA186" s="75"/>
    </row>
    <row r="187" spans="2:105" x14ac:dyDescent="0.2">
      <c r="B187">
        <f>MasterPivot!B188</f>
        <v>204.51412343758426</v>
      </c>
      <c r="N187">
        <f>MasterPivot!C188</f>
        <v>48.060819007832301</v>
      </c>
      <c r="AA187">
        <f>MasterPivot!D188</f>
        <v>6.127465309037972</v>
      </c>
      <c r="AB187">
        <f t="shared" si="31"/>
        <v>6.127465309037972</v>
      </c>
      <c r="AO187">
        <f>MasterPivot!E188</f>
        <v>0</v>
      </c>
      <c r="AP187" t="str">
        <f t="shared" si="32"/>
        <v/>
      </c>
      <c r="BD187">
        <f>MasterPivot!F188</f>
        <v>2.8411989795918369</v>
      </c>
      <c r="BF187">
        <f>BD321</f>
        <v>2.1573540276624463</v>
      </c>
      <c r="BS187">
        <f>MasterPivot!G188</f>
        <v>4.4458990095312183</v>
      </c>
      <c r="CE187">
        <f>MasterPivot!H188</f>
        <v>265.98950574357752</v>
      </c>
      <c r="CR187" s="75"/>
      <c r="CS187" s="75"/>
      <c r="CT187" s="75"/>
      <c r="CU187" s="75"/>
      <c r="CV187" s="75"/>
      <c r="CW187" s="75"/>
      <c r="CX187" s="75"/>
      <c r="CY187" s="75"/>
      <c r="CZ187" s="75"/>
      <c r="DA187" s="75"/>
    </row>
    <row r="188" spans="2:105" x14ac:dyDescent="0.2">
      <c r="B188">
        <f>MasterPivot!B189</f>
        <v>145.76339177548306</v>
      </c>
      <c r="N188">
        <f>MasterPivot!C189</f>
        <v>34.254397067238514</v>
      </c>
      <c r="AA188">
        <f>MasterPivot!D189</f>
        <v>1.3130282805081368</v>
      </c>
      <c r="AB188">
        <f t="shared" si="31"/>
        <v>1.3130282805081368</v>
      </c>
      <c r="AO188">
        <f>MasterPivot!E189</f>
        <v>4.6901867088607601</v>
      </c>
      <c r="AP188">
        <f t="shared" si="32"/>
        <v>4.6901867088607601</v>
      </c>
      <c r="BD188">
        <f>MasterPivot!F189</f>
        <v>1.6837384259259263</v>
      </c>
      <c r="BF188">
        <f>BD323</f>
        <v>1.1965937499999999</v>
      </c>
      <c r="BS188">
        <f>MasterPivot!G189</f>
        <v>21.932682733400473</v>
      </c>
      <c r="CE188">
        <f>MasterPivot!H189</f>
        <v>204.94723828255613</v>
      </c>
      <c r="CR188" s="75"/>
      <c r="CS188" s="75"/>
      <c r="CT188" s="75"/>
      <c r="CU188" s="75"/>
      <c r="CV188" s="75"/>
      <c r="CW188" s="75"/>
      <c r="CX188" s="75"/>
      <c r="CY188" s="75"/>
      <c r="CZ188" s="75"/>
      <c r="DA188" s="75"/>
    </row>
    <row r="189" spans="2:105" x14ac:dyDescent="0.2">
      <c r="B189">
        <f>MasterPivot!B190</f>
        <v>217.10634698943088</v>
      </c>
      <c r="N189">
        <f>MasterPivot!C190</f>
        <v>51.019991542516252</v>
      </c>
      <c r="AA189">
        <f>MasterPivot!D190</f>
        <v>3.93908484152441</v>
      </c>
      <c r="AB189">
        <f t="shared" si="31"/>
        <v>3.93908484152441</v>
      </c>
      <c r="AO189">
        <f>MasterPivot!E190</f>
        <v>0</v>
      </c>
      <c r="AP189" t="str">
        <f t="shared" si="32"/>
        <v/>
      </c>
      <c r="BD189">
        <f>MasterPivot!F190</f>
        <v>6.7540509259259238</v>
      </c>
      <c r="BF189">
        <f>BD325</f>
        <v>4.7765259259259256</v>
      </c>
      <c r="BS189">
        <f>MasterPivot!G190</f>
        <v>5.0758061543716675</v>
      </c>
      <c r="CE189">
        <f>MasterPivot!H190</f>
        <v>283.89528045376909</v>
      </c>
      <c r="CR189" s="75"/>
      <c r="CS189" s="75"/>
      <c r="CT189" s="75"/>
      <c r="CU189" s="75"/>
      <c r="CV189" s="75"/>
      <c r="CW189" s="75"/>
      <c r="CX189" s="75"/>
      <c r="CY189" s="75"/>
      <c r="CZ189" s="75"/>
      <c r="DA189" s="75"/>
    </row>
    <row r="190" spans="2:105" x14ac:dyDescent="0.2">
      <c r="B190">
        <f>MasterPivot!B191</f>
        <v>192.14901243594744</v>
      </c>
      <c r="N190">
        <f>MasterPivot!C191</f>
        <v>45.155017922447648</v>
      </c>
      <c r="AA190">
        <f>MasterPivot!D191</f>
        <v>3.063732654518986</v>
      </c>
      <c r="AB190">
        <f t="shared" si="31"/>
        <v>3.063732654518986</v>
      </c>
      <c r="AO190">
        <f>MasterPivot!E191</f>
        <v>0</v>
      </c>
      <c r="AP190" t="str">
        <f t="shared" si="32"/>
        <v/>
      </c>
      <c r="BD190">
        <f>MasterPivot!F191</f>
        <v>0</v>
      </c>
      <c r="BF190">
        <f>BD327</f>
        <v>4.2350343750000006</v>
      </c>
      <c r="BS190">
        <f>MasterPivot!G191</f>
        <v>2.3288688654975491</v>
      </c>
      <c r="CE190">
        <f>MasterPivot!H191</f>
        <v>242.69663187841164</v>
      </c>
      <c r="CR190" s="75"/>
      <c r="CS190" s="75"/>
      <c r="CT190" s="75"/>
      <c r="CU190" s="75"/>
      <c r="CV190" s="75"/>
      <c r="CW190" s="75"/>
      <c r="CX190" s="75"/>
      <c r="CY190" s="75"/>
      <c r="CZ190" s="75"/>
      <c r="DA190" s="75"/>
    </row>
    <row r="191" spans="2:105" x14ac:dyDescent="0.2">
      <c r="B191">
        <f>MasterPivot!B192</f>
        <v>230.69877954702224</v>
      </c>
      <c r="N191">
        <f>MasterPivot!C192</f>
        <v>54.214213193550222</v>
      </c>
      <c r="AA191">
        <f>MasterPivot!D192</f>
        <v>5.2521131220325472</v>
      </c>
      <c r="AB191">
        <f t="shared" si="31"/>
        <v>5.2521131220325472</v>
      </c>
      <c r="AO191">
        <f>MasterPivot!E192</f>
        <v>0</v>
      </c>
      <c r="AP191" t="str">
        <f t="shared" si="32"/>
        <v/>
      </c>
      <c r="BD191">
        <f>MasterPivot!F192</f>
        <v>1.870748299319728</v>
      </c>
      <c r="BF191">
        <f>BD329</f>
        <v>5.8137750000000006</v>
      </c>
      <c r="BS191">
        <f>MasterPivot!G192</f>
        <v>5.6694338671342646</v>
      </c>
      <c r="CE191">
        <f>MasterPivot!H192</f>
        <v>297.70528802905898</v>
      </c>
      <c r="CR191" s="75"/>
      <c r="CS191" s="75"/>
      <c r="CT191" s="75"/>
      <c r="CU191" s="75"/>
      <c r="CV191" s="75"/>
      <c r="CW191" s="75"/>
      <c r="CX191" s="75"/>
      <c r="CY191" s="75"/>
      <c r="CZ191" s="75"/>
      <c r="DA191" s="75"/>
    </row>
    <row r="192" spans="2:105" x14ac:dyDescent="0.2">
      <c r="B192">
        <f>MasterPivot!B193</f>
        <v>162.56348964274761</v>
      </c>
      <c r="N192">
        <f>MasterPivot!C193</f>
        <v>38.20242006604569</v>
      </c>
      <c r="AA192">
        <f>MasterPivot!D193</f>
        <v>5.2521131220325472</v>
      </c>
      <c r="AB192">
        <f t="shared" si="31"/>
        <v>5.2521131220325472</v>
      </c>
      <c r="AO192">
        <f>MasterPivot!E193</f>
        <v>4.2304798850574716</v>
      </c>
      <c r="AP192">
        <f t="shared" si="32"/>
        <v>4.2304798850574716</v>
      </c>
      <c r="BD192">
        <f>MasterPivot!F193</f>
        <v>0</v>
      </c>
      <c r="BF192">
        <f>BD331</f>
        <v>7.8318981481481496</v>
      </c>
      <c r="BS192">
        <f>MasterPivot!G193</f>
        <v>12.222776550574316</v>
      </c>
      <c r="CE192">
        <f>MasterPivot!H193</f>
        <v>218.24079938140014</v>
      </c>
      <c r="CR192" s="75"/>
      <c r="CS192" s="75"/>
      <c r="CT192" s="75"/>
      <c r="CU192" s="75"/>
      <c r="CV192" s="75"/>
      <c r="CW192" s="75"/>
      <c r="CX192" s="75"/>
      <c r="CY192" s="75"/>
      <c r="CZ192" s="75"/>
      <c r="DA192" s="75"/>
    </row>
    <row r="193" spans="2:105" x14ac:dyDescent="0.2">
      <c r="B193">
        <f>MasterPivot!B194</f>
        <v>143.37492719610731</v>
      </c>
      <c r="N193">
        <f>MasterPivot!C194</f>
        <v>33.693107891085212</v>
      </c>
      <c r="AA193">
        <f>MasterPivot!D194</f>
        <v>3.063732654518986</v>
      </c>
      <c r="AB193">
        <f t="shared" si="31"/>
        <v>3.063732654518986</v>
      </c>
      <c r="AO193">
        <f>MasterPivot!E194</f>
        <v>0</v>
      </c>
      <c r="AP193" t="str">
        <f t="shared" si="32"/>
        <v/>
      </c>
      <c r="BD193">
        <f>MasterPivot!F194</f>
        <v>0.17095833333333335</v>
      </c>
      <c r="BF193">
        <f>BD336</f>
        <v>2.9803125000000001</v>
      </c>
      <c r="BS193">
        <f>MasterPivot!G194</f>
        <v>6.9585830884963054</v>
      </c>
      <c r="CE193">
        <f>MasterPivot!H194</f>
        <v>187.26130916354117</v>
      </c>
      <c r="CR193" s="75"/>
      <c r="CS193" s="75"/>
      <c r="CT193" s="75"/>
      <c r="CU193" s="75"/>
      <c r="CV193" s="75"/>
      <c r="CW193" s="75"/>
      <c r="CX193" s="75"/>
      <c r="CY193" s="75"/>
      <c r="CZ193" s="75"/>
      <c r="DA193" s="75"/>
    </row>
    <row r="194" spans="2:105" x14ac:dyDescent="0.2">
      <c r="B194">
        <f>MasterPivot!B195</f>
        <v>161.94061357550726</v>
      </c>
      <c r="N194">
        <f>MasterPivot!C195</f>
        <v>38.056044190244201</v>
      </c>
      <c r="AA194">
        <f>MasterPivot!D195</f>
        <v>3.93908484152441</v>
      </c>
      <c r="AB194">
        <f t="shared" si="31"/>
        <v>3.93908484152441</v>
      </c>
      <c r="AO194">
        <f>MasterPivot!E195</f>
        <v>0</v>
      </c>
      <c r="AP194" t="str">
        <f t="shared" si="32"/>
        <v/>
      </c>
      <c r="BD194">
        <f>MasterPivot!F195</f>
        <v>7.3409722222222223E-2</v>
      </c>
      <c r="BF194">
        <f t="shared" ref="BF194" si="47">BD337</f>
        <v>7.8442171296296301</v>
      </c>
      <c r="BS194">
        <f>MasterPivot!G195</f>
        <v>18.413683303245637</v>
      </c>
      <c r="CE194">
        <f>MasterPivot!H195</f>
        <v>222.42283563274373</v>
      </c>
      <c r="CR194" s="75"/>
      <c r="CS194" s="75"/>
      <c r="CT194" s="75"/>
      <c r="CU194" s="75"/>
      <c r="CV194" s="75"/>
      <c r="CW194" s="75"/>
      <c r="CX194" s="75"/>
      <c r="CY194" s="75"/>
      <c r="CZ194" s="75"/>
      <c r="DA194" s="75"/>
    </row>
    <row r="195" spans="2:105" x14ac:dyDescent="0.2">
      <c r="B195">
        <f>MasterPivot!B196</f>
        <v>161.12306705749808</v>
      </c>
      <c r="N195">
        <f>MasterPivot!C196</f>
        <v>37.863920758512045</v>
      </c>
      <c r="AA195">
        <f>MasterPivot!D196</f>
        <v>3.063732654518986</v>
      </c>
      <c r="AB195">
        <f t="shared" si="31"/>
        <v>3.063732654518986</v>
      </c>
      <c r="AO195">
        <f>MasterPivot!E196</f>
        <v>0</v>
      </c>
      <c r="AP195" t="str">
        <f t="shared" si="32"/>
        <v/>
      </c>
      <c r="BD195">
        <f>MasterPivot!F196</f>
        <v>0.25410930049706104</v>
      </c>
      <c r="BF195">
        <f>BD340</f>
        <v>3.2845312499999997</v>
      </c>
      <c r="BS195">
        <f>MasterPivot!G196</f>
        <v>8.6655404224188342</v>
      </c>
      <c r="CE195">
        <f>MasterPivot!H196</f>
        <v>210.97037019344501</v>
      </c>
      <c r="CR195" s="75"/>
      <c r="CS195" s="75"/>
      <c r="CT195" s="75"/>
      <c r="CU195" s="75"/>
      <c r="CV195" s="75"/>
      <c r="CW195" s="75"/>
      <c r="CX195" s="75"/>
      <c r="CY195" s="75"/>
      <c r="CZ195" s="75"/>
      <c r="DA195" s="75"/>
    </row>
    <row r="196" spans="2:105" x14ac:dyDescent="0.2">
      <c r="B196">
        <f>MasterPivot!B197</f>
        <v>244.43354896707905</v>
      </c>
      <c r="N196">
        <f>MasterPivot!C197</f>
        <v>57.441884007263575</v>
      </c>
      <c r="AA196">
        <f>MasterPivot!D197</f>
        <v>2.1883804675135612</v>
      </c>
      <c r="AB196">
        <f t="shared" si="31"/>
        <v>2.1883804675135612</v>
      </c>
      <c r="AO196">
        <f>MasterPivot!E197</f>
        <v>2.7456633928571428</v>
      </c>
      <c r="AP196">
        <f t="shared" si="32"/>
        <v>2.7456633928571428</v>
      </c>
      <c r="BD196">
        <f>MasterPivot!F197</f>
        <v>1.6883503401360547</v>
      </c>
      <c r="BF196">
        <f t="shared" ref="BF196" si="48">BD341</f>
        <v>1.111267361111111</v>
      </c>
      <c r="BS196">
        <f>MasterPivot!G197</f>
        <v>6.6279568927122874</v>
      </c>
      <c r="CE196">
        <f>MasterPivot!H197</f>
        <v>312.38012067470459</v>
      </c>
      <c r="CR196" s="75"/>
      <c r="CS196" s="75"/>
      <c r="CT196" s="75"/>
      <c r="CU196" s="75"/>
      <c r="CV196" s="75"/>
      <c r="CW196" s="75"/>
      <c r="CX196" s="75"/>
      <c r="CY196" s="75"/>
      <c r="CZ196" s="75"/>
      <c r="DA196" s="75"/>
    </row>
    <row r="197" spans="2:105" x14ac:dyDescent="0.2">
      <c r="B197">
        <f>MasterPivot!B198</f>
        <v>254.11802700670745</v>
      </c>
      <c r="N197">
        <f>MasterPivot!C198</f>
        <v>59.717736346576245</v>
      </c>
      <c r="AA197">
        <f>MasterPivot!D198</f>
        <v>5.6897892155352592</v>
      </c>
      <c r="AB197">
        <f t="shared" si="31"/>
        <v>5.6897892155352592</v>
      </c>
      <c r="AO197">
        <f>MasterPivot!E198</f>
        <v>0</v>
      </c>
      <c r="AP197" t="str">
        <f t="shared" si="32"/>
        <v/>
      </c>
      <c r="BD197">
        <f>MasterPivot!F198</f>
        <v>0</v>
      </c>
      <c r="BF197">
        <f>BD343</f>
        <v>6.5811688657407421</v>
      </c>
      <c r="BS197">
        <f>MasterPivot!G198</f>
        <v>7.4112549617533672</v>
      </c>
      <c r="CE197">
        <f>MasterPivot!H198</f>
        <v>326.93680753057231</v>
      </c>
      <c r="CR197" s="75"/>
      <c r="CS197" s="75"/>
      <c r="CT197" s="75"/>
      <c r="CU197" s="75"/>
      <c r="CV197" s="75"/>
      <c r="CW197" s="75"/>
      <c r="CX197" s="75"/>
      <c r="CY197" s="75"/>
      <c r="CZ197" s="75"/>
      <c r="DA197" s="75"/>
    </row>
    <row r="198" spans="2:105" x14ac:dyDescent="0.2">
      <c r="B198">
        <f>MasterPivot!B199</f>
        <v>197.03142308982382</v>
      </c>
      <c r="N198">
        <f>MasterPivot!C199</f>
        <v>46.302384426108596</v>
      </c>
      <c r="AA198">
        <f>MasterPivot!D199</f>
        <v>4.8144370285298344</v>
      </c>
      <c r="AB198">
        <f t="shared" si="31"/>
        <v>4.8144370285298344</v>
      </c>
      <c r="AO198">
        <f>MasterPivot!E199</f>
        <v>0</v>
      </c>
      <c r="AP198" t="str">
        <f t="shared" si="32"/>
        <v/>
      </c>
      <c r="BD198">
        <f>MasterPivot!F199</f>
        <v>0</v>
      </c>
      <c r="BF198">
        <f>BD346</f>
        <v>4.7585185185185184</v>
      </c>
      <c r="BS198">
        <f>MasterPivot!G199</f>
        <v>23.055295951200183</v>
      </c>
      <c r="CE198">
        <f>MasterPivot!H199</f>
        <v>271.20354049566242</v>
      </c>
      <c r="CR198" s="75"/>
      <c r="CS198" s="75"/>
      <c r="CT198" s="75"/>
      <c r="CU198" s="75"/>
      <c r="CV198" s="75"/>
      <c r="CW198" s="75"/>
      <c r="CX198" s="75"/>
      <c r="CY198" s="75"/>
      <c r="CZ198" s="75"/>
      <c r="DA198" s="75"/>
    </row>
    <row r="199" spans="2:105" x14ac:dyDescent="0.2">
      <c r="B199">
        <f>MasterPivot!B200</f>
        <v>223.58090325286383</v>
      </c>
      <c r="N199">
        <f>MasterPivot!C200</f>
        <v>52.541512264422998</v>
      </c>
      <c r="AA199">
        <f>MasterPivot!D200</f>
        <v>3.93908484152441</v>
      </c>
      <c r="AB199">
        <f t="shared" si="31"/>
        <v>3.93908484152441</v>
      </c>
      <c r="AO199">
        <f>MasterPivot!E200</f>
        <v>0</v>
      </c>
      <c r="AP199" t="str">
        <f t="shared" si="32"/>
        <v/>
      </c>
      <c r="BD199">
        <f>MasterPivot!F200</f>
        <v>5.666298870051544</v>
      </c>
      <c r="BF199">
        <f>BD349</f>
        <v>1.5443674957482987</v>
      </c>
      <c r="BS199">
        <f>MasterPivot!G200</f>
        <v>1.5218436506259736</v>
      </c>
      <c r="CE199">
        <f>MasterPivot!H200</f>
        <v>287.2496428794887</v>
      </c>
      <c r="CR199" s="75"/>
      <c r="CS199" s="75"/>
      <c r="CT199" s="75"/>
      <c r="CU199" s="75"/>
      <c r="CV199" s="75"/>
      <c r="CW199" s="75"/>
      <c r="CX199" s="75"/>
      <c r="CY199" s="75"/>
      <c r="CZ199" s="75"/>
      <c r="DA199" s="75"/>
    </row>
    <row r="200" spans="2:105" x14ac:dyDescent="0.2">
      <c r="B200">
        <f>MasterPivot!B201</f>
        <v>113.00023068554708</v>
      </c>
      <c r="N200">
        <f>MasterPivot!C201</f>
        <v>26.555054211103563</v>
      </c>
      <c r="AA200">
        <f>MasterPivot!D201</f>
        <v>1.750704374010849</v>
      </c>
      <c r="AB200">
        <f t="shared" si="31"/>
        <v>1.750704374010849</v>
      </c>
      <c r="AO200">
        <f>MasterPivot!E201</f>
        <v>2.252546218487395</v>
      </c>
      <c r="AP200">
        <f t="shared" si="32"/>
        <v>2.252546218487395</v>
      </c>
      <c r="BD200">
        <f>MasterPivot!F201</f>
        <v>2.7647175925925924</v>
      </c>
      <c r="BF200">
        <f>BD351</f>
        <v>4.5979485544217678</v>
      </c>
      <c r="BS200">
        <f>MasterPivot!G201</f>
        <v>7.4614209272235547E-3</v>
      </c>
      <c r="CE200">
        <f>MasterPivot!H201</f>
        <v>144.07816828418132</v>
      </c>
      <c r="CR200" s="75"/>
      <c r="CS200" s="75"/>
      <c r="CT200" s="75"/>
      <c r="CU200" s="75"/>
      <c r="CV200" s="75"/>
      <c r="CW200" s="75"/>
      <c r="CX200" s="75"/>
      <c r="CY200" s="75"/>
      <c r="CZ200" s="75"/>
      <c r="DA200" s="75"/>
    </row>
    <row r="201" spans="2:105" x14ac:dyDescent="0.2">
      <c r="B201">
        <f>MasterPivot!B202</f>
        <v>334.67904901086445</v>
      </c>
      <c r="N201">
        <f>MasterPivot!C202</f>
        <v>78.649576517553143</v>
      </c>
      <c r="AA201">
        <f>MasterPivot!D202</f>
        <v>2.6260565610162736</v>
      </c>
      <c r="AB201">
        <f t="shared" ref="AB201:AB264" si="49">AA201</f>
        <v>2.6260565610162736</v>
      </c>
      <c r="AO201">
        <f>MasterPivot!E202</f>
        <v>0</v>
      </c>
      <c r="AP201" t="str">
        <f t="shared" ref="AP201:AP264" si="50">IF(AO201=0,"",AO201)</f>
        <v/>
      </c>
      <c r="BD201">
        <f>MasterPivot!F202</f>
        <v>0.97777777777777775</v>
      </c>
      <c r="BF201">
        <f>BD353</f>
        <v>9.3576388888888876E-2</v>
      </c>
      <c r="BS201">
        <f>MasterPivot!G202</f>
        <v>3.0534088615870205</v>
      </c>
      <c r="CE201">
        <f>MasterPivot!H202</f>
        <v>419.98586872879866</v>
      </c>
      <c r="CR201" s="75"/>
      <c r="CS201" s="75"/>
      <c r="CT201" s="75"/>
      <c r="CU201" s="75"/>
      <c r="CV201" s="75"/>
      <c r="CW201" s="75"/>
      <c r="CX201" s="75"/>
      <c r="CY201" s="75"/>
      <c r="CZ201" s="75"/>
      <c r="DA201" s="75"/>
    </row>
    <row r="202" spans="2:105" x14ac:dyDescent="0.2">
      <c r="B202">
        <f>MasterPivot!B203</f>
        <v>102.43857737423377</v>
      </c>
      <c r="N202">
        <f>MasterPivot!C203</f>
        <v>24.073065682944936</v>
      </c>
      <c r="AA202">
        <f>MasterPivot!D203</f>
        <v>5.6897892155352592</v>
      </c>
      <c r="AB202">
        <f t="shared" si="49"/>
        <v>5.6897892155352592</v>
      </c>
      <c r="AO202">
        <f>MasterPivot!E203</f>
        <v>0</v>
      </c>
      <c r="AP202" t="str">
        <f t="shared" si="50"/>
        <v/>
      </c>
      <c r="BD202">
        <f>MasterPivot!F203</f>
        <v>13.129028486394557</v>
      </c>
      <c r="BF202">
        <f>BD355</f>
        <v>1.5405092592592593</v>
      </c>
      <c r="BS202">
        <f>MasterPivot!G203</f>
        <v>0.94433608610173103</v>
      </c>
      <c r="CE202">
        <f>MasterPivot!H203</f>
        <v>146.27479684521026</v>
      </c>
      <c r="CR202" s="75"/>
      <c r="CS202" s="75"/>
      <c r="CT202" s="75"/>
      <c r="CU202" s="75"/>
      <c r="CV202" s="75"/>
      <c r="CW202" s="75"/>
      <c r="CX202" s="75"/>
      <c r="CY202" s="75"/>
      <c r="CZ202" s="75"/>
      <c r="DA202" s="75"/>
    </row>
    <row r="203" spans="2:105" x14ac:dyDescent="0.2">
      <c r="B203">
        <f>MasterPivot!B204</f>
        <v>170.60252917673225</v>
      </c>
      <c r="N203">
        <f>MasterPivot!C204</f>
        <v>40.091594356532077</v>
      </c>
      <c r="AA203">
        <f>MasterPivot!D204</f>
        <v>1.750704374010849</v>
      </c>
      <c r="AB203">
        <f t="shared" si="49"/>
        <v>1.750704374010849</v>
      </c>
      <c r="AO203">
        <f>MasterPivot!E204</f>
        <v>0</v>
      </c>
      <c r="AP203" t="str">
        <f t="shared" si="50"/>
        <v/>
      </c>
      <c r="BD203">
        <f>MasterPivot!F204</f>
        <v>0</v>
      </c>
      <c r="BF203">
        <f t="shared" ref="BF203:BF205" si="51">BD356</f>
        <v>0.37730000000000019</v>
      </c>
      <c r="BS203">
        <f>MasterPivot!G204</f>
        <v>1.0992271901713273</v>
      </c>
      <c r="CE203">
        <f>MasterPivot!H204</f>
        <v>213.54405509744649</v>
      </c>
      <c r="CR203" s="75"/>
      <c r="CS203" s="75"/>
      <c r="CT203" s="75"/>
      <c r="CU203" s="75"/>
      <c r="CV203" s="75"/>
      <c r="CW203" s="75"/>
      <c r="CX203" s="75"/>
      <c r="CY203" s="75"/>
      <c r="CZ203" s="75"/>
      <c r="DA203" s="75"/>
    </row>
    <row r="204" spans="2:105" x14ac:dyDescent="0.2">
      <c r="B204">
        <f>MasterPivot!B205</f>
        <v>201.14205689520205</v>
      </c>
      <c r="N204">
        <f>MasterPivot!C205</f>
        <v>47.268383370372476</v>
      </c>
      <c r="AA204">
        <f>MasterPivot!D205</f>
        <v>5.2521131220325472</v>
      </c>
      <c r="AB204">
        <f t="shared" si="49"/>
        <v>5.2521131220325472</v>
      </c>
      <c r="AO204">
        <f>MasterPivot!E205</f>
        <v>2.9024931818181816</v>
      </c>
      <c r="AP204">
        <f t="shared" si="50"/>
        <v>2.9024931818181816</v>
      </c>
      <c r="BD204">
        <f>MasterPivot!F205</f>
        <v>0</v>
      </c>
      <c r="BF204">
        <f t="shared" si="51"/>
        <v>10.300702372685183</v>
      </c>
      <c r="BS204">
        <f>MasterPivot!G205</f>
        <v>0.94313692916699887</v>
      </c>
      <c r="CE204">
        <f>MasterPivot!H205</f>
        <v>254.60569031677406</v>
      </c>
      <c r="CR204" s="75"/>
      <c r="CS204" s="75"/>
      <c r="CT204" s="75"/>
      <c r="CU204" s="75"/>
      <c r="CV204" s="75"/>
      <c r="CW204" s="75"/>
      <c r="CX204" s="75"/>
      <c r="CY204" s="75"/>
      <c r="CZ204" s="75"/>
      <c r="DA204" s="75"/>
    </row>
    <row r="205" spans="2:105" x14ac:dyDescent="0.2">
      <c r="B205">
        <f>MasterPivot!B206</f>
        <v>195.43246565415953</v>
      </c>
      <c r="N205">
        <f>MasterPivot!C206</f>
        <v>45.926629428727487</v>
      </c>
      <c r="AA205">
        <f>MasterPivot!D206</f>
        <v>3.501408748021698</v>
      </c>
      <c r="AB205">
        <f t="shared" si="49"/>
        <v>3.501408748021698</v>
      </c>
      <c r="AO205">
        <f>MasterPivot!E206</f>
        <v>0</v>
      </c>
      <c r="AP205" t="str">
        <f t="shared" si="50"/>
        <v/>
      </c>
      <c r="BD205">
        <f>MasterPivot!F206</f>
        <v>0</v>
      </c>
      <c r="BF205">
        <f t="shared" si="51"/>
        <v>6.8180352465986385</v>
      </c>
      <c r="BS205">
        <f>MasterPivot!G206</f>
        <v>8.4850142546179583</v>
      </c>
      <c r="CE205">
        <f>MasterPivot!H206</f>
        <v>253.34551808552669</v>
      </c>
      <c r="CR205" s="75"/>
      <c r="CS205" s="75"/>
      <c r="CT205" s="75"/>
      <c r="CU205" s="75"/>
      <c r="CV205" s="75"/>
      <c r="CW205" s="75"/>
      <c r="CX205" s="75"/>
      <c r="CY205" s="75"/>
      <c r="CZ205" s="75"/>
      <c r="DA205" s="75"/>
    </row>
    <row r="206" spans="2:105" x14ac:dyDescent="0.2">
      <c r="B206">
        <f>MasterPivot!B207</f>
        <v>223.28214705785254</v>
      </c>
      <c r="N206">
        <f>MasterPivot!C207</f>
        <v>52.471304558595342</v>
      </c>
      <c r="AA206">
        <f>MasterPivot!D207</f>
        <v>4.3767609350271224</v>
      </c>
      <c r="AB206">
        <f t="shared" si="49"/>
        <v>4.3767609350271224</v>
      </c>
      <c r="AO206">
        <f>MasterPivot!E207</f>
        <v>0</v>
      </c>
      <c r="AP206" t="str">
        <f t="shared" si="50"/>
        <v/>
      </c>
      <c r="BD206">
        <f>MasterPivot!F207</f>
        <v>0</v>
      </c>
      <c r="BF206">
        <f>BD363</f>
        <v>3.1923117187499996</v>
      </c>
      <c r="BS206">
        <f>MasterPivot!G207</f>
        <v>13.487662583216826</v>
      </c>
      <c r="CE206">
        <f>MasterPivot!H207</f>
        <v>293.61787513469181</v>
      </c>
      <c r="CR206" s="75"/>
      <c r="CS206" s="75"/>
      <c r="CT206" s="75"/>
      <c r="CU206" s="75"/>
      <c r="CV206" s="75"/>
      <c r="CW206" s="75"/>
      <c r="CX206" s="75"/>
      <c r="CY206" s="75"/>
      <c r="CZ206" s="75"/>
      <c r="DA206" s="75"/>
    </row>
    <row r="207" spans="2:105" x14ac:dyDescent="0.2">
      <c r="B207">
        <f>MasterPivot!B208</f>
        <v>134.9668796414868</v>
      </c>
      <c r="N207">
        <f>MasterPivot!C208</f>
        <v>31.717216715749394</v>
      </c>
      <c r="AA207">
        <f>MasterPivot!D208</f>
        <v>2.6260565610162736</v>
      </c>
      <c r="AB207">
        <f t="shared" si="49"/>
        <v>2.6260565610162736</v>
      </c>
      <c r="AO207">
        <f>MasterPivot!E208</f>
        <v>0</v>
      </c>
      <c r="AP207" t="str">
        <f t="shared" si="50"/>
        <v/>
      </c>
      <c r="BD207">
        <f>MasterPivot!F208</f>
        <v>0.25462962962962965</v>
      </c>
      <c r="BF207">
        <f>BD366</f>
        <v>2.5879282407407409</v>
      </c>
      <c r="BS207">
        <f>MasterPivot!G208</f>
        <v>0.2056554143065992</v>
      </c>
      <c r="CE207">
        <f>MasterPivot!H208</f>
        <v>169.77043796218868</v>
      </c>
      <c r="CR207" s="75"/>
      <c r="CS207" s="75"/>
      <c r="CT207" s="75"/>
      <c r="CU207" s="75"/>
      <c r="CV207" s="75"/>
      <c r="CW207" s="75"/>
      <c r="CX207" s="75"/>
      <c r="CY207" s="75"/>
      <c r="CZ207" s="75"/>
      <c r="DA207" s="75"/>
    </row>
    <row r="208" spans="2:105" x14ac:dyDescent="0.2">
      <c r="B208">
        <f>MasterPivot!B209</f>
        <v>168.87656852512191</v>
      </c>
      <c r="N208">
        <f>MasterPivot!C209</f>
        <v>39.685993603403645</v>
      </c>
      <c r="AA208">
        <f>MasterPivot!D209</f>
        <v>1.3130282805081368</v>
      </c>
      <c r="AB208">
        <f t="shared" si="49"/>
        <v>1.3130282805081368</v>
      </c>
      <c r="AO208">
        <f>MasterPivot!E209</f>
        <v>1.6353729338842975</v>
      </c>
      <c r="AP208">
        <f t="shared" si="50"/>
        <v>1.6353729338842975</v>
      </c>
      <c r="BD208">
        <f>MasterPivot!F209</f>
        <v>0</v>
      </c>
      <c r="BF208">
        <f>BD368</f>
        <v>1.861979166666667</v>
      </c>
      <c r="BS208">
        <f>MasterPivot!G209</f>
        <v>0</v>
      </c>
      <c r="CE208">
        <f>MasterPivot!H209</f>
        <v>209.87559040903369</v>
      </c>
      <c r="CR208" s="75"/>
      <c r="CS208" s="75"/>
      <c r="CT208" s="75"/>
      <c r="CU208" s="75"/>
      <c r="CV208" s="75"/>
      <c r="CW208" s="75"/>
      <c r="CX208" s="75"/>
      <c r="CY208" s="75"/>
      <c r="CZ208" s="75"/>
      <c r="DA208" s="75"/>
    </row>
    <row r="209" spans="2:105" x14ac:dyDescent="0.2">
      <c r="B209">
        <f>MasterPivot!B210</f>
        <v>263.41348139000291</v>
      </c>
      <c r="N209">
        <f>MasterPivot!C210</f>
        <v>61.902168126650679</v>
      </c>
      <c r="AA209">
        <f>MasterPivot!D210</f>
        <v>2.6260565610162736</v>
      </c>
      <c r="AB209">
        <f t="shared" si="49"/>
        <v>2.6260565610162736</v>
      </c>
      <c r="AO209">
        <f>MasterPivot!E210</f>
        <v>0</v>
      </c>
      <c r="AP209" t="str">
        <f t="shared" si="50"/>
        <v/>
      </c>
      <c r="BD209">
        <f>MasterPivot!F210</f>
        <v>0</v>
      </c>
      <c r="BF209">
        <f t="shared" ref="BF209" si="52">BD369</f>
        <v>15.516671571219334</v>
      </c>
      <c r="BS209">
        <f>MasterPivot!G210</f>
        <v>1.546899491948964</v>
      </c>
      <c r="CE209">
        <f>MasterPivot!H210</f>
        <v>329.48860556961887</v>
      </c>
      <c r="CR209" s="75"/>
      <c r="CS209" s="75"/>
      <c r="CT209" s="75"/>
      <c r="CU209" s="75"/>
      <c r="CV209" s="75"/>
      <c r="CW209" s="75"/>
      <c r="CX209" s="75"/>
      <c r="CY209" s="75"/>
      <c r="CZ209" s="75"/>
      <c r="DA209" s="75"/>
    </row>
    <row r="210" spans="2:105" x14ac:dyDescent="0.2">
      <c r="B210">
        <f>MasterPivot!B211</f>
        <v>192.44881268290374</v>
      </c>
      <c r="N210">
        <f>MasterPivot!C211</f>
        <v>45.225470980482378</v>
      </c>
      <c r="AA210">
        <f>MasterPivot!D211</f>
        <v>1.3130282805081368</v>
      </c>
      <c r="AB210">
        <f t="shared" si="49"/>
        <v>1.3130282805081368</v>
      </c>
      <c r="AO210">
        <f>MasterPivot!E211</f>
        <v>0</v>
      </c>
      <c r="AP210" t="str">
        <f t="shared" si="50"/>
        <v/>
      </c>
      <c r="BD210">
        <f>MasterPivot!F211</f>
        <v>3.22265625</v>
      </c>
      <c r="BF210">
        <f>BD368</f>
        <v>1.861979166666667</v>
      </c>
      <c r="BS210">
        <f>MasterPivot!G211</f>
        <v>0.82335632590400287</v>
      </c>
      <c r="CE210">
        <f>MasterPivot!H211</f>
        <v>243.03332451979827</v>
      </c>
      <c r="CR210" s="75"/>
      <c r="CS210" s="75"/>
      <c r="CT210" s="75"/>
      <c r="CU210" s="75"/>
      <c r="CV210" s="75"/>
      <c r="CW210" s="75"/>
      <c r="CX210" s="75"/>
      <c r="CY210" s="75"/>
      <c r="CZ210" s="75"/>
      <c r="DA210" s="75"/>
    </row>
    <row r="211" spans="2:105" x14ac:dyDescent="0.2">
      <c r="B211">
        <f>MasterPivot!B212</f>
        <v>283.20229804044538</v>
      </c>
      <c r="N211">
        <f>MasterPivot!C212</f>
        <v>66.552540039504663</v>
      </c>
      <c r="AA211">
        <f>MasterPivot!D212</f>
        <v>0.43767609350271225</v>
      </c>
      <c r="AB211">
        <f t="shared" si="49"/>
        <v>0.43767609350271225</v>
      </c>
      <c r="AO211">
        <f>MasterPivot!E212</f>
        <v>0</v>
      </c>
      <c r="AP211" t="str">
        <f t="shared" si="50"/>
        <v/>
      </c>
      <c r="BD211">
        <f>MasterPivot!F212</f>
        <v>0</v>
      </c>
      <c r="BF211">
        <f t="shared" ref="BF211" si="53">BD369</f>
        <v>15.516671571219334</v>
      </c>
      <c r="BS211">
        <f>MasterPivot!G212</f>
        <v>3.1486813865712855</v>
      </c>
      <c r="CE211">
        <f>MasterPivot!H212</f>
        <v>353.34119556002406</v>
      </c>
      <c r="CR211" s="75"/>
      <c r="CS211" s="75"/>
      <c r="CT211" s="75"/>
      <c r="CU211" s="75"/>
      <c r="CV211" s="75"/>
      <c r="CW211" s="75"/>
      <c r="CX211" s="75"/>
      <c r="CY211" s="75"/>
      <c r="CZ211" s="75"/>
      <c r="DA211" s="75"/>
    </row>
    <row r="212" spans="2:105" x14ac:dyDescent="0.2">
      <c r="B212">
        <f>MasterPivot!B213</f>
        <v>326.94129623190435</v>
      </c>
      <c r="N212">
        <f>MasterPivot!C213</f>
        <v>76.831204614497523</v>
      </c>
      <c r="AA212">
        <f>MasterPivot!D213</f>
        <v>3.063732654518986</v>
      </c>
      <c r="AB212">
        <f t="shared" si="49"/>
        <v>3.063732654518986</v>
      </c>
      <c r="AO212">
        <f>MasterPivot!E213</f>
        <v>3.8828064516129039</v>
      </c>
      <c r="AP212">
        <f t="shared" si="50"/>
        <v>3.8828064516129039</v>
      </c>
      <c r="BD212">
        <f>MasterPivot!F213</f>
        <v>0</v>
      </c>
      <c r="BF212">
        <f>BD371</f>
        <v>0.91666666666666674</v>
      </c>
      <c r="BS212">
        <f>MasterPivot!G213</f>
        <v>7.1560670872090775</v>
      </c>
      <c r="CE212">
        <f>MasterPivot!H213</f>
        <v>413.99230058812986</v>
      </c>
      <c r="CR212" s="75"/>
      <c r="CS212" s="75"/>
      <c r="CT212" s="75"/>
      <c r="CU212" s="75"/>
      <c r="CV212" s="75"/>
      <c r="CW212" s="75"/>
      <c r="CX212" s="75"/>
      <c r="CY212" s="75"/>
      <c r="CZ212" s="75"/>
      <c r="DA212" s="75"/>
    </row>
    <row r="213" spans="2:105" x14ac:dyDescent="0.2">
      <c r="B213">
        <f>MasterPivot!B214</f>
        <v>262.38186653152195</v>
      </c>
      <c r="N213">
        <f>MasterPivot!C214</f>
        <v>61.659738634907654</v>
      </c>
      <c r="AA213">
        <f>MasterPivot!D214</f>
        <v>1.750704374010849</v>
      </c>
      <c r="AB213">
        <f t="shared" si="49"/>
        <v>1.750704374010849</v>
      </c>
      <c r="AO213">
        <f>MasterPivot!E214</f>
        <v>0</v>
      </c>
      <c r="AP213" t="str">
        <f t="shared" si="50"/>
        <v/>
      </c>
      <c r="BD213">
        <f>MasterPivot!F214</f>
        <v>10.293726147594626</v>
      </c>
      <c r="BF213">
        <f>BD376</f>
        <v>2.4663945578231292</v>
      </c>
      <c r="BS213">
        <f>MasterPivot!G214</f>
        <v>2.8966986660562486</v>
      </c>
      <c r="CE213">
        <f>MasterPivot!H214</f>
        <v>338.98273435409129</v>
      </c>
      <c r="CR213" s="75"/>
      <c r="CS213" s="75"/>
      <c r="CT213" s="75"/>
      <c r="CU213" s="75"/>
      <c r="CV213" s="75"/>
      <c r="CW213" s="75"/>
      <c r="CX213" s="75"/>
      <c r="CY213" s="75"/>
      <c r="CZ213" s="75"/>
      <c r="DA213" s="75"/>
    </row>
    <row r="214" spans="2:105" x14ac:dyDescent="0.2">
      <c r="B214">
        <f>MasterPivot!B215</f>
        <v>234.23783528551408</v>
      </c>
      <c r="N214">
        <f>MasterPivot!C215</f>
        <v>55.045891292095803</v>
      </c>
      <c r="AA214">
        <f>MasterPivot!D215</f>
        <v>1.750704374010849</v>
      </c>
      <c r="AB214">
        <f t="shared" si="49"/>
        <v>1.750704374010849</v>
      </c>
      <c r="AO214">
        <f>MasterPivot!E215</f>
        <v>0</v>
      </c>
      <c r="AP214" t="str">
        <f t="shared" si="50"/>
        <v/>
      </c>
      <c r="BD214">
        <f>MasterPivot!F215</f>
        <v>13.683937234896748</v>
      </c>
      <c r="BF214">
        <f t="shared" ref="BF214:BF216" si="54">BD377</f>
        <v>7.9303059523809516</v>
      </c>
      <c r="BS214">
        <f>MasterPivot!G215</f>
        <v>0</v>
      </c>
      <c r="CE214">
        <f>MasterPivot!H215</f>
        <v>304.71836818651747</v>
      </c>
      <c r="CR214" s="75"/>
      <c r="CS214" s="75"/>
      <c r="CT214" s="75"/>
      <c r="CU214" s="75"/>
      <c r="CV214" s="75"/>
      <c r="CW214" s="75"/>
      <c r="CX214" s="75"/>
      <c r="CY214" s="75"/>
      <c r="CZ214" s="75"/>
      <c r="DA214" s="75"/>
    </row>
    <row r="215" spans="2:105" x14ac:dyDescent="0.2">
      <c r="B215">
        <f>MasterPivot!B216</f>
        <v>124.8301871197377</v>
      </c>
      <c r="N215">
        <f>MasterPivot!C216</f>
        <v>29.33509397313836</v>
      </c>
      <c r="AA215">
        <f>MasterPivot!D216</f>
        <v>2.6260565610162736</v>
      </c>
      <c r="AB215">
        <f t="shared" si="49"/>
        <v>2.6260565610162736</v>
      </c>
      <c r="AO215">
        <f>MasterPivot!E216</f>
        <v>0</v>
      </c>
      <c r="AP215" t="str">
        <f t="shared" si="50"/>
        <v/>
      </c>
      <c r="BD215">
        <f>MasterPivot!F216</f>
        <v>0</v>
      </c>
      <c r="BF215">
        <f t="shared" si="54"/>
        <v>2.5315125000000003</v>
      </c>
      <c r="BS215">
        <f>MasterPivot!G216</f>
        <v>11.334389401271535</v>
      </c>
      <c r="CE215">
        <f>MasterPivot!H216</f>
        <v>168.12572705516385</v>
      </c>
      <c r="CR215" s="75"/>
      <c r="CS215" s="75"/>
      <c r="CT215" s="75"/>
      <c r="CU215" s="75"/>
      <c r="CV215" s="75"/>
      <c r="CW215" s="75"/>
      <c r="CX215" s="75"/>
      <c r="CY215" s="75"/>
      <c r="CZ215" s="75"/>
      <c r="DA215" s="75"/>
    </row>
    <row r="216" spans="2:105" x14ac:dyDescent="0.2">
      <c r="B216">
        <f>MasterPivot!B217</f>
        <v>148.79882662026952</v>
      </c>
      <c r="N216">
        <f>MasterPivot!C217</f>
        <v>34.967724255763336</v>
      </c>
      <c r="AA216">
        <f>MasterPivot!D217</f>
        <v>5.2521131220325472</v>
      </c>
      <c r="AB216">
        <f t="shared" si="49"/>
        <v>5.2521131220325472</v>
      </c>
      <c r="AO216">
        <f>MasterPivot!E217</f>
        <v>2.7692150735294119</v>
      </c>
      <c r="AP216">
        <f t="shared" si="50"/>
        <v>2.7692150735294119</v>
      </c>
      <c r="BD216">
        <f>MasterPivot!F217</f>
        <v>0</v>
      </c>
      <c r="BF216">
        <f t="shared" si="54"/>
        <v>2.5720500956632648</v>
      </c>
      <c r="BS216">
        <f>MasterPivot!G217</f>
        <v>33.726249927780209</v>
      </c>
      <c r="CE216">
        <f>MasterPivot!H217</f>
        <v>222.74491392584559</v>
      </c>
      <c r="CR216" s="75"/>
      <c r="CS216" s="75"/>
      <c r="CT216" s="75"/>
      <c r="CU216" s="75"/>
      <c r="CV216" s="75"/>
      <c r="CW216" s="75"/>
      <c r="CX216" s="75"/>
      <c r="CY216" s="75"/>
      <c r="CZ216" s="75"/>
      <c r="DA216" s="75"/>
    </row>
    <row r="217" spans="2:105" x14ac:dyDescent="0.2">
      <c r="B217">
        <f>MasterPivot!B218</f>
        <v>269.64867083032465</v>
      </c>
      <c r="N217">
        <f>MasterPivot!C218</f>
        <v>63.367437645126287</v>
      </c>
      <c r="AA217">
        <f>MasterPivot!D218</f>
        <v>0.43767609350271225</v>
      </c>
      <c r="AB217">
        <f t="shared" si="49"/>
        <v>0.43767609350271225</v>
      </c>
      <c r="AO217">
        <f>MasterPivot!E218</f>
        <v>0</v>
      </c>
      <c r="AP217" t="str">
        <f t="shared" si="50"/>
        <v/>
      </c>
      <c r="BD217">
        <f>MasterPivot!F218</f>
        <v>3.5514987244897958</v>
      </c>
      <c r="BF217">
        <f>BD383</f>
        <v>10.700950127551021</v>
      </c>
      <c r="BS217">
        <f>MasterPivot!G218</f>
        <v>4.6527504965211728</v>
      </c>
      <c r="CE217">
        <f>MasterPivot!H218</f>
        <v>341.65803378996463</v>
      </c>
      <c r="CR217" s="75"/>
      <c r="CS217" s="75"/>
      <c r="CT217" s="75"/>
      <c r="CU217" s="75"/>
      <c r="CV217" s="75"/>
      <c r="CW217" s="75"/>
      <c r="CX217" s="75"/>
      <c r="CY217" s="75"/>
      <c r="CZ217" s="75"/>
      <c r="DA217" s="75"/>
    </row>
    <row r="218" spans="2:105" x14ac:dyDescent="0.2">
      <c r="B218">
        <f>MasterPivot!B219</f>
        <v>171.75042652656867</v>
      </c>
      <c r="N218">
        <f>MasterPivot!C219</f>
        <v>40.361350233743636</v>
      </c>
      <c r="AA218">
        <f>MasterPivot!D219</f>
        <v>3.063732654518986</v>
      </c>
      <c r="AB218">
        <f t="shared" si="49"/>
        <v>3.063732654518986</v>
      </c>
      <c r="AO218">
        <f>MasterPivot!E219</f>
        <v>0</v>
      </c>
      <c r="AP218" t="str">
        <f t="shared" si="50"/>
        <v/>
      </c>
      <c r="BD218">
        <f>MasterPivot!F219</f>
        <v>34.407506444119704</v>
      </c>
      <c r="BF218">
        <f t="shared" ref="BF218:BF220" si="55">BD384</f>
        <v>9.1445349737811821</v>
      </c>
      <c r="BS218">
        <f>MasterPivot!G219</f>
        <v>2.3118931459276753</v>
      </c>
      <c r="CE218">
        <f>MasterPivot!H219</f>
        <v>251.89490900487868</v>
      </c>
      <c r="CR218" s="75"/>
      <c r="CS218" s="75"/>
      <c r="CT218" s="75"/>
      <c r="CU218" s="75"/>
      <c r="CV218" s="75"/>
      <c r="CW218" s="75"/>
      <c r="CX218" s="75"/>
      <c r="CY218" s="75"/>
      <c r="CZ218" s="75"/>
      <c r="DA218" s="75"/>
    </row>
    <row r="219" spans="2:105" x14ac:dyDescent="0.2">
      <c r="B219">
        <f>MasterPivot!B220</f>
        <v>254.45813543061476</v>
      </c>
      <c r="N219">
        <f>MasterPivot!C220</f>
        <v>59.797661826194464</v>
      </c>
      <c r="AA219">
        <f>MasterPivot!D220</f>
        <v>2.6260565610162736</v>
      </c>
      <c r="AB219">
        <f t="shared" si="49"/>
        <v>2.6260565610162736</v>
      </c>
      <c r="AO219">
        <f>MasterPivot!E220</f>
        <v>0</v>
      </c>
      <c r="AP219" t="str">
        <f t="shared" si="50"/>
        <v/>
      </c>
      <c r="BD219">
        <f>MasterPivot!F220</f>
        <v>11.458333333333334</v>
      </c>
      <c r="BF219">
        <f t="shared" si="55"/>
        <v>2.7963456845238102</v>
      </c>
      <c r="BS219">
        <f>MasterPivot!G220</f>
        <v>36.78685311412535</v>
      </c>
      <c r="CE219">
        <f>MasterPivot!H220</f>
        <v>365.12704026528417</v>
      </c>
      <c r="CR219" s="75"/>
      <c r="CS219" s="75"/>
      <c r="CT219" s="75"/>
      <c r="CU219" s="75"/>
      <c r="CV219" s="75"/>
      <c r="CW219" s="75"/>
      <c r="CX219" s="75"/>
      <c r="CY219" s="75"/>
      <c r="CZ219" s="75"/>
      <c r="DA219" s="75"/>
    </row>
    <row r="220" spans="2:105" x14ac:dyDescent="0.2">
      <c r="B220">
        <f>MasterPivot!B221</f>
        <v>117.02309727520328</v>
      </c>
      <c r="N220">
        <f>MasterPivot!C221</f>
        <v>27.500427859672769</v>
      </c>
      <c r="AA220">
        <f>MasterPivot!D221</f>
        <v>1.3130282805081368</v>
      </c>
      <c r="AB220">
        <f t="shared" si="49"/>
        <v>1.3130282805081368</v>
      </c>
      <c r="AO220">
        <f>MasterPivot!E221</f>
        <v>1.9374519230769234</v>
      </c>
      <c r="AP220">
        <f t="shared" si="50"/>
        <v>1.9374519230769234</v>
      </c>
      <c r="BD220">
        <f>MasterPivot!F221</f>
        <v>0</v>
      </c>
      <c r="BF220">
        <f t="shared" si="55"/>
        <v>15.317017346938776</v>
      </c>
      <c r="BS220">
        <f>MasterPivot!G221</f>
        <v>11.755266960800764</v>
      </c>
      <c r="CE220">
        <f>MasterPivot!H221</f>
        <v>157.59182037618496</v>
      </c>
      <c r="CR220" s="75"/>
      <c r="CS220" s="75"/>
      <c r="CT220" s="75"/>
      <c r="CU220" s="75"/>
      <c r="CV220" s="75"/>
      <c r="CW220" s="75"/>
      <c r="CX220" s="75"/>
      <c r="CY220" s="75"/>
      <c r="CZ220" s="75"/>
      <c r="DA220" s="75"/>
    </row>
    <row r="221" spans="2:105" x14ac:dyDescent="0.2">
      <c r="B221">
        <f>MasterPivot!B222</f>
        <v>149.4269521842136</v>
      </c>
      <c r="N221">
        <f>MasterPivot!C222</f>
        <v>35.115333763290195</v>
      </c>
      <c r="AA221">
        <f>MasterPivot!D222</f>
        <v>2.1883804675135612</v>
      </c>
      <c r="AB221">
        <f t="shared" si="49"/>
        <v>2.1883804675135612</v>
      </c>
      <c r="AO221">
        <f>MasterPivot!E222</f>
        <v>0</v>
      </c>
      <c r="AP221" t="str">
        <f t="shared" si="50"/>
        <v/>
      </c>
      <c r="BD221">
        <f>MasterPivot!F222</f>
        <v>0</v>
      </c>
      <c r="BF221">
        <f>BD388</f>
        <v>1.2460937499999998</v>
      </c>
      <c r="BS221">
        <f>MasterPivot!G222</f>
        <v>25.148689626393789</v>
      </c>
      <c r="CE221">
        <f>MasterPivot!H222</f>
        <v>211.87935604141114</v>
      </c>
      <c r="CR221" s="75"/>
      <c r="CS221" s="75"/>
      <c r="CT221" s="75"/>
      <c r="CU221" s="75"/>
      <c r="CV221" s="75"/>
      <c r="CW221" s="75"/>
      <c r="CX221" s="75"/>
      <c r="CY221" s="75"/>
      <c r="CZ221" s="75"/>
      <c r="DA221" s="75"/>
    </row>
    <row r="222" spans="2:105" x14ac:dyDescent="0.2">
      <c r="B222">
        <f>MasterPivot!B223</f>
        <v>175.31402167157324</v>
      </c>
      <c r="N222">
        <f>MasterPivot!C223</f>
        <v>41.198795092819708</v>
      </c>
      <c r="AA222">
        <f>MasterPivot!D223</f>
        <v>2.1883804675135612</v>
      </c>
      <c r="AB222">
        <f t="shared" si="49"/>
        <v>2.1883804675135612</v>
      </c>
      <c r="AO222">
        <f>MasterPivot!E223</f>
        <v>0</v>
      </c>
      <c r="AP222" t="str">
        <f t="shared" si="50"/>
        <v/>
      </c>
      <c r="BD222">
        <f>MasterPivot!F223</f>
        <v>2.1045918367346941</v>
      </c>
      <c r="BF222">
        <f>BD392</f>
        <v>5.4966209608843535</v>
      </c>
      <c r="BS222">
        <f>MasterPivot!G223</f>
        <v>1.503572545478457</v>
      </c>
      <c r="CE222">
        <f>MasterPivot!H223</f>
        <v>222.30936161411964</v>
      </c>
      <c r="CR222" s="75"/>
      <c r="CS222" s="75"/>
      <c r="CT222" s="75"/>
      <c r="CU222" s="75"/>
      <c r="CV222" s="75"/>
      <c r="CW222" s="75"/>
      <c r="CX222" s="75"/>
      <c r="CY222" s="75"/>
      <c r="CZ222" s="75"/>
      <c r="DA222" s="75"/>
    </row>
    <row r="223" spans="2:105" x14ac:dyDescent="0.2">
      <c r="B223">
        <f>MasterPivot!B224</f>
        <v>122.21780011593941</v>
      </c>
      <c r="N223">
        <f>MasterPivot!C224</f>
        <v>28.721183027245761</v>
      </c>
      <c r="AA223">
        <f>MasterPivot!D224</f>
        <v>2.1883804675135612</v>
      </c>
      <c r="AB223">
        <f t="shared" si="49"/>
        <v>2.1883804675135612</v>
      </c>
      <c r="AO223">
        <f>MasterPivot!E224</f>
        <v>0</v>
      </c>
      <c r="AP223" t="str">
        <f t="shared" si="50"/>
        <v/>
      </c>
      <c r="BD223">
        <f>MasterPivot!F224</f>
        <v>13.153698979591837</v>
      </c>
      <c r="BF223">
        <f>BD395</f>
        <v>3.4252755625</v>
      </c>
      <c r="BS223">
        <f>MasterPivot!G224</f>
        <v>6.5252889497802293</v>
      </c>
      <c r="CE223">
        <f>MasterPivot!H224</f>
        <v>172.80635154007078</v>
      </c>
      <c r="CR223" s="75"/>
      <c r="CS223" s="75"/>
      <c r="CT223" s="75"/>
      <c r="CU223" s="75"/>
      <c r="CV223" s="75"/>
      <c r="CW223" s="75"/>
      <c r="CX223" s="75"/>
      <c r="CY223" s="75"/>
      <c r="CZ223" s="75"/>
      <c r="DA223" s="75"/>
    </row>
    <row r="224" spans="2:105" x14ac:dyDescent="0.2">
      <c r="B224">
        <f>MasterPivot!B225</f>
        <v>198.2771798230248</v>
      </c>
      <c r="N224">
        <f>MasterPivot!C225</f>
        <v>46.595137258410823</v>
      </c>
      <c r="AA224">
        <f>MasterPivot!D225</f>
        <v>3.93908484152441</v>
      </c>
      <c r="AB224">
        <f t="shared" si="49"/>
        <v>3.93908484152441</v>
      </c>
      <c r="AO224">
        <f>MasterPivot!E225</f>
        <v>1.7008273437499999</v>
      </c>
      <c r="AP224">
        <f t="shared" si="50"/>
        <v>1.7008273437499999</v>
      </c>
      <c r="BD224">
        <f>MasterPivot!F225</f>
        <v>1.312154549319728</v>
      </c>
      <c r="BF224">
        <f t="shared" ref="BF224" si="56">BD396</f>
        <v>5.5423849596088433</v>
      </c>
      <c r="BS224">
        <f>MasterPivot!G225</f>
        <v>20.254772262080621</v>
      </c>
      <c r="CE224">
        <f>MasterPivot!H225</f>
        <v>270.37832873436037</v>
      </c>
      <c r="CR224" s="75"/>
      <c r="CS224" s="75"/>
      <c r="CT224" s="75"/>
      <c r="CU224" s="75"/>
      <c r="CV224" s="75"/>
      <c r="CW224" s="75"/>
      <c r="CX224" s="75"/>
      <c r="CY224" s="75"/>
      <c r="CZ224" s="75"/>
      <c r="DA224" s="75"/>
    </row>
    <row r="225" spans="2:105" x14ac:dyDescent="0.2">
      <c r="B225">
        <f>MasterPivot!B226</f>
        <v>69.029060637684609</v>
      </c>
      <c r="N225">
        <f>MasterPivot!C226</f>
        <v>16.221829249855883</v>
      </c>
      <c r="AA225">
        <f>MasterPivot!D226</f>
        <v>4.8144370285298344</v>
      </c>
      <c r="AB225">
        <f t="shared" si="49"/>
        <v>4.8144370285298344</v>
      </c>
      <c r="AO225">
        <f>MasterPivot!E226</f>
        <v>0</v>
      </c>
      <c r="AP225" t="str">
        <f t="shared" si="50"/>
        <v/>
      </c>
      <c r="BD225">
        <f>MasterPivot!F226</f>
        <v>1.3037037037037036</v>
      </c>
      <c r="BF225">
        <f>BD400</f>
        <v>4.4859901147959169</v>
      </c>
      <c r="BS225">
        <f>MasterPivot!G226</f>
        <v>0</v>
      </c>
      <c r="CE225">
        <f>MasterPivot!H226</f>
        <v>91.369030619774037</v>
      </c>
      <c r="CR225" s="75"/>
      <c r="CS225" s="75"/>
      <c r="CT225" s="75"/>
      <c r="CU225" s="75"/>
      <c r="CV225" s="75"/>
      <c r="CW225" s="75"/>
      <c r="CX225" s="75"/>
      <c r="CY225" s="75"/>
      <c r="CZ225" s="75"/>
      <c r="DA225" s="75"/>
    </row>
    <row r="226" spans="2:105" x14ac:dyDescent="0.2">
      <c r="B226">
        <f>MasterPivot!B227</f>
        <v>120.42776410478545</v>
      </c>
      <c r="N226">
        <f>MasterPivot!C227</f>
        <v>28.300524564624581</v>
      </c>
      <c r="AA226">
        <f>MasterPivot!D227</f>
        <v>3.063732654518986</v>
      </c>
      <c r="AB226">
        <f t="shared" si="49"/>
        <v>3.063732654518986</v>
      </c>
      <c r="AO226">
        <f>MasterPivot!E227</f>
        <v>0</v>
      </c>
      <c r="AP226" t="str">
        <f t="shared" si="50"/>
        <v/>
      </c>
      <c r="BD226">
        <f>MasterPivot!F227</f>
        <v>0.79200000000000004</v>
      </c>
      <c r="BF226">
        <f>BD402</f>
        <v>0.16219907407407408</v>
      </c>
      <c r="BS226">
        <f>MasterPivot!G227</f>
        <v>18.202523733934608</v>
      </c>
      <c r="CE226">
        <f>MasterPivot!H227</f>
        <v>170.78654505786363</v>
      </c>
      <c r="CR226" s="75"/>
      <c r="CS226" s="75"/>
      <c r="CT226" s="75"/>
      <c r="CU226" s="75"/>
      <c r="CV226" s="75"/>
      <c r="CW226" s="75"/>
      <c r="CX226" s="75"/>
      <c r="CY226" s="75"/>
      <c r="CZ226" s="75"/>
      <c r="DA226" s="75"/>
    </row>
    <row r="227" spans="2:105" x14ac:dyDescent="0.2">
      <c r="B227">
        <f>MasterPivot!B228</f>
        <v>94.913075062103488</v>
      </c>
      <c r="N227">
        <f>MasterPivot!C228</f>
        <v>22.304572639594319</v>
      </c>
      <c r="AA227">
        <f>MasterPivot!D228</f>
        <v>3.93908484152441</v>
      </c>
      <c r="AB227">
        <f t="shared" si="49"/>
        <v>3.93908484152441</v>
      </c>
      <c r="AO227">
        <f>MasterPivot!E228</f>
        <v>0</v>
      </c>
      <c r="AP227" t="str">
        <f t="shared" si="50"/>
        <v/>
      </c>
      <c r="BD227">
        <f>MasterPivot!F228</f>
        <v>0</v>
      </c>
      <c r="BF227">
        <f t="shared" ref="BF227:BF230" si="57">BD403</f>
        <v>5.9422682823129254</v>
      </c>
      <c r="BS227">
        <f>MasterPivot!G228</f>
        <v>7.8606186669852418</v>
      </c>
      <c r="CE227">
        <f>MasterPivot!H228</f>
        <v>129.01735121020747</v>
      </c>
      <c r="CR227" s="75"/>
      <c r="CS227" s="75"/>
      <c r="CT227" s="75"/>
      <c r="CU227" s="75"/>
      <c r="CV227" s="75"/>
      <c r="CW227" s="75"/>
      <c r="CX227" s="75"/>
      <c r="CY227" s="75"/>
      <c r="CZ227" s="75"/>
      <c r="DA227" s="75"/>
    </row>
    <row r="228" spans="2:105" x14ac:dyDescent="0.2">
      <c r="B228">
        <f>MasterPivot!B229</f>
        <v>187.37923783340099</v>
      </c>
      <c r="N228">
        <f>MasterPivot!C229</f>
        <v>44.034120890849231</v>
      </c>
      <c r="AA228" s="175">
        <f>MasterPivot!D229</f>
        <v>28.88662217117901</v>
      </c>
      <c r="AO228">
        <f>MasterPivot!E229</f>
        <v>1.9437406716417909</v>
      </c>
      <c r="AP228">
        <f t="shared" si="50"/>
        <v>1.9437406716417909</v>
      </c>
      <c r="BD228">
        <f>MasterPivot!F229</f>
        <v>1.1818452380952384</v>
      </c>
      <c r="BF228">
        <f t="shared" si="57"/>
        <v>33.467326340467451</v>
      </c>
      <c r="BS228">
        <f>MasterPivot!G229</f>
        <v>12.108462474448974</v>
      </c>
      <c r="CE228">
        <f>MasterPivot!H229</f>
        <v>273.59028860797349</v>
      </c>
      <c r="CR228" s="75"/>
      <c r="CS228" s="75"/>
      <c r="CT228" s="75"/>
      <c r="CU228" s="75"/>
      <c r="CV228" s="75"/>
      <c r="CW228" s="75"/>
      <c r="CX228" s="75"/>
      <c r="CY228" s="75"/>
      <c r="CZ228" s="75"/>
      <c r="DA228" s="75"/>
    </row>
    <row r="229" spans="2:105" x14ac:dyDescent="0.2">
      <c r="B229">
        <f>MasterPivot!B230</f>
        <v>214.65617615300599</v>
      </c>
      <c r="N229">
        <f>MasterPivot!C230</f>
        <v>50.444201395956405</v>
      </c>
      <c r="AA229">
        <f>MasterPivot!D230</f>
        <v>13.567958898584079</v>
      </c>
      <c r="AB229">
        <f t="shared" si="49"/>
        <v>13.567958898584079</v>
      </c>
      <c r="AO229">
        <f>MasterPivot!E230</f>
        <v>0</v>
      </c>
      <c r="AP229" t="str">
        <f t="shared" si="50"/>
        <v/>
      </c>
      <c r="BD229">
        <f>MasterPivot!F230</f>
        <v>0.24648148148148152</v>
      </c>
      <c r="BF229">
        <f>BD406</f>
        <v>1.946326530612245</v>
      </c>
      <c r="BS229">
        <f>MasterPivot!G230</f>
        <v>5.2813456008265529</v>
      </c>
      <c r="CE229">
        <f>MasterPivot!H230</f>
        <v>284.19616352985457</v>
      </c>
      <c r="CR229" s="75"/>
      <c r="CS229" s="75"/>
      <c r="CT229" s="75"/>
      <c r="CU229" s="75"/>
      <c r="CV229" s="75"/>
      <c r="CW229" s="75"/>
      <c r="CX229" s="75"/>
      <c r="CY229" s="75"/>
      <c r="CZ229" s="75"/>
      <c r="DA229" s="75"/>
    </row>
    <row r="230" spans="2:105" x14ac:dyDescent="0.2">
      <c r="B230">
        <f>MasterPivot!B231</f>
        <v>210.13964147059664</v>
      </c>
      <c r="N230">
        <f>MasterPivot!C231</f>
        <v>49.382815745590207</v>
      </c>
      <c r="AA230">
        <f>MasterPivot!D231</f>
        <v>12.692606711578655</v>
      </c>
      <c r="AB230">
        <f t="shared" si="49"/>
        <v>12.692606711578655</v>
      </c>
      <c r="AO230">
        <f>MasterPivot!E231</f>
        <v>0</v>
      </c>
      <c r="AP230" t="str">
        <f t="shared" si="50"/>
        <v/>
      </c>
      <c r="BD230">
        <f>MasterPivot!F231</f>
        <v>1.9247193877551019</v>
      </c>
      <c r="BF230">
        <f t="shared" si="57"/>
        <v>1.946326530612245</v>
      </c>
      <c r="BS230">
        <f>MasterPivot!G231</f>
        <v>0</v>
      </c>
      <c r="CE230">
        <f>MasterPivot!H231</f>
        <v>274.13978331552062</v>
      </c>
      <c r="CR230" s="75"/>
      <c r="CS230" s="75"/>
      <c r="CT230" s="75"/>
      <c r="CU230" s="75"/>
      <c r="CV230" s="75"/>
      <c r="CW230" s="75"/>
      <c r="CX230" s="75"/>
      <c r="CY230" s="75"/>
      <c r="CZ230" s="75"/>
      <c r="DA230" s="75"/>
    </row>
    <row r="231" spans="2:105" x14ac:dyDescent="0.2">
      <c r="B231">
        <f>MasterPivot!B232</f>
        <v>210.58151429908762</v>
      </c>
      <c r="N231">
        <f>MasterPivot!C232</f>
        <v>49.486655860285587</v>
      </c>
      <c r="AA231" s="175">
        <f>MasterPivot!D232</f>
        <v>20.133100301124763</v>
      </c>
      <c r="AO231">
        <f>MasterPivot!E232</f>
        <v>0</v>
      </c>
      <c r="AP231" t="str">
        <f t="shared" si="50"/>
        <v/>
      </c>
      <c r="BD231">
        <f>MasterPivot!F232</f>
        <v>0</v>
      </c>
      <c r="BF231">
        <f>BD408</f>
        <v>2.118248299319728</v>
      </c>
      <c r="BS231">
        <f>MasterPivot!G232</f>
        <v>10.005003036466803</v>
      </c>
      <c r="CE231">
        <f>MasterPivot!H232</f>
        <v>290.2062734969648</v>
      </c>
      <c r="CR231" s="75"/>
      <c r="CS231" s="75"/>
      <c r="CT231" s="75"/>
      <c r="CU231" s="75"/>
      <c r="CV231" s="75"/>
      <c r="CW231" s="75"/>
      <c r="CX231" s="75"/>
      <c r="CY231" s="75"/>
      <c r="CZ231" s="75"/>
      <c r="DA231" s="75"/>
    </row>
    <row r="232" spans="2:105" x14ac:dyDescent="0.2">
      <c r="B232">
        <f>MasterPivot!B233</f>
        <v>166.85222348401908</v>
      </c>
      <c r="N232">
        <f>MasterPivot!C233</f>
        <v>39.210272518744482</v>
      </c>
      <c r="AA232">
        <f>MasterPivot!D233</f>
        <v>1.750704374010849</v>
      </c>
      <c r="AB232">
        <f t="shared" si="49"/>
        <v>1.750704374010849</v>
      </c>
      <c r="AO232">
        <f>MasterPivot!E233</f>
        <v>3.0762499999999999</v>
      </c>
      <c r="AP232">
        <f t="shared" si="50"/>
        <v>3.0762499999999999</v>
      </c>
      <c r="BD232">
        <f>MasterPivot!F233</f>
        <v>0</v>
      </c>
      <c r="BF232">
        <f>BD412</f>
        <v>0.66814814814814816</v>
      </c>
      <c r="BS232">
        <f>MasterPivot!G233</f>
        <v>7.4096055041178364</v>
      </c>
      <c r="CE232">
        <f>MasterPivot!H233</f>
        <v>215.22280588089225</v>
      </c>
      <c r="CR232" s="75"/>
      <c r="CS232" s="75"/>
      <c r="CT232" s="75"/>
      <c r="CU232" s="75"/>
      <c r="CV232" s="75"/>
      <c r="CW232" s="75"/>
      <c r="CX232" s="75"/>
      <c r="CY232" s="75"/>
      <c r="CZ232" s="75"/>
      <c r="DA232" s="75"/>
    </row>
    <row r="233" spans="2:105" x14ac:dyDescent="0.2">
      <c r="B233">
        <f>MasterPivot!B234</f>
        <v>225.47512540291132</v>
      </c>
      <c r="N233">
        <f>MasterPivot!C234</f>
        <v>52.986654469684154</v>
      </c>
      <c r="AA233">
        <f>MasterPivot!D234</f>
        <v>4.8144370285298344</v>
      </c>
      <c r="AB233">
        <f t="shared" si="49"/>
        <v>4.8144370285298344</v>
      </c>
      <c r="AO233">
        <f>MasterPivot!E234</f>
        <v>0</v>
      </c>
      <c r="AP233" t="str">
        <f t="shared" si="50"/>
        <v/>
      </c>
      <c r="BD233">
        <f>MasterPivot!F234</f>
        <v>1.7415497448979591</v>
      </c>
      <c r="BF233">
        <f t="shared" ref="BF233:BF234" si="58">BD413</f>
        <v>5.9941406250000009</v>
      </c>
      <c r="BS233">
        <f>MasterPivot!G234</f>
        <v>10.299653907358575</v>
      </c>
      <c r="CE233">
        <f>MasterPivot!H234</f>
        <v>295.31742055338179</v>
      </c>
      <c r="CR233" s="75"/>
      <c r="CS233" s="75"/>
      <c r="CT233" s="75"/>
      <c r="CU233" s="75"/>
      <c r="CV233" s="75"/>
      <c r="CW233" s="75"/>
      <c r="CX233" s="75"/>
      <c r="CY233" s="75"/>
      <c r="CZ233" s="75"/>
      <c r="DA233" s="75"/>
    </row>
    <row r="234" spans="2:105" x14ac:dyDescent="0.2">
      <c r="B234">
        <f>MasterPivot!B235</f>
        <v>234.78346462034656</v>
      </c>
      <c r="N234">
        <f>MasterPivot!C235</f>
        <v>55.174114185781441</v>
      </c>
      <c r="AA234">
        <f>MasterPivot!D235</f>
        <v>3.93908484152441</v>
      </c>
      <c r="AB234">
        <f t="shared" si="49"/>
        <v>3.93908484152441</v>
      </c>
      <c r="AO234">
        <f>MasterPivot!E235</f>
        <v>0</v>
      </c>
      <c r="AP234" t="str">
        <f t="shared" si="50"/>
        <v/>
      </c>
      <c r="BD234">
        <f>MasterPivot!F235</f>
        <v>0</v>
      </c>
      <c r="BF234">
        <f t="shared" si="58"/>
        <v>5.0743729591836733</v>
      </c>
      <c r="BS234">
        <f>MasterPivot!G235</f>
        <v>6.868846794730775</v>
      </c>
      <c r="CE234">
        <f>MasterPivot!H235</f>
        <v>300.76551044238317</v>
      </c>
      <c r="CR234" s="75"/>
      <c r="CS234" s="75"/>
      <c r="CT234" s="75"/>
      <c r="CU234" s="75"/>
      <c r="CV234" s="75"/>
      <c r="CW234" s="75"/>
      <c r="CX234" s="75"/>
      <c r="CY234" s="75"/>
      <c r="CZ234" s="75"/>
      <c r="DA234" s="75"/>
    </row>
    <row r="235" spans="2:105" x14ac:dyDescent="0.2">
      <c r="B235">
        <f>MasterPivot!B236</f>
        <v>143.09286600189287</v>
      </c>
      <c r="N235">
        <f>MasterPivot!C236</f>
        <v>33.626823510444822</v>
      </c>
      <c r="AA235">
        <f>MasterPivot!D236</f>
        <v>8.7535218700542448</v>
      </c>
      <c r="AB235">
        <f t="shared" si="49"/>
        <v>8.7535218700542448</v>
      </c>
      <c r="AO235">
        <f>MasterPivot!E236</f>
        <v>0</v>
      </c>
      <c r="AP235" t="str">
        <f t="shared" si="50"/>
        <v/>
      </c>
      <c r="BD235">
        <f>MasterPivot!F236</f>
        <v>0</v>
      </c>
      <c r="BF235">
        <f>BD418</f>
        <v>8.1149826388888879</v>
      </c>
      <c r="BS235">
        <f>MasterPivot!G236</f>
        <v>22.202520185127355</v>
      </c>
      <c r="CE235">
        <f>MasterPivot!H236</f>
        <v>207.67573156751931</v>
      </c>
      <c r="CR235" s="75"/>
      <c r="CS235" s="75"/>
      <c r="CT235" s="75"/>
      <c r="CU235" s="75"/>
      <c r="CV235" s="75"/>
      <c r="CW235" s="75"/>
      <c r="CX235" s="75"/>
      <c r="CY235" s="75"/>
      <c r="CZ235" s="75"/>
      <c r="DA235" s="75"/>
    </row>
    <row r="236" spans="2:105" x14ac:dyDescent="0.2">
      <c r="B236">
        <f>MasterPivot!B237</f>
        <v>256.91104136370308</v>
      </c>
      <c r="N236">
        <f>MasterPivot!C237</f>
        <v>60.374094720470218</v>
      </c>
      <c r="AA236">
        <f>MasterPivot!D237</f>
        <v>0.8753521870054245</v>
      </c>
      <c r="AB236">
        <f t="shared" si="49"/>
        <v>0.8753521870054245</v>
      </c>
      <c r="AO236">
        <f>MasterPivot!E237</f>
        <v>2.2520136363636363</v>
      </c>
      <c r="AP236">
        <f t="shared" si="50"/>
        <v>2.2520136363636363</v>
      </c>
      <c r="BD236">
        <f>MasterPivot!F237</f>
        <v>12.548194432320027</v>
      </c>
      <c r="BF236">
        <f t="shared" ref="BF236:BF237" si="59">BD419</f>
        <v>0.59606759259259257</v>
      </c>
      <c r="BS236">
        <f>MasterPivot!G237</f>
        <v>6.5682217289249678</v>
      </c>
      <c r="CE236">
        <f>MasterPivot!H237</f>
        <v>337.27690443242375</v>
      </c>
      <c r="CR236" s="75"/>
      <c r="CS236" s="75"/>
      <c r="CT236" s="75"/>
      <c r="CU236" s="75"/>
      <c r="CV236" s="75"/>
      <c r="CW236" s="75"/>
      <c r="CX236" s="75"/>
      <c r="CY236" s="75"/>
      <c r="CZ236" s="75"/>
      <c r="DA236" s="75"/>
    </row>
    <row r="237" spans="2:105" x14ac:dyDescent="0.2">
      <c r="B237">
        <f>MasterPivot!B238</f>
        <v>130.39730812998786</v>
      </c>
      <c r="N237">
        <f>MasterPivot!C238</f>
        <v>30.643367410547146</v>
      </c>
      <c r="AA237">
        <f>MasterPivot!D238</f>
        <v>3.063732654518986</v>
      </c>
      <c r="AB237">
        <f t="shared" si="49"/>
        <v>3.063732654518986</v>
      </c>
      <c r="AO237">
        <f>MasterPivot!E238</f>
        <v>0</v>
      </c>
      <c r="AP237" t="str">
        <f t="shared" si="50"/>
        <v/>
      </c>
      <c r="BD237">
        <f>MasterPivot!F238</f>
        <v>7.0494250637755105</v>
      </c>
      <c r="BF237">
        <f t="shared" si="59"/>
        <v>24.096279553458199</v>
      </c>
      <c r="BS237">
        <f>MasterPivot!G238</f>
        <v>21.402638096441066</v>
      </c>
      <c r="CE237">
        <f>MasterPivot!H238</f>
        <v>192.55647135527056</v>
      </c>
      <c r="CR237" s="75"/>
      <c r="CS237" s="75"/>
      <c r="CT237" s="75"/>
      <c r="CU237" s="75"/>
      <c r="CV237" s="75"/>
      <c r="CW237" s="75"/>
      <c r="CX237" s="75"/>
      <c r="CY237" s="75"/>
      <c r="CZ237" s="75"/>
      <c r="DA237" s="75"/>
    </row>
    <row r="238" spans="2:105" x14ac:dyDescent="0.2">
      <c r="B238">
        <f>MasterPivot!B239</f>
        <v>252.18562990616115</v>
      </c>
      <c r="N238">
        <f>MasterPivot!C239</f>
        <v>59.263623027947865</v>
      </c>
      <c r="AA238">
        <f>MasterPivot!D239</f>
        <v>3.93908484152441</v>
      </c>
      <c r="AB238">
        <f t="shared" si="49"/>
        <v>3.93908484152441</v>
      </c>
      <c r="AO238">
        <f>MasterPivot!E239</f>
        <v>0</v>
      </c>
      <c r="AP238" t="str">
        <f t="shared" si="50"/>
        <v/>
      </c>
      <c r="BD238">
        <f>MasterPivot!F239</f>
        <v>0</v>
      </c>
      <c r="BF238">
        <f>BD423</f>
        <v>14.181538896467041</v>
      </c>
      <c r="BS238">
        <f>MasterPivot!G239</f>
        <v>9.6807988688965203</v>
      </c>
      <c r="CE238">
        <f>MasterPivot!H239</f>
        <v>325.06913664452998</v>
      </c>
      <c r="CR238" s="75"/>
      <c r="CS238" s="75"/>
      <c r="CT238" s="75"/>
      <c r="CU238" s="75"/>
      <c r="CV238" s="75"/>
      <c r="CW238" s="75"/>
      <c r="CX238" s="75"/>
      <c r="CY238" s="75"/>
      <c r="CZ238" s="75"/>
      <c r="DA238" s="75"/>
    </row>
    <row r="239" spans="2:105" x14ac:dyDescent="0.2">
      <c r="B239">
        <f>MasterPivot!B240</f>
        <v>177.8844018529916</v>
      </c>
      <c r="N239">
        <f>MasterPivot!C240</f>
        <v>41.802834435453022</v>
      </c>
      <c r="AA239">
        <f>MasterPivot!D240</f>
        <v>0</v>
      </c>
      <c r="AB239">
        <f t="shared" si="49"/>
        <v>0</v>
      </c>
      <c r="AO239">
        <f>MasterPivot!E240</f>
        <v>0</v>
      </c>
      <c r="AP239" t="str">
        <f t="shared" si="50"/>
        <v/>
      </c>
      <c r="BD239">
        <f>MasterPivot!F240</f>
        <v>3.0046637499999997</v>
      </c>
      <c r="BF239">
        <f t="shared" ref="BF239:BF240" si="60">BD424</f>
        <v>1.6296296296296295</v>
      </c>
      <c r="BS239">
        <f>MasterPivot!G240</f>
        <v>15.687736195531537</v>
      </c>
      <c r="CE239">
        <f>MasterPivot!H240</f>
        <v>238.37963623397616</v>
      </c>
      <c r="CR239" s="75"/>
      <c r="CS239" s="75"/>
      <c r="CT239" s="75"/>
      <c r="CU239" s="75"/>
      <c r="CV239" s="75"/>
      <c r="CW239" s="75"/>
      <c r="CX239" s="75"/>
      <c r="CY239" s="75"/>
      <c r="CZ239" s="75"/>
      <c r="DA239" s="75"/>
    </row>
    <row r="240" spans="2:105" x14ac:dyDescent="0.2">
      <c r="B240">
        <f>MasterPivot!B241</f>
        <v>213.80500703833084</v>
      </c>
      <c r="N240">
        <f>MasterPivot!C241</f>
        <v>50.244176654007745</v>
      </c>
      <c r="AA240">
        <f>MasterPivot!D241</f>
        <v>4.3767609350271224</v>
      </c>
      <c r="AB240">
        <f t="shared" si="49"/>
        <v>4.3767609350271224</v>
      </c>
      <c r="AO240">
        <f>MasterPivot!E241</f>
        <v>4.30962551724138</v>
      </c>
      <c r="AP240">
        <f t="shared" si="50"/>
        <v>4.30962551724138</v>
      </c>
      <c r="BD240">
        <f>MasterPivot!F241</f>
        <v>0.9470663265306124</v>
      </c>
      <c r="BF240">
        <f t="shared" si="60"/>
        <v>3.6483562500000009</v>
      </c>
      <c r="BS240">
        <f>MasterPivot!G241</f>
        <v>2.8941245498583896</v>
      </c>
      <c r="CE240">
        <f>MasterPivot!H241</f>
        <v>272.26713550375473</v>
      </c>
      <c r="CR240" s="75"/>
      <c r="CS240" s="75"/>
      <c r="CT240" s="75"/>
      <c r="CU240" s="75"/>
      <c r="CV240" s="75"/>
      <c r="CW240" s="75"/>
      <c r="CX240" s="75"/>
      <c r="CY240" s="75"/>
      <c r="CZ240" s="75"/>
      <c r="DA240" s="75"/>
    </row>
    <row r="241" spans="2:105" x14ac:dyDescent="0.2">
      <c r="B241">
        <f>MasterPivot!B242</f>
        <v>78.676869365809537</v>
      </c>
      <c r="N241">
        <f>MasterPivot!C242</f>
        <v>18.489064300965239</v>
      </c>
      <c r="AA241">
        <f>MasterPivot!D242</f>
        <v>9.1911979635569576</v>
      </c>
      <c r="AB241">
        <f t="shared" si="49"/>
        <v>9.1911979635569576</v>
      </c>
      <c r="AO241">
        <f>MasterPivot!E242</f>
        <v>0</v>
      </c>
      <c r="AP241" t="str">
        <f t="shared" si="50"/>
        <v/>
      </c>
      <c r="BD241">
        <f>MasterPivot!F242</f>
        <v>0</v>
      </c>
      <c r="BF241">
        <f>BD428</f>
        <v>0.73076105442176875</v>
      </c>
      <c r="BS241">
        <f>MasterPivot!G242</f>
        <v>37.029410362437346</v>
      </c>
      <c r="CE241">
        <f>MasterPivot!H242</f>
        <v>143.38654199276908</v>
      </c>
      <c r="CR241" s="75"/>
      <c r="CS241" s="75"/>
      <c r="CT241" s="75"/>
      <c r="CU241" s="75"/>
      <c r="CV241" s="75"/>
      <c r="CW241" s="75"/>
      <c r="CX241" s="75"/>
      <c r="CY241" s="75"/>
      <c r="CZ241" s="75"/>
      <c r="DA241" s="75"/>
    </row>
    <row r="242" spans="2:105" x14ac:dyDescent="0.2">
      <c r="B242">
        <f>MasterPivot!B243</f>
        <v>126.29439365416627</v>
      </c>
      <c r="N242">
        <f>MasterPivot!C243</f>
        <v>29.67918250872907</v>
      </c>
      <c r="AA242">
        <f>MasterPivot!D243</f>
        <v>4.8144370285298344</v>
      </c>
      <c r="AB242">
        <f t="shared" si="49"/>
        <v>4.8144370285298344</v>
      </c>
      <c r="AO242">
        <f>MasterPivot!E243</f>
        <v>0</v>
      </c>
      <c r="AP242" t="str">
        <f t="shared" si="50"/>
        <v/>
      </c>
      <c r="BD242">
        <f>MasterPivot!F243</f>
        <v>0</v>
      </c>
      <c r="BF242">
        <f t="shared" ref="BF242:BF244" si="61">BD429</f>
        <v>2.5649479166666667</v>
      </c>
      <c r="BS242">
        <f>MasterPivot!G243</f>
        <v>25.988139575974316</v>
      </c>
      <c r="CE242">
        <f>MasterPivot!H243</f>
        <v>186.77615276739948</v>
      </c>
      <c r="CR242" s="75"/>
      <c r="CS242" s="75"/>
      <c r="CT242" s="75"/>
      <c r="CU242" s="75"/>
      <c r="CV242" s="75"/>
      <c r="CW242" s="75"/>
      <c r="CX242" s="75"/>
      <c r="CY242" s="75"/>
      <c r="CZ242" s="75"/>
      <c r="DA242" s="75"/>
    </row>
    <row r="243" spans="2:105" x14ac:dyDescent="0.2">
      <c r="B243">
        <f>MasterPivot!B244</f>
        <v>201.54596162593634</v>
      </c>
      <c r="N243">
        <f>MasterPivot!C244</f>
        <v>47.363300982095041</v>
      </c>
      <c r="AA243">
        <f>MasterPivot!D244</f>
        <v>4.3767609350271224</v>
      </c>
      <c r="AB243">
        <f t="shared" si="49"/>
        <v>4.3767609350271224</v>
      </c>
      <c r="AO243">
        <f>MasterPivot!E244</f>
        <v>0</v>
      </c>
      <c r="AP243" t="str">
        <f t="shared" si="50"/>
        <v/>
      </c>
      <c r="BD243">
        <f>MasterPivot!F244</f>
        <v>0.35918367346938779</v>
      </c>
      <c r="BF243">
        <f t="shared" si="61"/>
        <v>3.3949930909863948</v>
      </c>
      <c r="BS243">
        <f>MasterPivot!G244</f>
        <v>5.2527552074274233</v>
      </c>
      <c r="CE243">
        <f>MasterPivot!H244</f>
        <v>258.89796242395533</v>
      </c>
      <c r="CR243" s="75"/>
      <c r="CS243" s="75"/>
      <c r="CT243" s="75"/>
      <c r="CU243" s="75"/>
      <c r="CV243" s="75"/>
      <c r="CW243" s="75"/>
      <c r="CX243" s="75"/>
      <c r="CY243" s="75"/>
      <c r="CZ243" s="75"/>
      <c r="DA243" s="75"/>
    </row>
    <row r="244" spans="2:105" x14ac:dyDescent="0.2">
      <c r="B244">
        <f>MasterPivot!B245</f>
        <v>114.562525805384</v>
      </c>
      <c r="N244">
        <f>MasterPivot!C245</f>
        <v>26.922193564265239</v>
      </c>
      <c r="AA244">
        <f>MasterPivot!D245</f>
        <v>2.6260565610162736</v>
      </c>
      <c r="AB244">
        <f t="shared" si="49"/>
        <v>2.6260565610162736</v>
      </c>
      <c r="AO244">
        <f>MasterPivot!E245</f>
        <v>3.1610710084033617</v>
      </c>
      <c r="AP244">
        <f t="shared" si="50"/>
        <v>3.1610710084033617</v>
      </c>
      <c r="BD244">
        <f>MasterPivot!F245</f>
        <v>2.0461309523809521</v>
      </c>
      <c r="BF244">
        <f t="shared" si="61"/>
        <v>4.0210965348639451</v>
      </c>
      <c r="BS244">
        <f>MasterPivot!G245</f>
        <v>2.7308547685025437</v>
      </c>
      <c r="CE244">
        <f>MasterPivot!H245</f>
        <v>148.88776165154903</v>
      </c>
      <c r="CR244" s="75"/>
      <c r="CS244" s="75"/>
      <c r="CT244" s="75"/>
      <c r="CU244" s="75"/>
      <c r="CV244" s="75"/>
      <c r="CW244" s="75"/>
      <c r="CX244" s="75"/>
      <c r="CY244" s="75"/>
      <c r="CZ244" s="75"/>
      <c r="DA244" s="75"/>
    </row>
    <row r="245" spans="2:105" x14ac:dyDescent="0.2">
      <c r="B245">
        <f>MasterPivot!B246</f>
        <v>126.95657774434193</v>
      </c>
      <c r="N245">
        <f>MasterPivot!C246</f>
        <v>29.834795769920351</v>
      </c>
      <c r="AA245">
        <f>MasterPivot!D246</f>
        <v>2.6260565610162736</v>
      </c>
      <c r="AB245">
        <f t="shared" si="49"/>
        <v>2.6260565610162736</v>
      </c>
      <c r="AO245">
        <f>MasterPivot!E246</f>
        <v>0</v>
      </c>
      <c r="AP245" t="str">
        <f t="shared" si="50"/>
        <v/>
      </c>
      <c r="BD245">
        <f>MasterPivot!F246</f>
        <v>0.27499999999999997</v>
      </c>
      <c r="BF245">
        <f>BD433</f>
        <v>3.4393672067577263</v>
      </c>
      <c r="BS245">
        <f>MasterPivot!G246</f>
        <v>16.141344447506153</v>
      </c>
      <c r="CE245">
        <f>MasterPivot!H246</f>
        <v>175.83377452278472</v>
      </c>
      <c r="CR245" s="75"/>
      <c r="CS245" s="75"/>
      <c r="CT245" s="75"/>
      <c r="CU245" s="75"/>
      <c r="CV245" s="75"/>
      <c r="CW245" s="75"/>
      <c r="CX245" s="75"/>
      <c r="CY245" s="75"/>
      <c r="CZ245" s="75"/>
      <c r="DA245" s="75"/>
    </row>
    <row r="246" spans="2:105" x14ac:dyDescent="0.2">
      <c r="B246">
        <f>MasterPivot!B247</f>
        <v>68.45191400610527</v>
      </c>
      <c r="N246">
        <f>MasterPivot!C247</f>
        <v>16.086199791434737</v>
      </c>
      <c r="AA246">
        <f>MasterPivot!D247</f>
        <v>2.6260565610162736</v>
      </c>
      <c r="AB246">
        <f t="shared" si="49"/>
        <v>2.6260565610162736</v>
      </c>
      <c r="AO246">
        <f>MasterPivot!E247</f>
        <v>0</v>
      </c>
      <c r="AP246" t="str">
        <f t="shared" si="50"/>
        <v/>
      </c>
      <c r="BD246">
        <f>MasterPivot!F247</f>
        <v>0.92562962962962958</v>
      </c>
      <c r="BF246">
        <f>BD437</f>
        <v>1.5650962962962964</v>
      </c>
      <c r="BS246">
        <f>MasterPivot!G247</f>
        <v>0.44334571394830924</v>
      </c>
      <c r="CE246">
        <f>MasterPivot!H247</f>
        <v>88.533145702134206</v>
      </c>
      <c r="CR246" s="75"/>
      <c r="CS246" s="75"/>
      <c r="CT246" s="75"/>
      <c r="CU246" s="75"/>
      <c r="CV246" s="75"/>
      <c r="CW246" s="75"/>
      <c r="CX246" s="75"/>
      <c r="CY246" s="75"/>
      <c r="CZ246" s="75"/>
      <c r="DA246" s="75"/>
    </row>
    <row r="247" spans="2:105" x14ac:dyDescent="0.2">
      <c r="B247">
        <f>MasterPivot!B248</f>
        <v>97.874440111401782</v>
      </c>
      <c r="N247">
        <f>MasterPivot!C248</f>
        <v>23.000493426179418</v>
      </c>
      <c r="AA247">
        <f>MasterPivot!D248</f>
        <v>8.7535218700542448</v>
      </c>
      <c r="AB247">
        <f t="shared" si="49"/>
        <v>8.7535218700542448</v>
      </c>
      <c r="AO247">
        <f>MasterPivot!E248</f>
        <v>0</v>
      </c>
      <c r="AP247" t="str">
        <f t="shared" si="50"/>
        <v/>
      </c>
      <c r="BD247">
        <f>MasterPivot!F248</f>
        <v>0.67534013605442189</v>
      </c>
      <c r="BF247">
        <f t="shared" ref="BF247:BF251" si="62">BD438</f>
        <v>3.0171064814814805</v>
      </c>
      <c r="BS247">
        <f>MasterPivot!G248</f>
        <v>5.4282824205991469</v>
      </c>
      <c r="CE247">
        <f>MasterPivot!H248</f>
        <v>135.732077964289</v>
      </c>
      <c r="CR247" s="75"/>
      <c r="CS247" s="75"/>
      <c r="CT247" s="75"/>
      <c r="CU247" s="75"/>
      <c r="CV247" s="75"/>
      <c r="CW247" s="75"/>
      <c r="CX247" s="75"/>
      <c r="CY247" s="75"/>
      <c r="CZ247" s="75"/>
      <c r="DA247" s="75"/>
    </row>
    <row r="248" spans="2:105" x14ac:dyDescent="0.2">
      <c r="B248">
        <f>MasterPivot!B249</f>
        <v>300.43379181500649</v>
      </c>
      <c r="N248">
        <f>MasterPivot!C249</f>
        <v>70.601941076526515</v>
      </c>
      <c r="AA248">
        <f>MasterPivot!D249</f>
        <v>0.8753521870054245</v>
      </c>
      <c r="AB248">
        <f t="shared" si="49"/>
        <v>0.8753521870054245</v>
      </c>
      <c r="AO248">
        <f>MasterPivot!E249</f>
        <v>3.4551611111111105</v>
      </c>
      <c r="AP248">
        <f t="shared" si="50"/>
        <v>3.4551611111111105</v>
      </c>
      <c r="BD248">
        <f>MasterPivot!F249</f>
        <v>0</v>
      </c>
      <c r="BF248">
        <f t="shared" si="62"/>
        <v>2.6949999999999994</v>
      </c>
      <c r="BS248">
        <f>MasterPivot!G249</f>
        <v>0</v>
      </c>
      <c r="CE248">
        <f>MasterPivot!H249</f>
        <v>371.91108507853846</v>
      </c>
      <c r="CR248" s="75"/>
      <c r="CS248" s="75"/>
      <c r="CT248" s="75"/>
      <c r="CU248" s="75"/>
      <c r="CV248" s="75"/>
      <c r="CW248" s="75"/>
      <c r="CX248" s="75"/>
      <c r="CY248" s="75"/>
      <c r="CZ248" s="75"/>
      <c r="DA248" s="75"/>
    </row>
    <row r="249" spans="2:105" x14ac:dyDescent="0.2">
      <c r="B249">
        <f>MasterPivot!B250</f>
        <v>188.45620736676537</v>
      </c>
      <c r="N249">
        <f>MasterPivot!C250</f>
        <v>44.287208731189857</v>
      </c>
      <c r="AA249">
        <f>MasterPivot!D250</f>
        <v>1.3130282805081368</v>
      </c>
      <c r="AB249">
        <f t="shared" si="49"/>
        <v>1.3130282805081368</v>
      </c>
      <c r="AO249">
        <f>MasterPivot!E250</f>
        <v>0</v>
      </c>
      <c r="AP249" t="str">
        <f t="shared" si="50"/>
        <v/>
      </c>
      <c r="BD249">
        <f>MasterPivot!F250</f>
        <v>0.34661458333333334</v>
      </c>
      <c r="BF249">
        <f t="shared" si="62"/>
        <v>19.063657213989913</v>
      </c>
      <c r="BS249">
        <f>MasterPivot!G250</f>
        <v>4.3540740607343054</v>
      </c>
      <c r="CE249">
        <f>MasterPivot!H250</f>
        <v>238.75713302253098</v>
      </c>
      <c r="CR249" s="75"/>
      <c r="CS249" s="75"/>
      <c r="CT249" s="75"/>
      <c r="CU249" s="75"/>
      <c r="CV249" s="75"/>
      <c r="CW249" s="75"/>
      <c r="CX249" s="75"/>
      <c r="CY249" s="75"/>
      <c r="CZ249" s="75"/>
      <c r="DA249" s="75"/>
    </row>
    <row r="250" spans="2:105" x14ac:dyDescent="0.2">
      <c r="B250">
        <f>MasterPivot!B251</f>
        <v>241.80055060918869</v>
      </c>
      <c r="N250">
        <f>MasterPivot!C251</f>
        <v>56.823129393159341</v>
      </c>
      <c r="AA250">
        <f>MasterPivot!D251</f>
        <v>2.1883804675135612</v>
      </c>
      <c r="AB250">
        <f t="shared" si="49"/>
        <v>2.1883804675135612</v>
      </c>
      <c r="AO250">
        <f>MasterPivot!E251</f>
        <v>0</v>
      </c>
      <c r="AP250" t="str">
        <f t="shared" si="50"/>
        <v/>
      </c>
      <c r="BD250">
        <f>MasterPivot!F251</f>
        <v>0</v>
      </c>
      <c r="BF250">
        <f t="shared" si="62"/>
        <v>1.4210624999999999</v>
      </c>
      <c r="BS250">
        <f>MasterPivot!G251</f>
        <v>6.0517712383275155</v>
      </c>
      <c r="CE250">
        <f>MasterPivot!H251</f>
        <v>306.86383170818908</v>
      </c>
      <c r="CR250" s="75"/>
      <c r="CS250" s="75"/>
      <c r="CT250" s="75"/>
      <c r="CU250" s="75"/>
      <c r="CV250" s="75"/>
      <c r="CW250" s="75"/>
      <c r="CX250" s="75"/>
      <c r="CY250" s="75"/>
      <c r="CZ250" s="75"/>
      <c r="DA250" s="75"/>
    </row>
    <row r="251" spans="2:105" x14ac:dyDescent="0.2">
      <c r="B251">
        <f>MasterPivot!B252</f>
        <v>195.57005316996214</v>
      </c>
      <c r="N251">
        <f>MasterPivot!C252</f>
        <v>45.958962494941098</v>
      </c>
      <c r="AA251">
        <f>MasterPivot!D252</f>
        <v>0.8753521870054245</v>
      </c>
      <c r="AB251">
        <f t="shared" si="49"/>
        <v>0.8753521870054245</v>
      </c>
      <c r="AO251">
        <f>MasterPivot!E252</f>
        <v>0</v>
      </c>
      <c r="AP251" t="str">
        <f t="shared" si="50"/>
        <v/>
      </c>
      <c r="BD251">
        <f>MasterPivot!F252</f>
        <v>6.2002314814814818</v>
      </c>
      <c r="BF251">
        <f t="shared" si="62"/>
        <v>0.60822704081632661</v>
      </c>
      <c r="BS251">
        <f>MasterPivot!G252</f>
        <v>11.256629255596453</v>
      </c>
      <c r="CE251">
        <f>MasterPivot!H252</f>
        <v>259.86122858898659</v>
      </c>
      <c r="CR251" s="75"/>
      <c r="CS251" s="75"/>
      <c r="CT251" s="75"/>
      <c r="CU251" s="75"/>
      <c r="CV251" s="75"/>
      <c r="CW251" s="75"/>
      <c r="CX251" s="75"/>
      <c r="CY251" s="75"/>
      <c r="CZ251" s="75"/>
      <c r="DA251" s="75"/>
    </row>
    <row r="252" spans="2:105" x14ac:dyDescent="0.2">
      <c r="B252">
        <f>MasterPivot!B253</f>
        <v>167.99290062691961</v>
      </c>
      <c r="N252">
        <f>MasterPivot!C253</f>
        <v>39.478331647326108</v>
      </c>
      <c r="AA252">
        <f>MasterPivot!D253</f>
        <v>3.063732654518986</v>
      </c>
      <c r="AB252">
        <f t="shared" si="49"/>
        <v>3.063732654518986</v>
      </c>
      <c r="AO252">
        <f>MasterPivot!E253</f>
        <v>3.3392461928934014</v>
      </c>
      <c r="AP252">
        <f t="shared" si="50"/>
        <v>3.3392461928934014</v>
      </c>
      <c r="BD252">
        <f>MasterPivot!F253</f>
        <v>0.84262696793546898</v>
      </c>
      <c r="BF252">
        <f>BD446</f>
        <v>0.38512731481481483</v>
      </c>
      <c r="BS252">
        <f>MasterPivot!G253</f>
        <v>3.6518066775267184</v>
      </c>
      <c r="CE252">
        <f>MasterPivot!H253</f>
        <v>215.02939857422689</v>
      </c>
      <c r="CR252" s="75"/>
      <c r="CS252" s="75"/>
      <c r="CT252" s="75"/>
      <c r="CU252" s="75"/>
      <c r="CV252" s="75"/>
      <c r="CW252" s="75"/>
      <c r="CX252" s="75"/>
      <c r="CY252" s="75"/>
      <c r="CZ252" s="75"/>
      <c r="DA252" s="75"/>
    </row>
    <row r="253" spans="2:105" x14ac:dyDescent="0.2">
      <c r="B253">
        <f>MasterPivot!B254</f>
        <v>132.33986906123101</v>
      </c>
      <c r="N253">
        <f>MasterPivot!C254</f>
        <v>31.099869229389288</v>
      </c>
      <c r="AA253">
        <f>MasterPivot!D254</f>
        <v>2.6260565610162736</v>
      </c>
      <c r="AB253">
        <f t="shared" si="49"/>
        <v>2.6260565610162736</v>
      </c>
      <c r="AO253">
        <f>MasterPivot!E254</f>
        <v>0</v>
      </c>
      <c r="AP253" t="str">
        <f t="shared" si="50"/>
        <v/>
      </c>
      <c r="BD253">
        <f>MasterPivot!F254</f>
        <v>0</v>
      </c>
      <c r="BF253">
        <f t="shared" ref="BF253" si="63">BD447</f>
        <v>2.4962797619047619</v>
      </c>
      <c r="BS253">
        <f>MasterPivot!G254</f>
        <v>7.3354909435684066</v>
      </c>
      <c r="CE253">
        <f>MasterPivot!H254</f>
        <v>173.40128579520498</v>
      </c>
      <c r="CR253" s="75"/>
      <c r="CS253" s="75"/>
      <c r="CT253" s="75"/>
      <c r="CU253" s="75"/>
      <c r="CV253" s="75"/>
      <c r="CW253" s="75"/>
      <c r="CX253" s="75"/>
      <c r="CY253" s="75"/>
      <c r="CZ253" s="75"/>
      <c r="DA253" s="75"/>
    </row>
    <row r="254" spans="2:105" x14ac:dyDescent="0.2">
      <c r="B254">
        <f>MasterPivot!B255</f>
        <v>319.88840688618774</v>
      </c>
      <c r="N254">
        <f>MasterPivot!C255</f>
        <v>75.173775618254112</v>
      </c>
      <c r="AA254">
        <f>MasterPivot!D255</f>
        <v>0.8753521870054245</v>
      </c>
      <c r="AB254">
        <f t="shared" si="49"/>
        <v>0.8753521870054245</v>
      </c>
      <c r="AO254">
        <f>MasterPivot!E255</f>
        <v>0</v>
      </c>
      <c r="AP254" t="str">
        <f t="shared" si="50"/>
        <v/>
      </c>
      <c r="BD254">
        <f>MasterPivot!F255</f>
        <v>0</v>
      </c>
      <c r="BF254">
        <f>BD449</f>
        <v>3.1965736926020405</v>
      </c>
      <c r="BS254">
        <f>MasterPivot!G255</f>
        <v>8.5508050375556213</v>
      </c>
      <c r="CE254">
        <f>MasterPivot!H255</f>
        <v>404.48833972900292</v>
      </c>
      <c r="CR254" s="75"/>
      <c r="CS254" s="75"/>
      <c r="CT254" s="75"/>
      <c r="CU254" s="75"/>
      <c r="CV254" s="75"/>
      <c r="CW254" s="75"/>
      <c r="CX254" s="75"/>
      <c r="CY254" s="75"/>
      <c r="CZ254" s="75"/>
      <c r="DA254" s="75"/>
    </row>
    <row r="255" spans="2:105" x14ac:dyDescent="0.2">
      <c r="B255">
        <f>MasterPivot!B256</f>
        <v>153.57292388111807</v>
      </c>
      <c r="N255">
        <f>MasterPivot!C256</f>
        <v>36.089637112062746</v>
      </c>
      <c r="AA255">
        <f>MasterPivot!D256</f>
        <v>5.2521131220325472</v>
      </c>
      <c r="AB255">
        <f t="shared" si="49"/>
        <v>5.2521131220325472</v>
      </c>
      <c r="AO255">
        <f>MasterPivot!E256</f>
        <v>0</v>
      </c>
      <c r="AP255" t="str">
        <f t="shared" si="50"/>
        <v/>
      </c>
      <c r="BD255">
        <f>MasterPivot!F256</f>
        <v>0.51221088435374162</v>
      </c>
      <c r="BF255">
        <f t="shared" ref="BF255:BF257" si="64">BD450</f>
        <v>2.152447916666667</v>
      </c>
      <c r="BS255">
        <f>MasterPivot!G256</f>
        <v>10.395873297515072</v>
      </c>
      <c r="CE255">
        <f>MasterPivot!H256</f>
        <v>205.82275829708217</v>
      </c>
      <c r="CR255" s="75"/>
      <c r="CS255" s="75"/>
      <c r="CT255" s="75"/>
      <c r="CU255" s="75"/>
      <c r="CV255" s="75"/>
      <c r="CW255" s="75"/>
      <c r="CX255" s="75"/>
      <c r="CY255" s="75"/>
      <c r="CZ255" s="75"/>
      <c r="DA255" s="75"/>
    </row>
    <row r="256" spans="2:105" x14ac:dyDescent="0.2">
      <c r="B256">
        <f>MasterPivot!B257</f>
        <v>134.88549460398704</v>
      </c>
      <c r="N256">
        <f>MasterPivot!C257</f>
        <v>31.698091231936953</v>
      </c>
      <c r="AA256">
        <f>MasterPivot!D257</f>
        <v>0</v>
      </c>
      <c r="AB256">
        <f t="shared" si="49"/>
        <v>0</v>
      </c>
      <c r="AO256">
        <f>MasterPivot!E257</f>
        <v>6.2729782293178538</v>
      </c>
      <c r="AP256">
        <f t="shared" si="50"/>
        <v>6.2729782293178538</v>
      </c>
      <c r="BD256">
        <f>MasterPivot!F257</f>
        <v>0.99124510833333324</v>
      </c>
      <c r="BF256">
        <f t="shared" si="64"/>
        <v>1.3016604791666664</v>
      </c>
      <c r="BS256">
        <f>MasterPivot!G257</f>
        <v>42.56112685401019</v>
      </c>
      <c r="CE256">
        <f>MasterPivot!H257</f>
        <v>210.13595779826753</v>
      </c>
      <c r="CR256" s="75"/>
      <c r="CS256" s="75"/>
      <c r="CT256" s="75"/>
      <c r="CU256" s="75"/>
      <c r="CV256" s="75"/>
      <c r="CW256" s="75"/>
      <c r="CX256" s="75"/>
      <c r="CY256" s="75"/>
      <c r="CZ256" s="75"/>
      <c r="DA256" s="75"/>
    </row>
    <row r="257" spans="2:105" x14ac:dyDescent="0.2">
      <c r="B257">
        <f>MasterPivot!B258</f>
        <v>196.1657600439417</v>
      </c>
      <c r="N257">
        <f>MasterPivot!C258</f>
        <v>46.098953610326298</v>
      </c>
      <c r="AA257">
        <f>MasterPivot!D258</f>
        <v>0</v>
      </c>
      <c r="AB257">
        <f t="shared" si="49"/>
        <v>0</v>
      </c>
      <c r="AO257">
        <f>MasterPivot!E258</f>
        <v>0</v>
      </c>
      <c r="AP257" t="str">
        <f t="shared" si="50"/>
        <v/>
      </c>
      <c r="BD257">
        <f>MasterPivot!F258</f>
        <v>9.1363522181016155</v>
      </c>
      <c r="BF257">
        <f t="shared" si="64"/>
        <v>3.234</v>
      </c>
      <c r="BS257">
        <f>MasterPivot!G258</f>
        <v>52.663037068690187</v>
      </c>
      <c r="CE257">
        <f>MasterPivot!H258</f>
        <v>304.06410294105979</v>
      </c>
      <c r="CR257" s="75"/>
      <c r="CS257" s="75"/>
      <c r="CT257" s="75"/>
      <c r="CU257" s="75"/>
      <c r="CV257" s="75"/>
      <c r="CW257" s="75"/>
      <c r="CX257" s="75"/>
      <c r="CY257" s="75"/>
      <c r="CZ257" s="75"/>
      <c r="DA257" s="75"/>
    </row>
    <row r="258" spans="2:105" x14ac:dyDescent="0.2">
      <c r="B258">
        <f>MasterPivot!B259</f>
        <v>134.29418453355169</v>
      </c>
      <c r="N258">
        <f>MasterPivot!C259</f>
        <v>31.559133365384643</v>
      </c>
      <c r="AA258">
        <f>MasterPivot!D259</f>
        <v>0.43767609350271225</v>
      </c>
      <c r="AB258">
        <f t="shared" si="49"/>
        <v>0.43767609350271225</v>
      </c>
      <c r="AO258">
        <f>MasterPivot!E259</f>
        <v>0</v>
      </c>
      <c r="AP258" t="str">
        <f t="shared" si="50"/>
        <v/>
      </c>
      <c r="BD258">
        <f>MasterPivot!F259</f>
        <v>8.9949492428124991</v>
      </c>
      <c r="BF258">
        <f>BD455</f>
        <v>4.2060425000000006</v>
      </c>
      <c r="BS258">
        <f>MasterPivot!G259</f>
        <v>25.312759462556397</v>
      </c>
      <c r="CE258">
        <f>MasterPivot!H259</f>
        <v>200.59870269780794</v>
      </c>
      <c r="CR258" s="75"/>
      <c r="CS258" s="75"/>
      <c r="CT258" s="75"/>
      <c r="CU258" s="75"/>
      <c r="CV258" s="75"/>
      <c r="CW258" s="75"/>
      <c r="CX258" s="75"/>
      <c r="CY258" s="75"/>
      <c r="CZ258" s="75"/>
      <c r="DA258" s="75"/>
    </row>
    <row r="259" spans="2:105" x14ac:dyDescent="0.2">
      <c r="B259">
        <f>MasterPivot!B260</f>
        <v>179.58188895895552</v>
      </c>
      <c r="N259">
        <f>MasterPivot!C260</f>
        <v>42.201743905354547</v>
      </c>
      <c r="AA259">
        <f>MasterPivot!D260</f>
        <v>3.93908484152441</v>
      </c>
      <c r="AB259">
        <f t="shared" si="49"/>
        <v>3.93908484152441</v>
      </c>
      <c r="AO259">
        <f>MasterPivot!E260</f>
        <v>0</v>
      </c>
      <c r="AP259" t="str">
        <f t="shared" si="50"/>
        <v/>
      </c>
      <c r="BD259">
        <f>MasterPivot!F260</f>
        <v>6.951360790639173</v>
      </c>
      <c r="BF259">
        <f t="shared" ref="BF259:BF264" si="65">BD456</f>
        <v>2.2448979591836733</v>
      </c>
      <c r="BS259">
        <f>MasterPivot!G260</f>
        <v>48.691739576544975</v>
      </c>
      <c r="CE259">
        <f>MasterPivot!H260</f>
        <v>281.3658180730186</v>
      </c>
      <c r="CR259" s="75"/>
      <c r="CS259" s="75"/>
      <c r="CT259" s="75"/>
      <c r="CU259" s="75"/>
      <c r="CV259" s="75"/>
      <c r="CW259" s="75"/>
      <c r="CX259" s="75"/>
      <c r="CY259" s="75"/>
      <c r="CZ259" s="75"/>
      <c r="DA259" s="75"/>
    </row>
    <row r="260" spans="2:105" x14ac:dyDescent="0.2">
      <c r="B260">
        <f>MasterPivot!B261</f>
        <v>310.6716269970396</v>
      </c>
      <c r="N260">
        <f>MasterPivot!C261</f>
        <v>73.007832344304305</v>
      </c>
      <c r="AA260">
        <f>MasterPivot!D261</f>
        <v>4.3767609350271224</v>
      </c>
      <c r="AB260">
        <f t="shared" si="49"/>
        <v>4.3767609350271224</v>
      </c>
      <c r="AO260">
        <f>MasterPivot!E261</f>
        <v>3.8205192307692308</v>
      </c>
      <c r="AP260">
        <f t="shared" si="50"/>
        <v>3.8205192307692308</v>
      </c>
      <c r="BD260">
        <f>MasterPivot!F261</f>
        <v>1.2212244897959184</v>
      </c>
      <c r="BF260">
        <f t="shared" si="65"/>
        <v>1.7345625000000002</v>
      </c>
      <c r="BS260">
        <f>MasterPivot!G261</f>
        <v>12.990558367796334</v>
      </c>
      <c r="CE260">
        <f>MasterPivot!H261</f>
        <v>402.26800313396325</v>
      </c>
      <c r="CR260" s="75"/>
      <c r="CS260" s="75"/>
      <c r="CT260" s="75"/>
      <c r="CU260" s="75"/>
      <c r="CV260" s="75"/>
      <c r="CW260" s="75"/>
      <c r="CX260" s="75"/>
      <c r="CY260" s="75"/>
      <c r="CZ260" s="75"/>
      <c r="DA260" s="75"/>
    </row>
    <row r="261" spans="2:105" x14ac:dyDescent="0.2">
      <c r="B261">
        <f>MasterPivot!B262</f>
        <v>249.39251252325164</v>
      </c>
      <c r="N261">
        <f>MasterPivot!C262</f>
        <v>58.607240442964134</v>
      </c>
      <c r="AA261">
        <f>MasterPivot!D262</f>
        <v>1.3130282805081368</v>
      </c>
      <c r="AB261">
        <f t="shared" si="49"/>
        <v>1.3130282805081368</v>
      </c>
      <c r="AO261">
        <f>MasterPivot!E262</f>
        <v>0</v>
      </c>
      <c r="AP261" t="str">
        <f t="shared" si="50"/>
        <v/>
      </c>
      <c r="BD261">
        <f>MasterPivot!F262</f>
        <v>0</v>
      </c>
      <c r="BF261">
        <f t="shared" si="65"/>
        <v>14.614286047195842</v>
      </c>
      <c r="BS261">
        <f>MasterPivot!G262</f>
        <v>8.6605778619559128</v>
      </c>
      <c r="CE261">
        <f>MasterPivot!H262</f>
        <v>317.97335910867986</v>
      </c>
      <c r="CR261" s="75"/>
      <c r="CS261" s="75"/>
      <c r="CT261" s="75"/>
      <c r="CU261" s="75"/>
      <c r="CV261" s="75"/>
      <c r="CW261" s="75"/>
      <c r="CX261" s="75"/>
      <c r="CY261" s="75"/>
      <c r="CZ261" s="75"/>
      <c r="DA261" s="75"/>
    </row>
    <row r="262" spans="2:105" x14ac:dyDescent="0.2">
      <c r="B262">
        <f>MasterPivot!B263</f>
        <v>198.49709382815448</v>
      </c>
      <c r="N262">
        <f>MasterPivot!C263</f>
        <v>46.646817049616303</v>
      </c>
      <c r="AA262">
        <f>MasterPivot!D263</f>
        <v>3.063732654518986</v>
      </c>
      <c r="AB262">
        <f t="shared" si="49"/>
        <v>3.063732654518986</v>
      </c>
      <c r="AO262">
        <f>MasterPivot!E263</f>
        <v>0</v>
      </c>
      <c r="AP262" t="str">
        <f t="shared" si="50"/>
        <v/>
      </c>
      <c r="BD262">
        <f>MasterPivot!F263</f>
        <v>0</v>
      </c>
      <c r="BF262">
        <f t="shared" si="65"/>
        <v>10.279323043016987</v>
      </c>
      <c r="BS262">
        <f>MasterPivot!G263</f>
        <v>4.2311802141330421</v>
      </c>
      <c r="CE262">
        <f>MasterPivot!H263</f>
        <v>252.43882374642283</v>
      </c>
      <c r="CR262" s="75"/>
      <c r="CS262" s="75"/>
      <c r="CT262" s="75"/>
      <c r="CU262" s="75"/>
      <c r="CV262" s="75"/>
      <c r="CW262" s="75"/>
      <c r="CX262" s="75"/>
      <c r="CY262" s="75"/>
      <c r="CZ262" s="75"/>
      <c r="DA262" s="75"/>
    </row>
    <row r="263" spans="2:105" x14ac:dyDescent="0.2">
      <c r="B263">
        <f>MasterPivot!B264</f>
        <v>214.39488081466573</v>
      </c>
      <c r="N263">
        <f>MasterPivot!C264</f>
        <v>50.38279699144644</v>
      </c>
      <c r="AA263">
        <f>MasterPivot!D264</f>
        <v>1.3130282805081368</v>
      </c>
      <c r="AB263">
        <f t="shared" si="49"/>
        <v>1.3130282805081368</v>
      </c>
      <c r="AO263">
        <f>MasterPivot!E264</f>
        <v>0</v>
      </c>
      <c r="AP263" t="str">
        <f t="shared" si="50"/>
        <v/>
      </c>
      <c r="BD263">
        <f>MasterPivot!F264</f>
        <v>9.559687499999999</v>
      </c>
      <c r="BF263">
        <f t="shared" si="65"/>
        <v>10.440579294195468</v>
      </c>
      <c r="BS263">
        <f>MasterPivot!G264</f>
        <v>2.9373639035898367</v>
      </c>
      <c r="CE263">
        <f>MasterPivot!H264</f>
        <v>278.58775749021009</v>
      </c>
      <c r="CR263" s="75"/>
      <c r="CS263" s="75"/>
      <c r="CT263" s="75"/>
      <c r="CU263" s="75"/>
      <c r="CV263" s="75"/>
      <c r="CW263" s="75"/>
      <c r="CX263" s="75"/>
      <c r="CY263" s="75"/>
      <c r="CZ263" s="75"/>
      <c r="DA263" s="75"/>
    </row>
    <row r="264" spans="2:105" x14ac:dyDescent="0.2">
      <c r="B264">
        <f>MasterPivot!B265</f>
        <v>268.3097692871782</v>
      </c>
      <c r="N264">
        <f>MasterPivot!C265</f>
        <v>63.052795782486875</v>
      </c>
      <c r="AA264">
        <f>MasterPivot!D265</f>
        <v>3.93908484152441</v>
      </c>
      <c r="AB264">
        <f t="shared" si="49"/>
        <v>3.93908484152441</v>
      </c>
      <c r="AO264">
        <f>MasterPivot!E265</f>
        <v>2.6937187499999999</v>
      </c>
      <c r="AP264">
        <f t="shared" si="50"/>
        <v>2.6937187499999999</v>
      </c>
      <c r="BD264">
        <f>MasterPivot!F265</f>
        <v>4.2109375</v>
      </c>
      <c r="BF264">
        <f t="shared" si="65"/>
        <v>9.1984953703703701E-2</v>
      </c>
      <c r="BS264">
        <f>MasterPivot!G265</f>
        <v>0.44091223961316572</v>
      </c>
      <c r="CE264">
        <f>MasterPivot!H265</f>
        <v>339.95349965080266</v>
      </c>
      <c r="CR264" s="75"/>
      <c r="CS264" s="75"/>
      <c r="CT264" s="75"/>
      <c r="CU264" s="75"/>
      <c r="CV264" s="75"/>
      <c r="CW264" s="75"/>
      <c r="CX264" s="75"/>
      <c r="CY264" s="75"/>
      <c r="CZ264" s="75"/>
      <c r="DA264" s="75"/>
    </row>
    <row r="265" spans="2:105" x14ac:dyDescent="0.2">
      <c r="B265">
        <f>MasterPivot!B266</f>
        <v>224.6460303932449</v>
      </c>
      <c r="N265">
        <f>MasterPivot!C266</f>
        <v>52.791817142412548</v>
      </c>
      <c r="AA265">
        <f>MasterPivot!D266</f>
        <v>3.063732654518986</v>
      </c>
      <c r="AB265">
        <f t="shared" ref="AB265:AB328" si="66">AA265</f>
        <v>3.063732654518986</v>
      </c>
      <c r="AO265">
        <f>MasterPivot!E266</f>
        <v>0</v>
      </c>
      <c r="AP265" t="str">
        <f t="shared" ref="AP265:AP328" si="67">IF(AO265=0,"",AO265)</f>
        <v/>
      </c>
      <c r="BD265">
        <f>MasterPivot!F266</f>
        <v>7.8166840277777774E-2</v>
      </c>
      <c r="BF265">
        <f>BD463</f>
        <v>1.8794531250000002</v>
      </c>
      <c r="BS265">
        <f>MasterPivot!G266</f>
        <v>1.1794639897008086</v>
      </c>
      <c r="CE265">
        <f>MasterPivot!H266</f>
        <v>281.75921102015502</v>
      </c>
      <c r="CR265" s="75"/>
      <c r="CS265" s="75"/>
      <c r="CT265" s="75"/>
      <c r="CU265" s="75"/>
      <c r="CV265" s="75"/>
      <c r="CW265" s="75"/>
      <c r="CX265" s="75"/>
      <c r="CY265" s="75"/>
      <c r="CZ265" s="75"/>
      <c r="DA265" s="75"/>
    </row>
    <row r="266" spans="2:105" x14ac:dyDescent="0.2">
      <c r="B266">
        <f>MasterPivot!B267</f>
        <v>247.12041703655592</v>
      </c>
      <c r="N266">
        <f>MasterPivot!C267</f>
        <v>58.073298003590637</v>
      </c>
      <c r="AA266">
        <f>MasterPivot!D267</f>
        <v>0.8753521870054245</v>
      </c>
      <c r="AB266">
        <f t="shared" si="66"/>
        <v>0.8753521870054245</v>
      </c>
      <c r="AO266">
        <f>MasterPivot!E267</f>
        <v>0</v>
      </c>
      <c r="AP266" t="str">
        <f t="shared" si="67"/>
        <v/>
      </c>
      <c r="BD266">
        <f>MasterPivot!F267</f>
        <v>1.2836665920008339</v>
      </c>
      <c r="BF266">
        <f t="shared" ref="BF266:BF267" si="68">BD464</f>
        <v>19.503477618480705</v>
      </c>
      <c r="BS266">
        <f>MasterPivot!G267</f>
        <v>2.8800270536719834</v>
      </c>
      <c r="CE266">
        <f>MasterPivot!H267</f>
        <v>310.23276087282483</v>
      </c>
      <c r="CR266" s="75"/>
      <c r="CS266" s="75"/>
      <c r="CT266" s="75"/>
      <c r="CU266" s="75"/>
      <c r="CV266" s="75"/>
      <c r="CW266" s="75"/>
      <c r="CX266" s="75"/>
      <c r="CY266" s="75"/>
      <c r="CZ266" s="75"/>
      <c r="DA266" s="75"/>
    </row>
    <row r="267" spans="2:105" x14ac:dyDescent="0.2">
      <c r="B267">
        <f>MasterPivot!B268</f>
        <v>198.53883759544885</v>
      </c>
      <c r="N267">
        <f>MasterPivot!C268</f>
        <v>46.656626834930478</v>
      </c>
      <c r="AA267">
        <f>MasterPivot!D268</f>
        <v>5.2521131220325472</v>
      </c>
      <c r="AB267">
        <f t="shared" si="66"/>
        <v>5.2521131220325472</v>
      </c>
      <c r="AO267">
        <f>MasterPivot!E268</f>
        <v>0</v>
      </c>
      <c r="AP267" t="str">
        <f t="shared" si="67"/>
        <v/>
      </c>
      <c r="BD267">
        <f>MasterPivot!F268</f>
        <v>0.5092592592592593</v>
      </c>
      <c r="BF267">
        <f t="shared" si="68"/>
        <v>2.0286453967693236</v>
      </c>
      <c r="BS267">
        <f>MasterPivot!G268</f>
        <v>0.58770348272084272</v>
      </c>
      <c r="CE267">
        <f>MasterPivot!H268</f>
        <v>251.54454029439199</v>
      </c>
      <c r="CR267" s="75"/>
      <c r="CS267" s="75"/>
      <c r="CT267" s="75"/>
      <c r="CU267" s="75"/>
      <c r="CV267" s="75"/>
      <c r="CW267" s="75"/>
      <c r="CX267" s="75"/>
      <c r="CY267" s="75"/>
      <c r="CZ267" s="75"/>
      <c r="DA267" s="75"/>
    </row>
    <row r="268" spans="2:105" x14ac:dyDescent="0.2">
      <c r="B268">
        <f>MasterPivot!B269</f>
        <v>122.11282830868971</v>
      </c>
      <c r="N268">
        <f>MasterPivot!C269</f>
        <v>28.696514652542081</v>
      </c>
      <c r="AA268">
        <f>MasterPivot!D269</f>
        <v>1.750704374010849</v>
      </c>
      <c r="AB268">
        <f t="shared" si="66"/>
        <v>1.750704374010849</v>
      </c>
      <c r="AO268">
        <f>MasterPivot!E269</f>
        <v>2.4745279255319153</v>
      </c>
      <c r="AP268">
        <f t="shared" si="67"/>
        <v>2.4745279255319153</v>
      </c>
      <c r="BD268">
        <f>MasterPivot!F269</f>
        <v>0</v>
      </c>
      <c r="BF268">
        <f>BD467</f>
        <v>1.7036292401073623</v>
      </c>
      <c r="BS268">
        <f>MasterPivot!G269</f>
        <v>0</v>
      </c>
      <c r="CE268">
        <f>MasterPivot!H269</f>
        <v>152.56004733524264</v>
      </c>
      <c r="CR268" s="75"/>
      <c r="CS268" s="75"/>
      <c r="CT268" s="75"/>
      <c r="CU268" s="75"/>
      <c r="CV268" s="75"/>
      <c r="CW268" s="75"/>
      <c r="CX268" s="75"/>
      <c r="CY268" s="75"/>
      <c r="CZ268" s="75"/>
      <c r="DA268" s="75"/>
    </row>
    <row r="269" spans="2:105" x14ac:dyDescent="0.2">
      <c r="B269">
        <f>MasterPivot!B270</f>
        <v>93.352263669007371</v>
      </c>
      <c r="N269">
        <f>MasterPivot!C270</f>
        <v>21.937781962216732</v>
      </c>
      <c r="AA269">
        <f>MasterPivot!D270</f>
        <v>2.6260565610162736</v>
      </c>
      <c r="AB269">
        <f t="shared" si="66"/>
        <v>2.6260565610162736</v>
      </c>
      <c r="AO269">
        <f>MasterPivot!E270</f>
        <v>0</v>
      </c>
      <c r="AP269" t="str">
        <f t="shared" si="67"/>
        <v/>
      </c>
      <c r="BD269">
        <f>MasterPivot!F270</f>
        <v>0</v>
      </c>
      <c r="BF269">
        <f>BD470</f>
        <v>2.3527154195011337</v>
      </c>
      <c r="BS269">
        <f>MasterPivot!G270</f>
        <v>0</v>
      </c>
      <c r="CE269">
        <f>MasterPivot!H270</f>
        <v>117.91610219224037</v>
      </c>
      <c r="CR269" s="75"/>
      <c r="CS269" s="75"/>
      <c r="CT269" s="75"/>
      <c r="CU269" s="75"/>
      <c r="CV269" s="75"/>
      <c r="CW269" s="75"/>
      <c r="CX269" s="75"/>
      <c r="CY269" s="75"/>
      <c r="CZ269" s="75"/>
      <c r="DA269" s="75"/>
    </row>
    <row r="270" spans="2:105" x14ac:dyDescent="0.2">
      <c r="B270">
        <f>MasterPivot!B271</f>
        <v>176.31490811124064</v>
      </c>
      <c r="N270">
        <f>MasterPivot!C271</f>
        <v>41.434003406141549</v>
      </c>
      <c r="AA270">
        <f>MasterPivot!D271</f>
        <v>3.93908484152441</v>
      </c>
      <c r="AB270">
        <f t="shared" si="66"/>
        <v>3.93908484152441</v>
      </c>
      <c r="AO270">
        <f>MasterPivot!E271</f>
        <v>0</v>
      </c>
      <c r="AP270" t="str">
        <f t="shared" si="67"/>
        <v/>
      </c>
      <c r="BD270">
        <f>MasterPivot!F271</f>
        <v>0</v>
      </c>
      <c r="BF270">
        <f>BD472</f>
        <v>6.6787251157407415</v>
      </c>
      <c r="BS270">
        <f>MasterPivot!G271</f>
        <v>1.9881084365444377</v>
      </c>
      <c r="CE270">
        <f>MasterPivot!H271</f>
        <v>223.67610479545107</v>
      </c>
      <c r="CR270" s="75"/>
      <c r="CS270" s="75"/>
      <c r="CT270" s="75"/>
      <c r="CU270" s="75"/>
      <c r="CV270" s="75"/>
      <c r="CW270" s="75"/>
      <c r="CX270" s="75"/>
      <c r="CY270" s="75"/>
      <c r="CZ270" s="75"/>
      <c r="DA270" s="75"/>
    </row>
    <row r="271" spans="2:105" x14ac:dyDescent="0.2">
      <c r="B271">
        <f>MasterPivot!B272</f>
        <v>193.21111002295038</v>
      </c>
      <c r="N271">
        <f>MasterPivot!C272</f>
        <v>45.404610855393337</v>
      </c>
      <c r="AA271">
        <f>MasterPivot!D272</f>
        <v>2.6260565610162736</v>
      </c>
      <c r="AB271">
        <f t="shared" si="66"/>
        <v>2.6260565610162736</v>
      </c>
      <c r="AO271">
        <f>MasterPivot!E272</f>
        <v>0</v>
      </c>
      <c r="AP271" t="str">
        <f t="shared" si="67"/>
        <v/>
      </c>
      <c r="BD271">
        <f>MasterPivot!F272</f>
        <v>0</v>
      </c>
      <c r="BF271">
        <f>BD475</f>
        <v>13.626574864354488</v>
      </c>
      <c r="BS271">
        <f>MasterPivot!G272</f>
        <v>0</v>
      </c>
      <c r="CE271">
        <f>MasterPivot!H272</f>
        <v>241.24177743935999</v>
      </c>
      <c r="CR271" s="75"/>
      <c r="CS271" s="75"/>
      <c r="CT271" s="75"/>
      <c r="CU271" s="75"/>
      <c r="CV271" s="75"/>
      <c r="CW271" s="75"/>
      <c r="CX271" s="75"/>
      <c r="CY271" s="75"/>
      <c r="CZ271" s="75"/>
      <c r="DA271" s="75"/>
    </row>
    <row r="272" spans="2:105" x14ac:dyDescent="0.2">
      <c r="B272">
        <f>MasterPivot!B273</f>
        <v>211.13852947093548</v>
      </c>
      <c r="N272">
        <f>MasterPivot!C273</f>
        <v>49.617554425669837</v>
      </c>
      <c r="AA272">
        <f>MasterPivot!D273</f>
        <v>2.6260565610162736</v>
      </c>
      <c r="AB272">
        <f t="shared" si="66"/>
        <v>2.6260565610162736</v>
      </c>
      <c r="AO272">
        <f>MasterPivot!E273</f>
        <v>2.1935234042553189</v>
      </c>
      <c r="AP272">
        <f t="shared" si="67"/>
        <v>2.1935234042553189</v>
      </c>
      <c r="BD272">
        <f>MasterPivot!F273</f>
        <v>1.3445535714285715</v>
      </c>
      <c r="BF272">
        <f t="shared" ref="BF272:BF275" si="69">BD476</f>
        <v>3.63</v>
      </c>
      <c r="BS272">
        <f>MasterPivot!G273</f>
        <v>1.2247562211476826</v>
      </c>
      <c r="CE272">
        <f>MasterPivot!H273</f>
        <v>265.95145025019787</v>
      </c>
      <c r="CR272" s="75"/>
      <c r="CS272" s="75"/>
      <c r="CT272" s="75"/>
      <c r="CU272" s="75"/>
      <c r="CV272" s="75"/>
      <c r="CW272" s="75"/>
      <c r="CX272" s="75"/>
      <c r="CY272" s="75"/>
      <c r="CZ272" s="75"/>
      <c r="DA272" s="75"/>
    </row>
    <row r="273" spans="2:105" x14ac:dyDescent="0.2">
      <c r="B273">
        <f>MasterPivot!B274</f>
        <v>219.14347447310473</v>
      </c>
      <c r="N273">
        <f>MasterPivot!C274</f>
        <v>51.498716501179608</v>
      </c>
      <c r="AA273">
        <f>MasterPivot!D274</f>
        <v>2.6260565610162736</v>
      </c>
      <c r="AB273">
        <f t="shared" si="66"/>
        <v>2.6260565610162736</v>
      </c>
      <c r="AO273">
        <f>MasterPivot!E274</f>
        <v>0</v>
      </c>
      <c r="AP273" t="str">
        <f t="shared" si="67"/>
        <v/>
      </c>
      <c r="BD273">
        <f>MasterPivot!F274</f>
        <v>0</v>
      </c>
      <c r="BF273">
        <f t="shared" si="69"/>
        <v>10.217471832482993</v>
      </c>
      <c r="BS273">
        <f>MasterPivot!G274</f>
        <v>4.1618888058843684</v>
      </c>
      <c r="CE273">
        <f>MasterPivot!H274</f>
        <v>277.430136341185</v>
      </c>
      <c r="CR273" s="75"/>
      <c r="CS273" s="75"/>
      <c r="CT273" s="75"/>
      <c r="CU273" s="75"/>
      <c r="CV273" s="75"/>
      <c r="CW273" s="75"/>
      <c r="CX273" s="75"/>
      <c r="CY273" s="75"/>
      <c r="CZ273" s="75"/>
      <c r="DA273" s="75"/>
    </row>
    <row r="274" spans="2:105" x14ac:dyDescent="0.2">
      <c r="B274">
        <f>MasterPivot!B275</f>
        <v>371.65255148685151</v>
      </c>
      <c r="N274">
        <f>MasterPivot!C275</f>
        <v>87.338349599410094</v>
      </c>
      <c r="AA274">
        <f>MasterPivot!D275</f>
        <v>1.750704374010849</v>
      </c>
      <c r="AB274">
        <f t="shared" si="66"/>
        <v>1.750704374010849</v>
      </c>
      <c r="AO274">
        <f>MasterPivot!E275</f>
        <v>0</v>
      </c>
      <c r="AP274" t="str">
        <f t="shared" si="67"/>
        <v/>
      </c>
      <c r="BD274">
        <f>MasterPivot!F275</f>
        <v>6.4161166666666665</v>
      </c>
      <c r="BF274">
        <f t="shared" si="69"/>
        <v>0.86475340136054424</v>
      </c>
      <c r="BS274">
        <f>MasterPivot!G275</f>
        <v>22.062967063147326</v>
      </c>
      <c r="CE274">
        <f>MasterPivot!H275</f>
        <v>489.22068919008643</v>
      </c>
      <c r="CR274" s="75"/>
      <c r="CS274" s="75"/>
      <c r="CT274" s="75"/>
      <c r="CU274" s="75"/>
      <c r="CV274" s="75"/>
      <c r="CW274" s="75"/>
      <c r="CX274" s="75"/>
      <c r="CY274" s="75"/>
      <c r="CZ274" s="75"/>
      <c r="DA274" s="75"/>
    </row>
    <row r="275" spans="2:105" x14ac:dyDescent="0.2">
      <c r="B275">
        <f>MasterPivot!B276</f>
        <v>195.66805527456617</v>
      </c>
      <c r="N275">
        <f>MasterPivot!C276</f>
        <v>45.98199298952305</v>
      </c>
      <c r="AA275">
        <f>MasterPivot!D276</f>
        <v>6.127465309037972</v>
      </c>
      <c r="AB275">
        <f t="shared" si="66"/>
        <v>6.127465309037972</v>
      </c>
      <c r="AO275">
        <f>MasterPivot!E276</f>
        <v>0</v>
      </c>
      <c r="AP275" t="str">
        <f t="shared" si="67"/>
        <v/>
      </c>
      <c r="BD275">
        <f>MasterPivot!F276</f>
        <v>7.7227734374999999</v>
      </c>
      <c r="BF275">
        <f t="shared" si="69"/>
        <v>0.60507638888888893</v>
      </c>
      <c r="BS275">
        <f>MasterPivot!G276</f>
        <v>18.602893489218921</v>
      </c>
      <c r="CE275">
        <f>MasterPivot!H276</f>
        <v>274.10318049984608</v>
      </c>
      <c r="CR275" s="75"/>
      <c r="CS275" s="75"/>
      <c r="CT275" s="75"/>
      <c r="CU275" s="75"/>
      <c r="CV275" s="75"/>
      <c r="CW275" s="75"/>
      <c r="CX275" s="75"/>
      <c r="CY275" s="75"/>
      <c r="CZ275" s="75"/>
      <c r="DA275" s="75"/>
    </row>
    <row r="276" spans="2:105" x14ac:dyDescent="0.2">
      <c r="B276">
        <f>MasterPivot!B277</f>
        <v>121.32037739415513</v>
      </c>
      <c r="N276">
        <f>MasterPivot!C277</f>
        <v>28.510288687626453</v>
      </c>
      <c r="AA276">
        <f>MasterPivot!D277</f>
        <v>2.6260565610162736</v>
      </c>
      <c r="AB276">
        <f t="shared" si="66"/>
        <v>2.6260565610162736</v>
      </c>
      <c r="AO276">
        <f>MasterPivot!E277</f>
        <v>2.6755324519230772</v>
      </c>
      <c r="AP276">
        <f t="shared" si="67"/>
        <v>2.6755324519230772</v>
      </c>
      <c r="BD276">
        <f>MasterPivot!F277</f>
        <v>0</v>
      </c>
      <c r="BS276">
        <f>MasterPivot!G277</f>
        <v>4.2755588903225403</v>
      </c>
      <c r="CE276">
        <f>MasterPivot!H277</f>
        <v>156.73228153312039</v>
      </c>
      <c r="CR276" s="75"/>
      <c r="CS276" s="75"/>
      <c r="CT276" s="75"/>
      <c r="CU276" s="75"/>
      <c r="CV276" s="75"/>
      <c r="CW276" s="75"/>
      <c r="CX276" s="75"/>
      <c r="CY276" s="75"/>
      <c r="CZ276" s="75"/>
      <c r="DA276" s="75"/>
    </row>
    <row r="277" spans="2:105" x14ac:dyDescent="0.2">
      <c r="B277">
        <f>MasterPivot!B278</f>
        <v>189.10885554632719</v>
      </c>
      <c r="N277">
        <f>MasterPivot!C278</f>
        <v>44.440581053386886</v>
      </c>
      <c r="AA277">
        <f>MasterPivot!D278</f>
        <v>3.501408748021698</v>
      </c>
      <c r="AB277">
        <f t="shared" si="66"/>
        <v>3.501408748021698</v>
      </c>
      <c r="AO277">
        <f>MasterPivot!E278</f>
        <v>0</v>
      </c>
      <c r="AP277" t="str">
        <f t="shared" si="67"/>
        <v/>
      </c>
      <c r="BD277">
        <f>MasterPivot!F278</f>
        <v>6.0751251889644751</v>
      </c>
      <c r="BS277">
        <f>MasterPivot!G278</f>
        <v>0</v>
      </c>
      <c r="CE277">
        <f>MasterPivot!H278</f>
        <v>243.12597053670027</v>
      </c>
      <c r="CR277" s="75"/>
      <c r="CS277" s="75"/>
      <c r="CT277" s="75"/>
      <c r="CU277" s="75"/>
      <c r="CV277" s="75"/>
      <c r="CW277" s="75"/>
      <c r="CX277" s="75"/>
      <c r="CY277" s="75"/>
      <c r="CZ277" s="75"/>
      <c r="DA277" s="75"/>
    </row>
    <row r="278" spans="2:105" x14ac:dyDescent="0.2">
      <c r="B278">
        <f>MasterPivot!B279</f>
        <v>194.57066533607073</v>
      </c>
      <c r="N278">
        <f>MasterPivot!C279</f>
        <v>45.724106353976616</v>
      </c>
      <c r="AA278">
        <f>MasterPivot!D279</f>
        <v>3.063732654518986</v>
      </c>
      <c r="AB278">
        <f t="shared" si="66"/>
        <v>3.063732654518986</v>
      </c>
      <c r="AO278">
        <f>MasterPivot!E279</f>
        <v>0</v>
      </c>
      <c r="AP278" t="str">
        <f t="shared" si="67"/>
        <v/>
      </c>
      <c r="BD278">
        <f>MasterPivot!F279</f>
        <v>2.6190476190476195</v>
      </c>
      <c r="BS278">
        <f>MasterPivot!G279</f>
        <v>0</v>
      </c>
      <c r="CE278">
        <f>MasterPivot!H279</f>
        <v>245.97755196361396</v>
      </c>
      <c r="CR278" s="75"/>
      <c r="CS278" s="75"/>
      <c r="CT278" s="75"/>
      <c r="CU278" s="75"/>
      <c r="CV278" s="75"/>
      <c r="CW278" s="75"/>
      <c r="CX278" s="75"/>
      <c r="CY278" s="75"/>
      <c r="CZ278" s="75"/>
      <c r="DA278" s="75"/>
    </row>
    <row r="279" spans="2:105" x14ac:dyDescent="0.2">
      <c r="B279">
        <f>MasterPivot!B280</f>
        <v>210.34962838268615</v>
      </c>
      <c r="N279">
        <f>MasterPivot!C280</f>
        <v>49.432162669931245</v>
      </c>
      <c r="AA279">
        <f>MasterPivot!D280</f>
        <v>4.8144370285298344</v>
      </c>
      <c r="AB279">
        <f t="shared" si="66"/>
        <v>4.8144370285298344</v>
      </c>
      <c r="AO279">
        <f>MasterPivot!E280</f>
        <v>0</v>
      </c>
      <c r="AP279" t="str">
        <f t="shared" si="67"/>
        <v/>
      </c>
      <c r="BD279">
        <f>MasterPivot!F280</f>
        <v>0</v>
      </c>
      <c r="BS279">
        <f>MasterPivot!G280</f>
        <v>4.106372281128241</v>
      </c>
      <c r="CE279">
        <f>MasterPivot!H280</f>
        <v>268.70260036227546</v>
      </c>
      <c r="CR279" s="75"/>
      <c r="CS279" s="75"/>
      <c r="CT279" s="75"/>
      <c r="CU279" s="75"/>
      <c r="CV279" s="75"/>
      <c r="CW279" s="75"/>
      <c r="CX279" s="75"/>
      <c r="CY279" s="75"/>
      <c r="CZ279" s="75"/>
      <c r="DA279" s="75"/>
    </row>
    <row r="280" spans="2:105" x14ac:dyDescent="0.2">
      <c r="B280">
        <f>MasterPivot!B281</f>
        <v>56.039951927397908</v>
      </c>
      <c r="N280">
        <f>MasterPivot!C281</f>
        <v>11.488190145116571</v>
      </c>
      <c r="AA280">
        <f>MasterPivot!D281</f>
        <v>0</v>
      </c>
      <c r="AB280">
        <f t="shared" si="66"/>
        <v>0</v>
      </c>
      <c r="AO280">
        <f>MasterPivot!E281</f>
        <v>1.8934411764705881</v>
      </c>
      <c r="AP280">
        <f t="shared" si="67"/>
        <v>1.8934411764705881</v>
      </c>
      <c r="BD280">
        <f>MasterPivot!F281</f>
        <v>0</v>
      </c>
      <c r="BS280">
        <f>MasterPivot!G281</f>
        <v>5.5701431794582055</v>
      </c>
      <c r="CE280">
        <f>MasterPivot!H281</f>
        <v>73.098285251972683</v>
      </c>
      <c r="CR280" s="75"/>
      <c r="CS280" s="75"/>
      <c r="CT280" s="75"/>
      <c r="CU280" s="75"/>
      <c r="CV280" s="75"/>
      <c r="CW280" s="75"/>
      <c r="CX280" s="75"/>
      <c r="CY280" s="75"/>
      <c r="CZ280" s="75"/>
      <c r="DA280" s="75"/>
    </row>
    <row r="281" spans="2:105" x14ac:dyDescent="0.2">
      <c r="B281">
        <f>MasterPivot!B282</f>
        <v>177.00952489576551</v>
      </c>
      <c r="N281">
        <f>MasterPivot!C282</f>
        <v>41.597238350504895</v>
      </c>
      <c r="AA281">
        <f>MasterPivot!D282</f>
        <v>6.127465309037972</v>
      </c>
      <c r="AB281">
        <f t="shared" si="66"/>
        <v>6.127465309037972</v>
      </c>
      <c r="AO281">
        <f>MasterPivot!E282</f>
        <v>0</v>
      </c>
      <c r="AP281" t="str">
        <f t="shared" si="67"/>
        <v/>
      </c>
      <c r="BD281">
        <f>MasterPivot!F282</f>
        <v>0</v>
      </c>
      <c r="BS281">
        <f>MasterPivot!G282</f>
        <v>15.045113915971106</v>
      </c>
      <c r="CE281">
        <f>MasterPivot!H282</f>
        <v>239.77934247127951</v>
      </c>
      <c r="CR281" s="75"/>
      <c r="CS281" s="75"/>
      <c r="CT281" s="75"/>
      <c r="CU281" s="75"/>
      <c r="CV281" s="75"/>
      <c r="CW281" s="75"/>
      <c r="CX281" s="75"/>
      <c r="CY281" s="75"/>
      <c r="CZ281" s="75"/>
      <c r="DA281" s="75"/>
    </row>
    <row r="282" spans="2:105" x14ac:dyDescent="0.2">
      <c r="B282">
        <f>MasterPivot!B283</f>
        <v>262.69896892255508</v>
      </c>
      <c r="N282">
        <f>MasterPivot!C283</f>
        <v>61.734257696800441</v>
      </c>
      <c r="AA282">
        <f>MasterPivot!D283</f>
        <v>7.4404935895461088</v>
      </c>
      <c r="AB282">
        <f t="shared" si="66"/>
        <v>7.4404935895461088</v>
      </c>
      <c r="AO282">
        <f>MasterPivot!E283</f>
        <v>0</v>
      </c>
      <c r="AP282" t="str">
        <f t="shared" si="67"/>
        <v/>
      </c>
      <c r="BD282">
        <f>MasterPivot!F283</f>
        <v>2.1676594387755102</v>
      </c>
      <c r="BS282">
        <f>MasterPivot!G283</f>
        <v>1.9492413175626726</v>
      </c>
      <c r="CE282">
        <f>MasterPivot!H283</f>
        <v>335.99062096523983</v>
      </c>
      <c r="CR282" s="75"/>
      <c r="CS282" s="75"/>
      <c r="CT282" s="75"/>
      <c r="CU282" s="75"/>
      <c r="CV282" s="75"/>
      <c r="CW282" s="75"/>
      <c r="CX282" s="75"/>
      <c r="CY282" s="75"/>
      <c r="CZ282" s="75"/>
      <c r="DA282" s="75"/>
    </row>
    <row r="283" spans="2:105" x14ac:dyDescent="0.2">
      <c r="B283">
        <f>MasterPivot!B284</f>
        <v>271.13375674516101</v>
      </c>
      <c r="N283">
        <f>MasterPivot!C284</f>
        <v>63.716432835112833</v>
      </c>
      <c r="AA283">
        <f>MasterPivot!D284</f>
        <v>3.063732654518986</v>
      </c>
      <c r="AB283">
        <f t="shared" si="66"/>
        <v>3.063732654518986</v>
      </c>
      <c r="AO283">
        <f>MasterPivot!E284</f>
        <v>0</v>
      </c>
      <c r="AP283" t="str">
        <f t="shared" si="67"/>
        <v/>
      </c>
      <c r="BD283">
        <f>MasterPivot!F284</f>
        <v>5.503273809523809</v>
      </c>
      <c r="BS283">
        <f>MasterPivot!G284</f>
        <v>0</v>
      </c>
      <c r="CE283">
        <f>MasterPivot!H284</f>
        <v>343.4171960443166</v>
      </c>
      <c r="CR283" s="75"/>
      <c r="CS283" s="75"/>
      <c r="CT283" s="75"/>
      <c r="CU283" s="75"/>
      <c r="CV283" s="75"/>
      <c r="CW283" s="75"/>
      <c r="CX283" s="75"/>
      <c r="CY283" s="75"/>
      <c r="CZ283" s="75"/>
      <c r="DA283" s="75"/>
    </row>
    <row r="284" spans="2:105" x14ac:dyDescent="0.2">
      <c r="B284">
        <f>MasterPivot!B285</f>
        <v>161.67553019479124</v>
      </c>
      <c r="N284">
        <f>MasterPivot!C285</f>
        <v>37.993749595775938</v>
      </c>
      <c r="AA284">
        <f>MasterPivot!D285</f>
        <v>1.750704374010849</v>
      </c>
      <c r="AB284">
        <f t="shared" si="66"/>
        <v>1.750704374010849</v>
      </c>
      <c r="AO284">
        <f>MasterPivot!E285</f>
        <v>4.242078124999999</v>
      </c>
      <c r="AP284">
        <f t="shared" si="67"/>
        <v>4.242078124999999</v>
      </c>
      <c r="BD284">
        <f>MasterPivot!F285</f>
        <v>2.5718229166666666</v>
      </c>
      <c r="BS284">
        <f>MasterPivot!G285</f>
        <v>6.2854760683420103</v>
      </c>
      <c r="CE284">
        <f>MasterPivot!H285</f>
        <v>210.27728314958668</v>
      </c>
      <c r="CR284" s="75"/>
      <c r="CS284" s="75"/>
      <c r="CT284" s="75"/>
      <c r="CU284" s="75"/>
      <c r="CV284" s="75"/>
      <c r="CW284" s="75"/>
      <c r="CX284" s="75"/>
      <c r="CY284" s="75"/>
      <c r="CZ284" s="75"/>
      <c r="DA284" s="75"/>
    </row>
    <row r="285" spans="2:105" x14ac:dyDescent="0.2">
      <c r="B285">
        <f>MasterPivot!B286</f>
        <v>298.34824596706613</v>
      </c>
      <c r="N285">
        <f>MasterPivot!C286</f>
        <v>70.111837802260538</v>
      </c>
      <c r="AA285">
        <f>MasterPivot!D286</f>
        <v>3.501408748021698</v>
      </c>
      <c r="AB285">
        <f t="shared" si="66"/>
        <v>3.501408748021698</v>
      </c>
      <c r="AO285">
        <f>MasterPivot!E286</f>
        <v>0</v>
      </c>
      <c r="AP285" t="str">
        <f t="shared" si="67"/>
        <v/>
      </c>
      <c r="BD285">
        <f>MasterPivot!F286</f>
        <v>10.293726147594626</v>
      </c>
      <c r="BS285">
        <f>MasterPivot!G286</f>
        <v>2.3525966281783179</v>
      </c>
      <c r="CE285">
        <f>MasterPivot!H286</f>
        <v>384.60781529312129</v>
      </c>
      <c r="CR285" s="75"/>
      <c r="CS285" s="75"/>
      <c r="CT285" s="75"/>
      <c r="CU285" s="75"/>
      <c r="CV285" s="75"/>
      <c r="CW285" s="75"/>
      <c r="CX285" s="75"/>
      <c r="CY285" s="75"/>
      <c r="CZ285" s="75"/>
      <c r="DA285" s="75"/>
    </row>
    <row r="286" spans="2:105" x14ac:dyDescent="0.2">
      <c r="B286">
        <f>MasterPivot!B287</f>
        <v>225.72569061874577</v>
      </c>
      <c r="N286">
        <f>MasterPivot!C287</f>
        <v>53.045537295405254</v>
      </c>
      <c r="AA286">
        <f>MasterPivot!D287</f>
        <v>4.3767609350271224</v>
      </c>
      <c r="AB286">
        <f t="shared" si="66"/>
        <v>4.3767609350271224</v>
      </c>
      <c r="AO286">
        <f>MasterPivot!E287</f>
        <v>0</v>
      </c>
      <c r="AP286" t="str">
        <f t="shared" si="67"/>
        <v/>
      </c>
      <c r="BD286">
        <f>MasterPivot!F287</f>
        <v>0</v>
      </c>
      <c r="BS286">
        <f>MasterPivot!G287</f>
        <v>3.2366133932822416</v>
      </c>
      <c r="CE286">
        <f>MasterPivot!H287</f>
        <v>286.3846022424604</v>
      </c>
      <c r="CR286" s="75"/>
      <c r="CS286" s="75"/>
      <c r="CT286" s="75"/>
      <c r="CU286" s="75"/>
      <c r="CV286" s="75"/>
      <c r="CW286" s="75"/>
      <c r="CX286" s="75"/>
      <c r="CY286" s="75"/>
      <c r="CZ286" s="75"/>
      <c r="DA286" s="75"/>
    </row>
    <row r="287" spans="2:105" x14ac:dyDescent="0.2">
      <c r="B287">
        <f>MasterPivot!B288</f>
        <v>263.95139230133776</v>
      </c>
      <c r="N287">
        <f>MasterPivot!C288</f>
        <v>62.028577190814367</v>
      </c>
      <c r="AA287">
        <f>MasterPivot!D288</f>
        <v>5.6897892155352592</v>
      </c>
      <c r="AB287">
        <f t="shared" si="66"/>
        <v>5.6897892155352592</v>
      </c>
      <c r="AO287">
        <f>MasterPivot!E288</f>
        <v>0</v>
      </c>
      <c r="AP287" t="str">
        <f t="shared" si="67"/>
        <v/>
      </c>
      <c r="BD287">
        <f>MasterPivot!F288</f>
        <v>0</v>
      </c>
      <c r="BS287">
        <f>MasterPivot!G288</f>
        <v>0</v>
      </c>
      <c r="CE287">
        <f>MasterPivot!H288</f>
        <v>331.66975870768738</v>
      </c>
      <c r="CR287" s="75"/>
      <c r="CS287" s="75"/>
      <c r="CT287" s="75"/>
      <c r="CU287" s="75"/>
      <c r="CV287" s="75"/>
      <c r="CW287" s="75"/>
      <c r="CX287" s="75"/>
      <c r="CY287" s="75"/>
      <c r="CZ287" s="75"/>
      <c r="DA287" s="75"/>
    </row>
    <row r="288" spans="2:105" x14ac:dyDescent="0.2">
      <c r="B288">
        <f>MasterPivot!B289</f>
        <v>106.01502698149807</v>
      </c>
      <c r="N288">
        <f>MasterPivot!C289</f>
        <v>24.913531340652046</v>
      </c>
      <c r="AA288">
        <f>MasterPivot!D289</f>
        <v>2.6260565610162736</v>
      </c>
      <c r="AB288">
        <f t="shared" si="66"/>
        <v>2.6260565610162736</v>
      </c>
      <c r="AO288">
        <f>MasterPivot!E289</f>
        <v>7.3468914473684208</v>
      </c>
      <c r="AP288">
        <f t="shared" si="67"/>
        <v>7.3468914473684208</v>
      </c>
      <c r="BD288">
        <f>MasterPivot!F289</f>
        <v>20.096135703645832</v>
      </c>
      <c r="BS288">
        <f>MasterPivot!G289</f>
        <v>13.477191549797546</v>
      </c>
      <c r="CE288">
        <f>MasterPivot!H289</f>
        <v>167.12794213660976</v>
      </c>
      <c r="CR288" s="75"/>
      <c r="CS288" s="75"/>
      <c r="CT288" s="75"/>
      <c r="CU288" s="75"/>
      <c r="CV288" s="75"/>
      <c r="CW288" s="75"/>
      <c r="CX288" s="75"/>
      <c r="CY288" s="75"/>
      <c r="CZ288" s="75"/>
      <c r="DA288" s="75"/>
    </row>
    <row r="289" spans="2:105" x14ac:dyDescent="0.2">
      <c r="B289">
        <f>MasterPivot!B290</f>
        <v>138.44611512728216</v>
      </c>
      <c r="N289">
        <f>MasterPivot!C290</f>
        <v>32.534837054911307</v>
      </c>
      <c r="AA289">
        <f>MasterPivot!D290</f>
        <v>5.6897892155352592</v>
      </c>
      <c r="AB289">
        <f t="shared" si="66"/>
        <v>5.6897892155352592</v>
      </c>
      <c r="AO289">
        <f>MasterPivot!E290</f>
        <v>0</v>
      </c>
      <c r="AP289" t="str">
        <f t="shared" si="67"/>
        <v/>
      </c>
      <c r="BD289">
        <f>MasterPivot!F290</f>
        <v>0</v>
      </c>
      <c r="BS289">
        <f>MasterPivot!G290</f>
        <v>37.708057314912026</v>
      </c>
      <c r="CE289">
        <f>MasterPivot!H290</f>
        <v>214.37879871264073</v>
      </c>
      <c r="CR289" s="75"/>
      <c r="CS289" s="75"/>
      <c r="CT289" s="75"/>
      <c r="CU289" s="75"/>
      <c r="CV289" s="75"/>
      <c r="CW289" s="75"/>
      <c r="CX289" s="75"/>
      <c r="CY289" s="75"/>
      <c r="CZ289" s="75"/>
      <c r="DA289" s="75"/>
    </row>
    <row r="290" spans="2:105" x14ac:dyDescent="0.2">
      <c r="B290">
        <f>MasterPivot!B291</f>
        <v>154.27522262320602</v>
      </c>
      <c r="N290">
        <f>MasterPivot!C291</f>
        <v>36.25467731645341</v>
      </c>
      <c r="AA290">
        <f>MasterPivot!D291</f>
        <v>4.8144370285298344</v>
      </c>
      <c r="AB290">
        <f t="shared" si="66"/>
        <v>4.8144370285298344</v>
      </c>
      <c r="AO290">
        <f>MasterPivot!E291</f>
        <v>0</v>
      </c>
      <c r="AP290" t="str">
        <f t="shared" si="67"/>
        <v/>
      </c>
      <c r="BD290">
        <f>MasterPivot!F291</f>
        <v>10.654416666666666</v>
      </c>
      <c r="BS290">
        <f>MasterPivot!G291</f>
        <v>21.713129682396588</v>
      </c>
      <c r="CE290">
        <f>MasterPivot!H291</f>
        <v>227.7118833172525</v>
      </c>
      <c r="CR290" s="75"/>
      <c r="CS290" s="75"/>
      <c r="CT290" s="75"/>
      <c r="CU290" s="75"/>
      <c r="CV290" s="75"/>
      <c r="CW290" s="75"/>
      <c r="CX290" s="75"/>
      <c r="CY290" s="75"/>
      <c r="CZ290" s="75"/>
      <c r="DA290" s="75"/>
    </row>
    <row r="291" spans="2:105" x14ac:dyDescent="0.2">
      <c r="B291">
        <f>MasterPivot!B292</f>
        <v>220.76046537839579</v>
      </c>
      <c r="N291">
        <f>MasterPivot!C292</f>
        <v>51.878709363923008</v>
      </c>
      <c r="AA291">
        <f>MasterPivot!D292</f>
        <v>3.501408748021698</v>
      </c>
      <c r="AB291">
        <f t="shared" si="66"/>
        <v>3.501408748021698</v>
      </c>
      <c r="AO291">
        <f>MasterPivot!E292</f>
        <v>0</v>
      </c>
      <c r="AP291" t="str">
        <f t="shared" si="67"/>
        <v/>
      </c>
      <c r="BD291">
        <f>MasterPivot!F292</f>
        <v>23.941770416666671</v>
      </c>
      <c r="BS291">
        <f>MasterPivot!G292</f>
        <v>11.96566163577071</v>
      </c>
      <c r="CE291">
        <f>MasterPivot!H292</f>
        <v>312.04801554277782</v>
      </c>
      <c r="CR291" s="75"/>
      <c r="CS291" s="75"/>
      <c r="CT291" s="75"/>
      <c r="CU291" s="75"/>
      <c r="CV291" s="75"/>
      <c r="CW291" s="75"/>
      <c r="CX291" s="75"/>
      <c r="CY291" s="75"/>
      <c r="CZ291" s="75"/>
      <c r="DA291" s="75"/>
    </row>
    <row r="292" spans="2:105" x14ac:dyDescent="0.2">
      <c r="B292">
        <f>MasterPivot!B293</f>
        <v>236.07810405830026</v>
      </c>
      <c r="N292">
        <f>MasterPivot!C293</f>
        <v>55.478354453700554</v>
      </c>
      <c r="AA292">
        <f>MasterPivot!D293</f>
        <v>1.3130282805081368</v>
      </c>
      <c r="AB292">
        <f t="shared" si="66"/>
        <v>1.3130282805081368</v>
      </c>
      <c r="AO292">
        <f>MasterPivot!E293</f>
        <v>2.4898557692307697</v>
      </c>
      <c r="AP292">
        <f t="shared" si="67"/>
        <v>2.4898557692307697</v>
      </c>
      <c r="BD292">
        <f>MasterPivot!F293</f>
        <v>0</v>
      </c>
      <c r="BS292">
        <f>MasterPivot!G293</f>
        <v>1.2559688450661277</v>
      </c>
      <c r="CE292">
        <f>MasterPivot!H293</f>
        <v>294.1254556375751</v>
      </c>
      <c r="CR292" s="75"/>
      <c r="CS292" s="75"/>
      <c r="CT292" s="75"/>
      <c r="CU292" s="75"/>
      <c r="CV292" s="75"/>
      <c r="CW292" s="75"/>
      <c r="CX292" s="75"/>
      <c r="CY292" s="75"/>
      <c r="CZ292" s="75"/>
      <c r="DA292" s="75"/>
    </row>
    <row r="293" spans="2:105" x14ac:dyDescent="0.2">
      <c r="B293">
        <f>MasterPivot!B294</f>
        <v>176.92200394594013</v>
      </c>
      <c r="N293">
        <f>MasterPivot!C294</f>
        <v>41.576670927295929</v>
      </c>
      <c r="AA293">
        <f>MasterPivot!D294</f>
        <v>0.8753521870054245</v>
      </c>
      <c r="AB293">
        <f t="shared" si="66"/>
        <v>0.8753521870054245</v>
      </c>
      <c r="AO293">
        <f>MasterPivot!E294</f>
        <v>0</v>
      </c>
      <c r="AP293" t="str">
        <f t="shared" si="67"/>
        <v/>
      </c>
      <c r="BD293">
        <f>MasterPivot!F294</f>
        <v>0.63663903061224503</v>
      </c>
      <c r="BS293">
        <f>MasterPivot!G294</f>
        <v>0</v>
      </c>
      <c r="CE293">
        <f>MasterPivot!H294</f>
        <v>220.01066609085376</v>
      </c>
      <c r="CR293" s="75"/>
      <c r="CS293" s="75"/>
      <c r="CT293" s="75"/>
      <c r="CU293" s="75"/>
      <c r="CV293" s="75"/>
      <c r="CW293" s="75"/>
      <c r="CX293" s="75"/>
      <c r="CY293" s="75"/>
      <c r="CZ293" s="75"/>
      <c r="DA293" s="75"/>
    </row>
    <row r="294" spans="2:105" x14ac:dyDescent="0.2">
      <c r="B294">
        <f>MasterPivot!B295</f>
        <v>156.4872923183045</v>
      </c>
      <c r="N294">
        <f>MasterPivot!C295</f>
        <v>36.774513694801556</v>
      </c>
      <c r="AA294">
        <f>MasterPivot!D295</f>
        <v>2.1883804675135612</v>
      </c>
      <c r="AB294">
        <f t="shared" si="66"/>
        <v>2.1883804675135612</v>
      </c>
      <c r="AO294">
        <f>MasterPivot!E295</f>
        <v>0</v>
      </c>
      <c r="AP294" t="str">
        <f t="shared" si="67"/>
        <v/>
      </c>
      <c r="BD294">
        <f>MasterPivot!F295</f>
        <v>0</v>
      </c>
      <c r="BS294">
        <f>MasterPivot!G295</f>
        <v>0</v>
      </c>
      <c r="CE294">
        <f>MasterPivot!H295</f>
        <v>195.45018648061961</v>
      </c>
      <c r="CR294" s="75"/>
      <c r="CS294" s="75"/>
      <c r="CT294" s="75"/>
      <c r="CU294" s="75"/>
      <c r="CV294" s="75"/>
      <c r="CW294" s="75"/>
      <c r="CX294" s="75"/>
      <c r="CY294" s="75"/>
      <c r="CZ294" s="75"/>
      <c r="DA294" s="75"/>
    </row>
    <row r="295" spans="2:105" x14ac:dyDescent="0.2">
      <c r="B295">
        <f>MasterPivot!B296</f>
        <v>172.05398304795963</v>
      </c>
      <c r="N295">
        <f>MasterPivot!C296</f>
        <v>40.432686016270509</v>
      </c>
      <c r="AA295">
        <f>MasterPivot!D296</f>
        <v>9.6288740570596687</v>
      </c>
      <c r="AB295">
        <f t="shared" si="66"/>
        <v>9.6288740570596687</v>
      </c>
      <c r="AO295">
        <f>MasterPivot!E296</f>
        <v>0</v>
      </c>
      <c r="AP295" t="str">
        <f t="shared" si="67"/>
        <v/>
      </c>
      <c r="BD295">
        <f>MasterPivot!F296</f>
        <v>0</v>
      </c>
      <c r="BS295">
        <f>MasterPivot!G296</f>
        <v>0</v>
      </c>
      <c r="CE295">
        <f>MasterPivot!H296</f>
        <v>222.11554312128982</v>
      </c>
      <c r="CR295" s="75"/>
      <c r="CS295" s="75"/>
      <c r="CT295" s="75"/>
      <c r="CU295" s="75"/>
      <c r="CV295" s="75"/>
      <c r="CW295" s="75"/>
      <c r="CX295" s="75"/>
      <c r="CY295" s="75"/>
      <c r="CZ295" s="75"/>
      <c r="DA295" s="75"/>
    </row>
    <row r="296" spans="2:105" x14ac:dyDescent="0.2">
      <c r="B296">
        <f>MasterPivot!B297</f>
        <v>206.54493296231237</v>
      </c>
      <c r="N296">
        <f>MasterPivot!C297</f>
        <v>48.538059246143405</v>
      </c>
      <c r="AA296">
        <f>MasterPivot!D297</f>
        <v>5.6897892155352592</v>
      </c>
      <c r="AB296">
        <f t="shared" si="66"/>
        <v>5.6897892155352592</v>
      </c>
      <c r="AO296">
        <f>MasterPivot!E297</f>
        <v>1.910328488372093</v>
      </c>
      <c r="AP296">
        <f t="shared" si="67"/>
        <v>1.910328488372093</v>
      </c>
      <c r="BD296">
        <f>MasterPivot!F297</f>
        <v>0</v>
      </c>
      <c r="BS296">
        <f>MasterPivot!G297</f>
        <v>7.2101500519259458</v>
      </c>
      <c r="CE296">
        <f>MasterPivot!H297</f>
        <v>267.98293147591698</v>
      </c>
      <c r="CR296" s="75"/>
      <c r="CS296" s="75"/>
      <c r="CT296" s="75"/>
      <c r="CU296" s="75"/>
      <c r="CV296" s="75"/>
      <c r="CW296" s="75"/>
      <c r="CX296" s="75"/>
      <c r="CY296" s="75"/>
      <c r="CZ296" s="75"/>
      <c r="DA296" s="75"/>
    </row>
    <row r="297" spans="2:105" x14ac:dyDescent="0.2">
      <c r="B297">
        <f>MasterPivot!B298</f>
        <v>33.14580074299667</v>
      </c>
      <c r="N297">
        <f>MasterPivot!C298</f>
        <v>6.7948891523143171</v>
      </c>
      <c r="AA297">
        <f>MasterPivot!D298</f>
        <v>0.43767609350271225</v>
      </c>
      <c r="AB297">
        <f t="shared" si="66"/>
        <v>0.43767609350271225</v>
      </c>
      <c r="AO297">
        <f>MasterPivot!E298</f>
        <v>0</v>
      </c>
      <c r="AP297" t="str">
        <f t="shared" si="67"/>
        <v/>
      </c>
      <c r="BD297">
        <f>MasterPivot!F298</f>
        <v>0</v>
      </c>
      <c r="BS297">
        <f>MasterPivot!G298</f>
        <v>0</v>
      </c>
      <c r="CE297">
        <f>MasterPivot!H298</f>
        <v>40.378365988813698</v>
      </c>
      <c r="CR297" s="75"/>
      <c r="CS297" s="75"/>
      <c r="CT297" s="75"/>
      <c r="CU297" s="75"/>
      <c r="CV297" s="75"/>
      <c r="CW297" s="75"/>
      <c r="CX297" s="75"/>
      <c r="CY297" s="75"/>
      <c r="CZ297" s="75"/>
      <c r="DA297" s="75"/>
    </row>
    <row r="298" spans="2:105" x14ac:dyDescent="0.2">
      <c r="B298">
        <f>MasterPivot!B299</f>
        <v>13.748649944582874</v>
      </c>
      <c r="N298">
        <f>MasterPivot!C299</f>
        <v>2.8184732386394891</v>
      </c>
      <c r="AA298">
        <f>MasterPivot!D299</f>
        <v>1.750704374010849</v>
      </c>
      <c r="AB298">
        <f t="shared" si="66"/>
        <v>1.750704374010849</v>
      </c>
      <c r="AO298">
        <f>MasterPivot!E299</f>
        <v>0</v>
      </c>
      <c r="AP298" t="str">
        <f t="shared" si="67"/>
        <v/>
      </c>
      <c r="BD298">
        <f>MasterPivot!F299</f>
        <v>10.086638980701835</v>
      </c>
      <c r="BS298">
        <f>MasterPivot!G299</f>
        <v>3.1344747078861923</v>
      </c>
      <c r="CE298">
        <f>MasterPivot!H299</f>
        <v>31.538941245821238</v>
      </c>
      <c r="CR298" s="75"/>
      <c r="CS298" s="75"/>
      <c r="CT298" s="75"/>
      <c r="CU298" s="75"/>
      <c r="CV298" s="75"/>
      <c r="CW298" s="75"/>
      <c r="CX298" s="75"/>
      <c r="CY298" s="75"/>
      <c r="CZ298" s="75"/>
      <c r="DA298" s="75"/>
    </row>
    <row r="299" spans="2:105" x14ac:dyDescent="0.2">
      <c r="B299">
        <f>MasterPivot!B300</f>
        <v>112.86011361973968</v>
      </c>
      <c r="N299">
        <f>MasterPivot!C300</f>
        <v>26.522126700638822</v>
      </c>
      <c r="AA299">
        <f>MasterPivot!D300</f>
        <v>3.501408748021698</v>
      </c>
      <c r="AB299">
        <f t="shared" si="66"/>
        <v>3.501408748021698</v>
      </c>
      <c r="AO299">
        <f>MasterPivot!E300</f>
        <v>0</v>
      </c>
      <c r="AP299" t="str">
        <f t="shared" si="67"/>
        <v/>
      </c>
      <c r="BD299">
        <f>MasterPivot!F300</f>
        <v>8.4779898254974562</v>
      </c>
      <c r="BS299">
        <f>MasterPivot!G300</f>
        <v>13.162974188180614</v>
      </c>
      <c r="CE299">
        <f>MasterPivot!H300</f>
        <v>164.52461308207828</v>
      </c>
      <c r="CR299" s="75"/>
      <c r="CS299" s="75"/>
      <c r="CT299" s="75"/>
      <c r="CU299" s="75"/>
      <c r="CV299" s="75"/>
      <c r="CW299" s="75"/>
      <c r="CX299" s="75"/>
      <c r="CY299" s="75"/>
      <c r="CZ299" s="75"/>
      <c r="DA299" s="75"/>
    </row>
    <row r="300" spans="2:105" x14ac:dyDescent="0.2">
      <c r="B300">
        <f>MasterPivot!B301</f>
        <v>78.067585495478397</v>
      </c>
      <c r="N300">
        <f>MasterPivot!C301</f>
        <v>18.345882591437423</v>
      </c>
      <c r="AA300">
        <f>MasterPivot!D301</f>
        <v>1.750704374010849</v>
      </c>
      <c r="AB300">
        <f t="shared" si="66"/>
        <v>1.750704374010849</v>
      </c>
      <c r="AO300">
        <f>MasterPivot!E301</f>
        <v>3.8759452488687787</v>
      </c>
      <c r="AP300">
        <f t="shared" si="67"/>
        <v>3.8759452488687787</v>
      </c>
      <c r="BD300">
        <f>MasterPivot!F301</f>
        <v>0</v>
      </c>
      <c r="BS300">
        <f>MasterPivot!G301</f>
        <v>8.4914739106984705</v>
      </c>
      <c r="CE300">
        <f>MasterPivot!H301</f>
        <v>106.65564637162515</v>
      </c>
      <c r="CR300" s="75"/>
      <c r="CS300" s="75"/>
      <c r="CT300" s="75"/>
      <c r="CU300" s="75"/>
      <c r="CV300" s="75"/>
      <c r="CW300" s="75"/>
      <c r="CX300" s="75"/>
      <c r="CY300" s="75"/>
      <c r="CZ300" s="75"/>
      <c r="DA300" s="75"/>
    </row>
    <row r="301" spans="2:105" x14ac:dyDescent="0.2">
      <c r="B301">
        <f>MasterPivot!B302</f>
        <v>112.32028211439956</v>
      </c>
      <c r="N301">
        <f>MasterPivot!C302</f>
        <v>26.395266296883896</v>
      </c>
      <c r="AA301">
        <f>MasterPivot!D302</f>
        <v>3.501408748021698</v>
      </c>
      <c r="AB301">
        <f t="shared" si="66"/>
        <v>3.501408748021698</v>
      </c>
      <c r="AO301">
        <f>MasterPivot!E302</f>
        <v>0</v>
      </c>
      <c r="AP301" t="str">
        <f t="shared" si="67"/>
        <v/>
      </c>
      <c r="BD301">
        <f>MasterPivot!F302</f>
        <v>0</v>
      </c>
      <c r="BS301">
        <f>MasterPivot!G302</f>
        <v>4.2041794438927615</v>
      </c>
      <c r="CE301">
        <f>MasterPivot!H302</f>
        <v>146.42113660319794</v>
      </c>
      <c r="CR301" s="75"/>
      <c r="CS301" s="75"/>
      <c r="CT301" s="75"/>
      <c r="CU301" s="75"/>
      <c r="CV301" s="75"/>
      <c r="CW301" s="75"/>
      <c r="CX301" s="75"/>
      <c r="CY301" s="75"/>
      <c r="CZ301" s="75"/>
      <c r="DA301" s="75"/>
    </row>
    <row r="302" spans="2:105" x14ac:dyDescent="0.2">
      <c r="B302">
        <f>MasterPivot!B303</f>
        <v>109.51423492948973</v>
      </c>
      <c r="N302">
        <f>MasterPivot!C303</f>
        <v>25.735845208430085</v>
      </c>
      <c r="AA302">
        <f>MasterPivot!D303</f>
        <v>1.3130282805081368</v>
      </c>
      <c r="AB302">
        <f t="shared" si="66"/>
        <v>1.3130282805081368</v>
      </c>
      <c r="AO302">
        <f>MasterPivot!E303</f>
        <v>0</v>
      </c>
      <c r="AP302" t="str">
        <f t="shared" si="67"/>
        <v/>
      </c>
      <c r="BD302">
        <f>MasterPivot!F303</f>
        <v>4.9205406250000007E-2</v>
      </c>
      <c r="BS302">
        <f>MasterPivot!G303</f>
        <v>7.0045223958817244</v>
      </c>
      <c r="CE302">
        <f>MasterPivot!H303</f>
        <v>143.61683622055969</v>
      </c>
      <c r="CR302" s="75"/>
      <c r="CS302" s="75"/>
      <c r="CT302" s="75"/>
      <c r="CU302" s="75"/>
      <c r="CV302" s="75"/>
      <c r="CW302" s="75"/>
      <c r="CX302" s="75"/>
      <c r="CY302" s="75"/>
      <c r="CZ302" s="75"/>
      <c r="DA302" s="75"/>
    </row>
    <row r="303" spans="2:105" x14ac:dyDescent="0.2">
      <c r="B303">
        <f>MasterPivot!B304</f>
        <v>178.60464946601226</v>
      </c>
      <c r="N303">
        <f>MasterPivot!C304</f>
        <v>41.972092624512882</v>
      </c>
      <c r="AA303">
        <f>MasterPivot!D304</f>
        <v>3.93908484152441</v>
      </c>
      <c r="AB303">
        <f t="shared" si="66"/>
        <v>3.93908484152441</v>
      </c>
      <c r="AO303">
        <f>MasterPivot!E304</f>
        <v>0</v>
      </c>
      <c r="AP303" t="str">
        <f t="shared" si="67"/>
        <v/>
      </c>
      <c r="BD303">
        <f>MasterPivot!F304</f>
        <v>1.347775E-2</v>
      </c>
      <c r="BS303">
        <f>MasterPivot!G304</f>
        <v>22.333475647973483</v>
      </c>
      <c r="CE303">
        <f>MasterPivot!H304</f>
        <v>246.86278033002304</v>
      </c>
      <c r="CR303" s="75"/>
      <c r="CS303" s="75"/>
      <c r="CT303" s="75"/>
      <c r="CU303" s="75"/>
      <c r="CV303" s="75"/>
      <c r="CW303" s="75"/>
      <c r="CX303" s="75"/>
      <c r="CY303" s="75"/>
      <c r="CZ303" s="75"/>
      <c r="DA303" s="75"/>
    </row>
    <row r="304" spans="2:105" x14ac:dyDescent="0.2">
      <c r="B304">
        <f>MasterPivot!B305</f>
        <v>149.59339589756192</v>
      </c>
      <c r="N304">
        <f>MasterPivot!C305</f>
        <v>35.154448035927047</v>
      </c>
      <c r="AA304">
        <f>MasterPivot!D305</f>
        <v>1.750704374010849</v>
      </c>
      <c r="AB304">
        <f t="shared" si="66"/>
        <v>1.750704374010849</v>
      </c>
      <c r="AO304">
        <f>MasterPivot!E305</f>
        <v>2.1295406250000002</v>
      </c>
      <c r="AP304">
        <f t="shared" si="67"/>
        <v>2.1295406250000002</v>
      </c>
      <c r="BD304">
        <f>MasterPivot!F305</f>
        <v>0</v>
      </c>
      <c r="BS304">
        <f>MasterPivot!G305</f>
        <v>3.1511518719229339</v>
      </c>
      <c r="CE304">
        <f>MasterPivot!H305</f>
        <v>189.64970017942275</v>
      </c>
      <c r="CR304" s="75"/>
      <c r="CS304" s="75"/>
      <c r="CT304" s="75"/>
      <c r="CU304" s="75"/>
      <c r="CV304" s="75"/>
      <c r="CW304" s="75"/>
      <c r="CX304" s="75"/>
      <c r="CY304" s="75"/>
      <c r="CZ304" s="75"/>
      <c r="DA304" s="75"/>
    </row>
    <row r="305" spans="2:105" x14ac:dyDescent="0.2">
      <c r="B305">
        <f>MasterPivot!B306</f>
        <v>98.053698171376396</v>
      </c>
      <c r="N305">
        <f>MasterPivot!C306</f>
        <v>23.042619070273453</v>
      </c>
      <c r="AA305">
        <f>MasterPivot!D306</f>
        <v>2.6260565610162736</v>
      </c>
      <c r="AB305">
        <f t="shared" si="66"/>
        <v>2.6260565610162736</v>
      </c>
      <c r="AO305">
        <f>MasterPivot!E306</f>
        <v>0</v>
      </c>
      <c r="AP305" t="str">
        <f t="shared" si="67"/>
        <v/>
      </c>
      <c r="BD305">
        <f>MasterPivot!F306</f>
        <v>3.2577330090931049</v>
      </c>
      <c r="BS305">
        <f>MasterPivot!G306</f>
        <v>23.61567481728633</v>
      </c>
      <c r="CE305">
        <f>MasterPivot!H306</f>
        <v>150.59578162904555</v>
      </c>
      <c r="CR305" s="75"/>
      <c r="CS305" s="75"/>
      <c r="CT305" s="75"/>
      <c r="CU305" s="75"/>
      <c r="CV305" s="75"/>
      <c r="CW305" s="75"/>
      <c r="CX305" s="75"/>
      <c r="CY305" s="75"/>
      <c r="CZ305" s="75"/>
      <c r="DA305" s="75"/>
    </row>
    <row r="306" spans="2:105" x14ac:dyDescent="0.2">
      <c r="B306">
        <f>MasterPivot!B307</f>
        <v>172.16969859462716</v>
      </c>
      <c r="N306">
        <f>MasterPivot!C307</f>
        <v>40.459879169737384</v>
      </c>
      <c r="AA306">
        <f>MasterPivot!D307</f>
        <v>3.501408748021698</v>
      </c>
      <c r="AB306">
        <f t="shared" si="66"/>
        <v>3.501408748021698</v>
      </c>
      <c r="AO306">
        <f>MasterPivot!E307</f>
        <v>0</v>
      </c>
      <c r="AP306" t="str">
        <f t="shared" si="67"/>
        <v/>
      </c>
      <c r="BD306">
        <f>MasterPivot!F307</f>
        <v>4.4214843749999995</v>
      </c>
      <c r="BS306">
        <f>MasterPivot!G307</f>
        <v>29.197882971274595</v>
      </c>
      <c r="CE306">
        <f>MasterPivot!H307</f>
        <v>249.75035385866084</v>
      </c>
      <c r="CR306" s="75"/>
      <c r="CS306" s="75"/>
      <c r="CT306" s="75"/>
      <c r="CU306" s="75"/>
      <c r="CV306" s="75"/>
      <c r="CW306" s="75"/>
      <c r="CX306" s="75"/>
      <c r="CY306" s="75"/>
      <c r="CZ306" s="75"/>
      <c r="DA306" s="75"/>
    </row>
    <row r="307" spans="2:105" x14ac:dyDescent="0.2">
      <c r="B307">
        <f>MasterPivot!B308</f>
        <v>197.04623269771176</v>
      </c>
      <c r="N307">
        <f>MasterPivot!C308</f>
        <v>46.305864683962263</v>
      </c>
      <c r="AA307">
        <f>MasterPivot!D308</f>
        <v>2.6260565610162736</v>
      </c>
      <c r="AB307">
        <f t="shared" si="66"/>
        <v>2.6260565610162736</v>
      </c>
      <c r="AO307">
        <f>MasterPivot!E308</f>
        <v>0</v>
      </c>
      <c r="AP307" t="str">
        <f t="shared" si="67"/>
        <v/>
      </c>
      <c r="BD307">
        <f>MasterPivot!F308</f>
        <v>0</v>
      </c>
      <c r="BS307">
        <f>MasterPivot!G308</f>
        <v>17.477030704170154</v>
      </c>
      <c r="CE307">
        <f>MasterPivot!H308</f>
        <v>263.45518464686046</v>
      </c>
      <c r="CR307" s="75"/>
      <c r="CS307" s="75"/>
      <c r="CT307" s="75"/>
      <c r="CU307" s="75"/>
      <c r="CV307" s="75"/>
      <c r="CW307" s="75"/>
      <c r="CX307" s="75"/>
      <c r="CY307" s="75"/>
      <c r="CZ307" s="75"/>
      <c r="DA307" s="75"/>
    </row>
    <row r="308" spans="2:105" x14ac:dyDescent="0.2">
      <c r="B308">
        <f>MasterPivot!B309</f>
        <v>109.47779015209495</v>
      </c>
      <c r="N308">
        <f>MasterPivot!C309</f>
        <v>25.727280685742311</v>
      </c>
      <c r="AA308">
        <f>MasterPivot!D309</f>
        <v>0.8753521870054245</v>
      </c>
      <c r="AB308">
        <f t="shared" si="66"/>
        <v>0.8753521870054245</v>
      </c>
      <c r="AO308">
        <f>MasterPivot!E309</f>
        <v>1.1539245810055867</v>
      </c>
      <c r="AP308">
        <f t="shared" si="67"/>
        <v>1.1539245810055867</v>
      </c>
      <c r="BD308">
        <f>MasterPivot!F309</f>
        <v>1.3153698979591839</v>
      </c>
      <c r="BS308">
        <f>MasterPivot!G309</f>
        <v>0</v>
      </c>
      <c r="CE308">
        <f>MasterPivot!H309</f>
        <v>137.39579292280189</v>
      </c>
      <c r="CR308" s="75"/>
      <c r="CS308" s="75"/>
      <c r="CT308" s="75"/>
      <c r="CU308" s="75"/>
      <c r="CV308" s="75"/>
      <c r="CW308" s="75"/>
      <c r="CX308" s="75"/>
      <c r="CY308" s="75"/>
      <c r="CZ308" s="75"/>
      <c r="DA308" s="75"/>
    </row>
    <row r="309" spans="2:105" x14ac:dyDescent="0.2">
      <c r="B309">
        <f>MasterPivot!B310</f>
        <v>49.950682548496189</v>
      </c>
      <c r="N309">
        <f>MasterPivot!C310</f>
        <v>10.239889922441717</v>
      </c>
      <c r="AA309">
        <f>MasterPivot!D310</f>
        <v>0</v>
      </c>
      <c r="AB309">
        <f t="shared" si="66"/>
        <v>0</v>
      </c>
      <c r="AO309">
        <f>MasterPivot!E310</f>
        <v>0</v>
      </c>
      <c r="AP309" t="str">
        <f t="shared" si="67"/>
        <v/>
      </c>
      <c r="BD309">
        <f>MasterPivot!F310</f>
        <v>0</v>
      </c>
      <c r="BS309">
        <f>MasterPivot!G310</f>
        <v>7.2449404074397856</v>
      </c>
      <c r="CE309">
        <f>MasterPivot!H310</f>
        <v>67.435512878377693</v>
      </c>
      <c r="CR309" s="75"/>
      <c r="CS309" s="75"/>
      <c r="CT309" s="75"/>
      <c r="CU309" s="75"/>
      <c r="CV309" s="75"/>
      <c r="CW309" s="75"/>
      <c r="CX309" s="75"/>
      <c r="CY309" s="75"/>
      <c r="CZ309" s="75"/>
      <c r="DA309" s="75"/>
    </row>
    <row r="310" spans="2:105" x14ac:dyDescent="0.2">
      <c r="B310">
        <f>MasterPivot!B311</f>
        <v>207.53564952332897</v>
      </c>
      <c r="N310">
        <f>MasterPivot!C311</f>
        <v>48.770877637982302</v>
      </c>
      <c r="AA310">
        <f>MasterPivot!D311</f>
        <v>1.3130282805081368</v>
      </c>
      <c r="AB310">
        <f t="shared" si="66"/>
        <v>1.3130282805081368</v>
      </c>
      <c r="AO310">
        <f>MasterPivot!E311</f>
        <v>0</v>
      </c>
      <c r="AP310" t="str">
        <f t="shared" si="67"/>
        <v/>
      </c>
      <c r="BD310">
        <f>MasterPivot!F311</f>
        <v>0</v>
      </c>
      <c r="BS310">
        <f>MasterPivot!G311</f>
        <v>1.827431276894703</v>
      </c>
      <c r="CE310">
        <f>MasterPivot!H311</f>
        <v>259.44698671871413</v>
      </c>
      <c r="CR310" s="75"/>
      <c r="CS310" s="75"/>
      <c r="CT310" s="75"/>
      <c r="CU310" s="75"/>
      <c r="CV310" s="75"/>
      <c r="CW310" s="75"/>
      <c r="CX310" s="75"/>
      <c r="CY310" s="75"/>
      <c r="CZ310" s="75"/>
      <c r="DA310" s="75"/>
    </row>
    <row r="311" spans="2:105" x14ac:dyDescent="0.2">
      <c r="B311">
        <f>MasterPivot!B312</f>
        <v>73.035763831253021</v>
      </c>
      <c r="N311">
        <f>MasterPivot!C312</f>
        <v>17.163404500344459</v>
      </c>
      <c r="AA311">
        <f>MasterPivot!D312</f>
        <v>0</v>
      </c>
      <c r="AB311">
        <f t="shared" si="66"/>
        <v>0</v>
      </c>
      <c r="AO311">
        <f>MasterPivot!E312</f>
        <v>0</v>
      </c>
      <c r="AP311" t="str">
        <f t="shared" si="67"/>
        <v/>
      </c>
      <c r="BD311">
        <f>MasterPivot!F312</f>
        <v>0.84183673469387754</v>
      </c>
      <c r="BS311">
        <f>MasterPivot!G312</f>
        <v>3.3352199940032503</v>
      </c>
      <c r="CE311">
        <f>MasterPivot!H312</f>
        <v>94.376225060294601</v>
      </c>
      <c r="CR311" s="75"/>
      <c r="CS311" s="75"/>
      <c r="CT311" s="75"/>
      <c r="CU311" s="75"/>
      <c r="CV311" s="75"/>
      <c r="CW311" s="75"/>
      <c r="CX311" s="75"/>
      <c r="CY311" s="75"/>
      <c r="CZ311" s="75"/>
      <c r="DA311" s="75"/>
    </row>
    <row r="312" spans="2:105" x14ac:dyDescent="0.2">
      <c r="B312">
        <f>MasterPivot!B313</f>
        <v>114.04367046585665</v>
      </c>
      <c r="N312">
        <f>MasterPivot!C313</f>
        <v>26.800262559476312</v>
      </c>
      <c r="AA312">
        <f>MasterPivot!D313</f>
        <v>2.1883804675135612</v>
      </c>
      <c r="AB312">
        <f t="shared" si="66"/>
        <v>2.1883804675135612</v>
      </c>
      <c r="AO312">
        <f>MasterPivot!E313</f>
        <v>6.6807127962085309</v>
      </c>
      <c r="AP312">
        <f t="shared" si="67"/>
        <v>6.6807127962085309</v>
      </c>
      <c r="BD312">
        <f>MasterPivot!F313</f>
        <v>3.7187767113095243</v>
      </c>
      <c r="BS312">
        <f>MasterPivot!G313</f>
        <v>11.992744447097575</v>
      </c>
      <c r="CE312">
        <f>MasterPivot!H313</f>
        <v>158.74383465125362</v>
      </c>
      <c r="CR312" s="75"/>
      <c r="CS312" s="75"/>
      <c r="CT312" s="75"/>
      <c r="CU312" s="75"/>
      <c r="CV312" s="75"/>
      <c r="CW312" s="75"/>
      <c r="CX312" s="75"/>
      <c r="CY312" s="75"/>
      <c r="CZ312" s="75"/>
      <c r="DA312" s="75"/>
    </row>
    <row r="313" spans="2:105" x14ac:dyDescent="0.2">
      <c r="B313">
        <f>MasterPivot!B314</f>
        <v>118.26546702625559</v>
      </c>
      <c r="N313">
        <f>MasterPivot!C314</f>
        <v>27.792384751170061</v>
      </c>
      <c r="AA313">
        <f>MasterPivot!D314</f>
        <v>3.063732654518986</v>
      </c>
      <c r="AB313">
        <f t="shared" si="66"/>
        <v>3.063732654518986</v>
      </c>
      <c r="AO313">
        <f>MasterPivot!E314</f>
        <v>0</v>
      </c>
      <c r="AP313" t="str">
        <f t="shared" si="67"/>
        <v/>
      </c>
      <c r="BD313">
        <f>MasterPivot!F314</f>
        <v>2.5186304687500005</v>
      </c>
      <c r="BS313">
        <f>MasterPivot!G314</f>
        <v>15.096672729362396</v>
      </c>
      <c r="CE313">
        <f>MasterPivot!H314</f>
        <v>166.73688763005703</v>
      </c>
      <c r="CR313" s="75"/>
      <c r="CS313" s="75"/>
      <c r="CT313" s="75"/>
      <c r="CU313" s="75"/>
      <c r="CV313" s="75"/>
      <c r="CW313" s="75"/>
      <c r="CX313" s="75"/>
      <c r="CY313" s="75"/>
      <c r="CZ313" s="75"/>
      <c r="DA313" s="75"/>
    </row>
    <row r="314" spans="2:105" x14ac:dyDescent="0.2">
      <c r="B314">
        <f>MasterPivot!B315</f>
        <v>125.04012993158393</v>
      </c>
      <c r="N314">
        <f>MasterPivot!C315</f>
        <v>29.384430533922224</v>
      </c>
      <c r="AA314">
        <f>MasterPivot!D315</f>
        <v>2.1883804675135612</v>
      </c>
      <c r="AB314">
        <f t="shared" si="66"/>
        <v>2.1883804675135612</v>
      </c>
      <c r="AO314">
        <f>MasterPivot!E315</f>
        <v>0</v>
      </c>
      <c r="AP314" t="str">
        <f t="shared" si="67"/>
        <v/>
      </c>
      <c r="BD314">
        <f>MasterPivot!F315</f>
        <v>1.1087958170068029</v>
      </c>
      <c r="BS314">
        <f>MasterPivot!G315</f>
        <v>6.0270867408701161</v>
      </c>
      <c r="CE314">
        <f>MasterPivot!H315</f>
        <v>163.74882349089663</v>
      </c>
      <c r="CR314" s="75"/>
      <c r="CS314" s="75"/>
      <c r="CT314" s="75"/>
      <c r="CU314" s="75"/>
      <c r="CV314" s="75"/>
      <c r="CW314" s="75"/>
      <c r="CX314" s="75"/>
      <c r="CY314" s="75"/>
      <c r="CZ314" s="75"/>
      <c r="DA314" s="75"/>
    </row>
    <row r="315" spans="2:105" x14ac:dyDescent="0.2">
      <c r="B315">
        <f>MasterPivot!B316</f>
        <v>124.8492373921967</v>
      </c>
      <c r="N315">
        <f>MasterPivot!C316</f>
        <v>29.339570787166224</v>
      </c>
      <c r="AA315">
        <f>MasterPivot!D316</f>
        <v>2.1883804675135612</v>
      </c>
      <c r="AB315">
        <f t="shared" si="66"/>
        <v>2.1883804675135612</v>
      </c>
      <c r="AO315">
        <f>MasterPivot!E316</f>
        <v>0</v>
      </c>
      <c r="AP315" t="str">
        <f t="shared" si="67"/>
        <v/>
      </c>
      <c r="BD315">
        <f>MasterPivot!F316</f>
        <v>10.835046422619049</v>
      </c>
      <c r="BS315">
        <f>MasterPivot!G316</f>
        <v>1.5868473326126482</v>
      </c>
      <c r="CE315">
        <f>MasterPivot!H316</f>
        <v>168.79908240210818</v>
      </c>
      <c r="CR315" s="75"/>
      <c r="CS315" s="75"/>
      <c r="CT315" s="75"/>
      <c r="CU315" s="75"/>
      <c r="CV315" s="75"/>
      <c r="CW315" s="75"/>
      <c r="CX315" s="75"/>
      <c r="CY315" s="75"/>
      <c r="CZ315" s="75"/>
      <c r="DA315" s="75"/>
    </row>
    <row r="316" spans="2:105" x14ac:dyDescent="0.2">
      <c r="B316">
        <f>MasterPivot!B317</f>
        <v>195.16028608656734</v>
      </c>
      <c r="N316">
        <f>MasterPivot!C317</f>
        <v>45.86266723034332</v>
      </c>
      <c r="AA316">
        <f>MasterPivot!D317</f>
        <v>3.501408748021698</v>
      </c>
      <c r="AB316">
        <f t="shared" si="66"/>
        <v>3.501408748021698</v>
      </c>
      <c r="AO316">
        <f>MasterPivot!E317</f>
        <v>3.1238023255813956</v>
      </c>
      <c r="AP316">
        <f t="shared" si="67"/>
        <v>3.1238023255813956</v>
      </c>
      <c r="BD316">
        <f>MasterPivot!F317</f>
        <v>0</v>
      </c>
      <c r="BS316">
        <f>MasterPivot!G317</f>
        <v>0</v>
      </c>
      <c r="CE316">
        <f>MasterPivot!H317</f>
        <v>244.52436206493238</v>
      </c>
      <c r="CR316" s="75"/>
      <c r="CS316" s="75"/>
      <c r="CT316" s="75"/>
      <c r="CU316" s="75"/>
      <c r="CV316" s="75"/>
      <c r="CW316" s="75"/>
      <c r="CX316" s="75"/>
      <c r="CY316" s="75"/>
      <c r="CZ316" s="75"/>
      <c r="DA316" s="75"/>
    </row>
    <row r="317" spans="2:105" x14ac:dyDescent="0.2">
      <c r="B317">
        <f>MasterPivot!B318</f>
        <v>102.43490141137484</v>
      </c>
      <c r="N317">
        <f>MasterPivot!C318</f>
        <v>24.072201831673084</v>
      </c>
      <c r="AA317">
        <f>MasterPivot!D318</f>
        <v>2.1883804675135612</v>
      </c>
      <c r="AB317">
        <f t="shared" si="66"/>
        <v>2.1883804675135612</v>
      </c>
      <c r="AO317">
        <f>MasterPivot!E318</f>
        <v>0</v>
      </c>
      <c r="AP317" t="str">
        <f t="shared" si="67"/>
        <v/>
      </c>
      <c r="BD317">
        <f>MasterPivot!F318</f>
        <v>5.0257432633996162</v>
      </c>
      <c r="BS317">
        <f>MasterPivot!G318</f>
        <v>10.311700993230657</v>
      </c>
      <c r="CE317">
        <f>MasterPivot!H318</f>
        <v>144.03292796719177</v>
      </c>
      <c r="CR317" s="75"/>
      <c r="CS317" s="75"/>
      <c r="CT317" s="75"/>
      <c r="CU317" s="75"/>
      <c r="CV317" s="75"/>
      <c r="CW317" s="75"/>
      <c r="CX317" s="75"/>
      <c r="CY317" s="75"/>
      <c r="CZ317" s="75"/>
      <c r="DA317" s="75"/>
    </row>
    <row r="318" spans="2:105" x14ac:dyDescent="0.2">
      <c r="B318">
        <f>MasterPivot!B319</f>
        <v>172.56167663665903</v>
      </c>
      <c r="N318">
        <f>MasterPivot!C319</f>
        <v>40.551994009614873</v>
      </c>
      <c r="AA318">
        <f>MasterPivot!D319</f>
        <v>1.750704374010849</v>
      </c>
      <c r="AB318">
        <f t="shared" si="66"/>
        <v>1.750704374010849</v>
      </c>
      <c r="AO318">
        <f>MasterPivot!E319</f>
        <v>0</v>
      </c>
      <c r="AP318" t="str">
        <f t="shared" si="67"/>
        <v/>
      </c>
      <c r="BD318">
        <f>MasterPivot!F319</f>
        <v>0</v>
      </c>
      <c r="BS318">
        <f>MasterPivot!G319</f>
        <v>5.766498342167603</v>
      </c>
      <c r="CE318">
        <f>MasterPivot!H319</f>
        <v>220.63087336245235</v>
      </c>
      <c r="CR318" s="75"/>
      <c r="CS318" s="75"/>
      <c r="CT318" s="75"/>
      <c r="CU318" s="75"/>
      <c r="CV318" s="75"/>
      <c r="CW318" s="75"/>
      <c r="CX318" s="75"/>
      <c r="CY318" s="75"/>
      <c r="CZ318" s="75"/>
      <c r="DA318" s="75"/>
    </row>
    <row r="319" spans="2:105" x14ac:dyDescent="0.2">
      <c r="B319">
        <f>MasterPivot!B320</f>
        <v>50.446133113194662</v>
      </c>
      <c r="N319">
        <f>MasterPivot!C320</f>
        <v>10.341457288204905</v>
      </c>
      <c r="AA319">
        <f>MasterPivot!D320</f>
        <v>6.127465309037972</v>
      </c>
      <c r="AB319">
        <f t="shared" si="66"/>
        <v>6.127465309037972</v>
      </c>
      <c r="AO319">
        <f>MasterPivot!E320</f>
        <v>0</v>
      </c>
      <c r="AP319" t="str">
        <f t="shared" si="67"/>
        <v/>
      </c>
      <c r="BD319">
        <f>MasterPivot!F320</f>
        <v>0</v>
      </c>
      <c r="BS319">
        <f>MasterPivot!G320</f>
        <v>1.3726867867134103</v>
      </c>
      <c r="CE319">
        <f>MasterPivot!H320</f>
        <v>68.287742497150958</v>
      </c>
      <c r="CR319" s="75"/>
      <c r="CS319" s="75"/>
      <c r="CT319" s="75"/>
      <c r="CU319" s="75"/>
      <c r="CV319" s="75"/>
      <c r="CW319" s="75"/>
      <c r="CX319" s="75"/>
      <c r="CY319" s="75"/>
      <c r="CZ319" s="75"/>
      <c r="DA319" s="75"/>
    </row>
    <row r="320" spans="2:105" x14ac:dyDescent="0.2">
      <c r="B320">
        <f>MasterPivot!B321</f>
        <v>61.727517826969731</v>
      </c>
      <c r="N320">
        <f>MasterPivot!C321</f>
        <v>12.654141154528794</v>
      </c>
      <c r="AA320">
        <f>MasterPivot!D321</f>
        <v>7.4404935895461088</v>
      </c>
      <c r="AB320">
        <f t="shared" si="66"/>
        <v>7.4404935895461088</v>
      </c>
      <c r="AO320">
        <f>MasterPivot!E321</f>
        <v>1.999665178571429</v>
      </c>
      <c r="AP320">
        <f t="shared" si="67"/>
        <v>1.999665178571429</v>
      </c>
      <c r="BD320">
        <f>MasterPivot!F321</f>
        <v>0</v>
      </c>
      <c r="BS320">
        <f>MasterPivot!G321</f>
        <v>0.37404258554441</v>
      </c>
      <c r="CE320">
        <f>MasterPivot!H321</f>
        <v>82.196195156589056</v>
      </c>
      <c r="CR320" s="75"/>
      <c r="CS320" s="75"/>
      <c r="CT320" s="75"/>
      <c r="CU320" s="75"/>
      <c r="CV320" s="75"/>
      <c r="CW320" s="75"/>
      <c r="CX320" s="75"/>
      <c r="CY320" s="75"/>
      <c r="CZ320" s="75"/>
      <c r="DA320" s="75"/>
    </row>
    <row r="321" spans="2:105" x14ac:dyDescent="0.2">
      <c r="B321">
        <f>MasterPivot!B322</f>
        <v>137.19810277994804</v>
      </c>
      <c r="N321">
        <f>MasterPivot!C322</f>
        <v>32.241554153287787</v>
      </c>
      <c r="AA321">
        <f>MasterPivot!D322</f>
        <v>2.1883804675135612</v>
      </c>
      <c r="AB321">
        <f t="shared" si="66"/>
        <v>2.1883804675135612</v>
      </c>
      <c r="AO321">
        <f>MasterPivot!E322</f>
        <v>0</v>
      </c>
      <c r="AP321" t="str">
        <f t="shared" si="67"/>
        <v/>
      </c>
      <c r="BD321">
        <f>MasterPivot!F322</f>
        <v>2.1573540276624463</v>
      </c>
      <c r="BS321">
        <f>MasterPivot!G322</f>
        <v>0</v>
      </c>
      <c r="CE321">
        <f>MasterPivot!H322</f>
        <v>173.78539142841183</v>
      </c>
      <c r="CR321" s="75"/>
      <c r="CS321" s="75"/>
      <c r="CT321" s="75"/>
      <c r="CU321" s="75"/>
      <c r="CV321" s="75"/>
      <c r="CW321" s="75"/>
      <c r="CX321" s="75"/>
      <c r="CY321" s="75"/>
      <c r="CZ321" s="75"/>
      <c r="DA321" s="75"/>
    </row>
    <row r="322" spans="2:105" x14ac:dyDescent="0.2">
      <c r="B322">
        <f>MasterPivot!B323</f>
        <v>167.87574061112187</v>
      </c>
      <c r="N322">
        <f>MasterPivot!C323</f>
        <v>39.450799043613635</v>
      </c>
      <c r="AA322">
        <f>MasterPivot!D323</f>
        <v>7.4404935895461088</v>
      </c>
      <c r="AB322">
        <f t="shared" si="66"/>
        <v>7.4404935895461088</v>
      </c>
      <c r="AO322">
        <f>MasterPivot!E323</f>
        <v>0</v>
      </c>
      <c r="AP322" t="str">
        <f t="shared" si="67"/>
        <v/>
      </c>
      <c r="BD322">
        <f>MasterPivot!F323</f>
        <v>0</v>
      </c>
      <c r="BS322">
        <f>MasterPivot!G323</f>
        <v>3.3256711517451962</v>
      </c>
      <c r="CE322">
        <f>MasterPivot!H323</f>
        <v>218.09270439602682</v>
      </c>
      <c r="CR322" s="75"/>
      <c r="CS322" s="75"/>
      <c r="CT322" s="75"/>
      <c r="CU322" s="75"/>
      <c r="CV322" s="75"/>
      <c r="CW322" s="75"/>
      <c r="CX322" s="75"/>
      <c r="CY322" s="75"/>
      <c r="CZ322" s="75"/>
      <c r="DA322" s="75"/>
    </row>
    <row r="323" spans="2:105" x14ac:dyDescent="0.2">
      <c r="B323">
        <f>MasterPivot!B324</f>
        <v>73.987609688959026</v>
      </c>
      <c r="N323">
        <f>MasterPivot!C324</f>
        <v>17.38708827690537</v>
      </c>
      <c r="AA323">
        <f>MasterPivot!D324</f>
        <v>6.127465309037972</v>
      </c>
      <c r="AB323">
        <f t="shared" si="66"/>
        <v>6.127465309037972</v>
      </c>
      <c r="AO323">
        <f>MasterPivot!E324</f>
        <v>0</v>
      </c>
      <c r="AP323" t="str">
        <f t="shared" si="67"/>
        <v/>
      </c>
      <c r="BD323">
        <f>MasterPivot!F324</f>
        <v>1.1965937499999999</v>
      </c>
      <c r="BS323">
        <f>MasterPivot!G324</f>
        <v>0</v>
      </c>
      <c r="CE323">
        <f>MasterPivot!H324</f>
        <v>98.698757024902378</v>
      </c>
      <c r="CR323" s="75"/>
      <c r="CS323" s="75"/>
      <c r="CT323" s="75"/>
      <c r="CU323" s="75"/>
      <c r="CV323" s="75"/>
      <c r="CW323" s="75"/>
      <c r="CX323" s="75"/>
      <c r="CY323" s="75"/>
      <c r="CZ323" s="75"/>
      <c r="DA323" s="75"/>
    </row>
    <row r="324" spans="2:105" x14ac:dyDescent="0.2">
      <c r="B324">
        <f>MasterPivot!B325</f>
        <v>295.22850810398972</v>
      </c>
      <c r="N324">
        <f>MasterPivot!C325</f>
        <v>69.378699404437583</v>
      </c>
      <c r="AA324">
        <f>MasterPivot!D325</f>
        <v>2.1883804675135612</v>
      </c>
      <c r="AB324">
        <f t="shared" si="66"/>
        <v>2.1883804675135612</v>
      </c>
      <c r="AO324">
        <f>MasterPivot!E325</f>
        <v>3.950150109170306</v>
      </c>
      <c r="AP324">
        <f t="shared" si="67"/>
        <v>3.950150109170306</v>
      </c>
      <c r="BD324">
        <f>MasterPivot!F325</f>
        <v>0</v>
      </c>
      <c r="BS324">
        <f>MasterPivot!G325</f>
        <v>37.389795882891754</v>
      </c>
      <c r="CE324">
        <f>MasterPivot!H325</f>
        <v>404.18538385883267</v>
      </c>
      <c r="CR324" s="75"/>
      <c r="CS324" s="75"/>
      <c r="CT324" s="75"/>
      <c r="CU324" s="75"/>
      <c r="CV324" s="75"/>
      <c r="CW324" s="75"/>
      <c r="CX324" s="75"/>
      <c r="CY324" s="75"/>
      <c r="CZ324" s="75"/>
      <c r="DA324" s="75"/>
    </row>
    <row r="325" spans="2:105" x14ac:dyDescent="0.2">
      <c r="B325">
        <f>MasterPivot!B326</f>
        <v>245.22545285650605</v>
      </c>
      <c r="N325">
        <f>MasterPivot!C326</f>
        <v>57.627981421278918</v>
      </c>
      <c r="AA325">
        <f>MasterPivot!D326</f>
        <v>2.6260565610162736</v>
      </c>
      <c r="AB325">
        <f t="shared" si="66"/>
        <v>2.6260565610162736</v>
      </c>
      <c r="AO325">
        <f>MasterPivot!E326</f>
        <v>0</v>
      </c>
      <c r="AP325" t="str">
        <f t="shared" si="67"/>
        <v/>
      </c>
      <c r="BD325">
        <f>MasterPivot!F326</f>
        <v>4.7765259259259256</v>
      </c>
      <c r="BS325">
        <f>MasterPivot!G326</f>
        <v>6.8701699385707959</v>
      </c>
      <c r="CE325">
        <f>MasterPivot!H326</f>
        <v>317.12618670329795</v>
      </c>
      <c r="CR325" s="75"/>
      <c r="CS325" s="75"/>
      <c r="CT325" s="75"/>
      <c r="CU325" s="75"/>
      <c r="CV325" s="75"/>
      <c r="CW325" s="75"/>
      <c r="CX325" s="75"/>
      <c r="CY325" s="75"/>
      <c r="CZ325" s="75"/>
      <c r="DA325" s="75"/>
    </row>
    <row r="326" spans="2:105" x14ac:dyDescent="0.2">
      <c r="B326">
        <f>MasterPivot!B327</f>
        <v>243.81769951584104</v>
      </c>
      <c r="N326">
        <f>MasterPivot!C327</f>
        <v>57.297159386222638</v>
      </c>
      <c r="AA326">
        <f>MasterPivot!D327</f>
        <v>4.8144370285298344</v>
      </c>
      <c r="AB326">
        <f t="shared" si="66"/>
        <v>4.8144370285298344</v>
      </c>
      <c r="AO326">
        <f>MasterPivot!E327</f>
        <v>0</v>
      </c>
      <c r="AP326" t="str">
        <f t="shared" si="67"/>
        <v/>
      </c>
      <c r="BD326">
        <f>MasterPivot!F327</f>
        <v>0</v>
      </c>
      <c r="BS326">
        <f>MasterPivot!G327</f>
        <v>0</v>
      </c>
      <c r="CE326">
        <f>MasterPivot!H327</f>
        <v>305.92929593059353</v>
      </c>
      <c r="CR326" s="75"/>
      <c r="CS326" s="75"/>
      <c r="CT326" s="75"/>
      <c r="CU326" s="75"/>
      <c r="CV326" s="75"/>
      <c r="CW326" s="75"/>
      <c r="CX326" s="75"/>
      <c r="CY326" s="75"/>
      <c r="CZ326" s="75"/>
      <c r="DA326" s="75"/>
    </row>
    <row r="327" spans="2:105" x14ac:dyDescent="0.2">
      <c r="B327">
        <f>MasterPivot!B328</f>
        <v>281.20942533304009</v>
      </c>
      <c r="N327">
        <f>MasterPivot!C328</f>
        <v>66.084214953264421</v>
      </c>
      <c r="AA327">
        <f>MasterPivot!D328</f>
        <v>3.063732654518986</v>
      </c>
      <c r="AB327">
        <f t="shared" si="66"/>
        <v>3.063732654518986</v>
      </c>
      <c r="AO327">
        <f>MasterPivot!E328</f>
        <v>0</v>
      </c>
      <c r="AP327" t="str">
        <f t="shared" si="67"/>
        <v/>
      </c>
      <c r="BD327">
        <f>MasterPivot!F328</f>
        <v>4.2350343750000006</v>
      </c>
      <c r="BS327">
        <f>MasterPivot!G328</f>
        <v>4.4141947559435426</v>
      </c>
      <c r="CE327">
        <f>MasterPivot!H328</f>
        <v>359.00660207176696</v>
      </c>
      <c r="CR327" s="75"/>
      <c r="CS327" s="75"/>
      <c r="CT327" s="75"/>
      <c r="CU327" s="75"/>
      <c r="CV327" s="75"/>
      <c r="CW327" s="75"/>
      <c r="CX327" s="75"/>
      <c r="CY327" s="75"/>
      <c r="CZ327" s="75"/>
      <c r="DA327" s="75"/>
    </row>
    <row r="328" spans="2:105" x14ac:dyDescent="0.2">
      <c r="B328">
        <f>MasterPivot!B329</f>
        <v>286.57662831283636</v>
      </c>
      <c r="N328">
        <f>MasterPivot!C329</f>
        <v>67.345507653516535</v>
      </c>
      <c r="AA328">
        <f>MasterPivot!D329</f>
        <v>3.501408748021698</v>
      </c>
      <c r="AB328">
        <f t="shared" si="66"/>
        <v>3.501408748021698</v>
      </c>
      <c r="AO328">
        <f>MasterPivot!E329</f>
        <v>2.3937466397849461</v>
      </c>
      <c r="AP328">
        <f t="shared" si="67"/>
        <v>2.3937466397849461</v>
      </c>
      <c r="BD328">
        <f>MasterPivot!F329</f>
        <v>0</v>
      </c>
      <c r="BS328">
        <f>MasterPivot!G329</f>
        <v>3.0552248687968206</v>
      </c>
      <c r="CE328">
        <f>MasterPivot!H329</f>
        <v>360.47876958317141</v>
      </c>
      <c r="CR328" s="75"/>
      <c r="CS328" s="75"/>
      <c r="CT328" s="75"/>
      <c r="CU328" s="75"/>
      <c r="CV328" s="75"/>
      <c r="CW328" s="75"/>
      <c r="CX328" s="75"/>
      <c r="CY328" s="75"/>
      <c r="CZ328" s="75"/>
      <c r="DA328" s="75"/>
    </row>
    <row r="329" spans="2:105" x14ac:dyDescent="0.2">
      <c r="B329">
        <f>MasterPivot!B330</f>
        <v>301.21840430448265</v>
      </c>
      <c r="N329">
        <f>MasterPivot!C330</f>
        <v>70.786325011553416</v>
      </c>
      <c r="AA329">
        <f>MasterPivot!D330</f>
        <v>2.1883804675135612</v>
      </c>
      <c r="AB329">
        <f t="shared" ref="AB329:AB392" si="70">AA329</f>
        <v>2.1883804675135612</v>
      </c>
      <c r="AO329">
        <f>MasterPivot!E330</f>
        <v>0</v>
      </c>
      <c r="AP329" t="str">
        <f t="shared" ref="AP329:AP392" si="71">IF(AO329=0,"",AO329)</f>
        <v/>
      </c>
      <c r="BD329">
        <f>MasterPivot!F330</f>
        <v>5.8137750000000006</v>
      </c>
      <c r="BS329">
        <f>MasterPivot!G330</f>
        <v>2.076318025879174</v>
      </c>
      <c r="CE329">
        <f>MasterPivot!H330</f>
        <v>382.08320280942883</v>
      </c>
      <c r="CR329" s="75"/>
      <c r="CS329" s="75"/>
      <c r="CT329" s="75"/>
      <c r="CU329" s="75"/>
      <c r="CV329" s="75"/>
      <c r="CW329" s="75"/>
      <c r="CX329" s="75"/>
      <c r="CY329" s="75"/>
      <c r="CZ329" s="75"/>
      <c r="DA329" s="75"/>
    </row>
    <row r="330" spans="2:105" x14ac:dyDescent="0.2">
      <c r="B330">
        <f>MasterPivot!B331</f>
        <v>350.1022489546736</v>
      </c>
      <c r="N330">
        <f>MasterPivot!C331</f>
        <v>82.274028504348294</v>
      </c>
      <c r="AA330">
        <f>MasterPivot!D331</f>
        <v>2.6260565610162736</v>
      </c>
      <c r="AB330">
        <f t="shared" si="70"/>
        <v>2.6260565610162736</v>
      </c>
      <c r="AO330">
        <f>MasterPivot!E331</f>
        <v>0</v>
      </c>
      <c r="AP330" t="str">
        <f t="shared" si="71"/>
        <v/>
      </c>
      <c r="BD330">
        <f>MasterPivot!F331</f>
        <v>0</v>
      </c>
      <c r="BS330">
        <f>MasterPivot!G331</f>
        <v>0</v>
      </c>
      <c r="CE330">
        <f>MasterPivot!H331</f>
        <v>435.00233402003818</v>
      </c>
      <c r="CR330" s="75"/>
      <c r="CS330" s="75"/>
      <c r="CT330" s="75"/>
      <c r="CU330" s="75"/>
      <c r="CV330" s="75"/>
      <c r="CW330" s="75"/>
      <c r="CX330" s="75"/>
      <c r="CY330" s="75"/>
      <c r="CZ330" s="75"/>
      <c r="DA330" s="75"/>
    </row>
    <row r="331" spans="2:105" x14ac:dyDescent="0.2">
      <c r="B331">
        <f>MasterPivot!B332</f>
        <v>419.09796021321023</v>
      </c>
      <c r="N331">
        <f>MasterPivot!C332</f>
        <v>98.488020650104403</v>
      </c>
      <c r="AA331">
        <f>MasterPivot!D332</f>
        <v>0.8753521870054245</v>
      </c>
      <c r="AB331">
        <f t="shared" si="70"/>
        <v>0.8753521870054245</v>
      </c>
      <c r="AO331">
        <f>MasterPivot!E332</f>
        <v>0</v>
      </c>
      <c r="AP331" t="str">
        <f t="shared" si="71"/>
        <v/>
      </c>
      <c r="BD331">
        <f>MasterPivot!F332</f>
        <v>7.8318981481481496</v>
      </c>
      <c r="BS331">
        <f>MasterPivot!G332</f>
        <v>0</v>
      </c>
      <c r="CE331">
        <f>MasterPivot!H332</f>
        <v>526.29323119846822</v>
      </c>
      <c r="CR331" s="75"/>
      <c r="CS331" s="75"/>
      <c r="CT331" s="75"/>
      <c r="CU331" s="75"/>
      <c r="CV331" s="75"/>
      <c r="CW331" s="75"/>
      <c r="CX331" s="75"/>
      <c r="CY331" s="75"/>
      <c r="CZ331" s="75"/>
      <c r="DA331" s="75"/>
    </row>
    <row r="332" spans="2:105" x14ac:dyDescent="0.2">
      <c r="B332">
        <f>MasterPivot!B333</f>
        <v>131.1261674573158</v>
      </c>
      <c r="N332">
        <f>MasterPivot!C333</f>
        <v>30.81464935246921</v>
      </c>
      <c r="AA332">
        <f>MasterPivot!D333</f>
        <v>3.501408748021698</v>
      </c>
      <c r="AB332">
        <f t="shared" si="70"/>
        <v>3.501408748021698</v>
      </c>
      <c r="AO332">
        <f>MasterPivot!E333</f>
        <v>3.7329171428571426</v>
      </c>
      <c r="AP332">
        <f t="shared" si="71"/>
        <v>3.7329171428571426</v>
      </c>
      <c r="BD332">
        <f>MasterPivot!F333</f>
        <v>0</v>
      </c>
      <c r="BS332">
        <f>MasterPivot!G333</f>
        <v>0</v>
      </c>
      <c r="CE332">
        <f>MasterPivot!H333</f>
        <v>165.44222555780672</v>
      </c>
      <c r="CR332" s="75"/>
      <c r="CS332" s="75"/>
      <c r="CT332" s="75"/>
      <c r="CU332" s="75"/>
      <c r="CV332" s="75"/>
      <c r="CW332" s="75"/>
      <c r="CX332" s="75"/>
      <c r="CY332" s="75"/>
      <c r="CZ332" s="75"/>
      <c r="DA332" s="75"/>
    </row>
    <row r="333" spans="2:105" x14ac:dyDescent="0.2">
      <c r="B333">
        <f>MasterPivot!B334</f>
        <v>136.89710359371117</v>
      </c>
      <c r="N333">
        <f>MasterPivot!C334</f>
        <v>32.170819344522123</v>
      </c>
      <c r="AA333">
        <f>MasterPivot!D334</f>
        <v>2.6260565610162736</v>
      </c>
      <c r="AB333">
        <f t="shared" si="70"/>
        <v>2.6260565610162736</v>
      </c>
      <c r="AO333">
        <f>MasterPivot!E334</f>
        <v>0</v>
      </c>
      <c r="AP333" t="str">
        <f t="shared" si="71"/>
        <v/>
      </c>
      <c r="BD333">
        <f>MasterPivot!F334</f>
        <v>0</v>
      </c>
      <c r="BS333">
        <f>MasterPivot!G334</f>
        <v>0</v>
      </c>
      <c r="CE333">
        <f>MasterPivot!H334</f>
        <v>171.69397949924956</v>
      </c>
      <c r="CR333" s="75"/>
      <c r="CS333" s="75"/>
      <c r="CT333" s="75"/>
      <c r="CU333" s="75"/>
      <c r="CV333" s="75"/>
      <c r="CW333" s="75"/>
      <c r="CX333" s="75"/>
      <c r="CY333" s="75"/>
      <c r="CZ333" s="75"/>
      <c r="DA333" s="75"/>
    </row>
    <row r="334" spans="2:105" x14ac:dyDescent="0.2">
      <c r="B334">
        <f>MasterPivot!B335</f>
        <v>157.00979924646788</v>
      </c>
      <c r="N334">
        <f>MasterPivot!C335</f>
        <v>36.897302822919947</v>
      </c>
      <c r="AA334">
        <f>MasterPivot!D335</f>
        <v>2.6260565610162736</v>
      </c>
      <c r="AB334">
        <f t="shared" si="70"/>
        <v>2.6260565610162736</v>
      </c>
      <c r="AO334">
        <f>MasterPivot!E335</f>
        <v>0</v>
      </c>
      <c r="AP334" t="str">
        <f t="shared" si="71"/>
        <v/>
      </c>
      <c r="BD334">
        <f>MasterPivot!F335</f>
        <v>0</v>
      </c>
      <c r="BS334">
        <f>MasterPivot!G335</f>
        <v>0</v>
      </c>
      <c r="CE334">
        <f>MasterPivot!H335</f>
        <v>196.5331586304041</v>
      </c>
      <c r="CR334" s="75"/>
      <c r="CS334" s="75"/>
      <c r="CT334" s="75"/>
      <c r="CU334" s="75"/>
      <c r="CV334" s="75"/>
      <c r="CW334" s="75"/>
      <c r="CX334" s="75"/>
      <c r="CY334" s="75"/>
      <c r="CZ334" s="75"/>
      <c r="DA334" s="75"/>
    </row>
    <row r="335" spans="2:105" x14ac:dyDescent="0.2">
      <c r="B335">
        <f>MasterPivot!B336</f>
        <v>256.79950161009606</v>
      </c>
      <c r="N335">
        <f>MasterPivot!C336</f>
        <v>60.347882878372573</v>
      </c>
      <c r="AA335">
        <f>MasterPivot!D336</f>
        <v>3.063732654518986</v>
      </c>
      <c r="AB335">
        <f t="shared" si="70"/>
        <v>3.063732654518986</v>
      </c>
      <c r="AO335">
        <f>MasterPivot!E336</f>
        <v>0</v>
      </c>
      <c r="AP335" t="str">
        <f t="shared" si="71"/>
        <v/>
      </c>
      <c r="BD335">
        <f>MasterPivot!F336</f>
        <v>0</v>
      </c>
      <c r="BS335">
        <f>MasterPivot!G336</f>
        <v>0</v>
      </c>
      <c r="CE335">
        <f>MasterPivot!H336</f>
        <v>320.21111714298758</v>
      </c>
      <c r="CR335" s="75"/>
      <c r="CS335" s="75"/>
      <c r="CT335" s="75"/>
      <c r="CU335" s="75"/>
      <c r="CV335" s="75"/>
      <c r="CW335" s="75"/>
      <c r="CX335" s="75"/>
      <c r="CY335" s="75"/>
      <c r="CZ335" s="75"/>
      <c r="DA335" s="75"/>
    </row>
    <row r="336" spans="2:105" x14ac:dyDescent="0.2">
      <c r="B336">
        <f>MasterPivot!B337</f>
        <v>207.92751303359256</v>
      </c>
      <c r="N336">
        <f>MasterPivot!C337</f>
        <v>48.862965562894246</v>
      </c>
      <c r="AA336">
        <f>MasterPivot!D337</f>
        <v>4.8144370285298344</v>
      </c>
      <c r="AB336">
        <f t="shared" si="70"/>
        <v>4.8144370285298344</v>
      </c>
      <c r="AO336">
        <f>MasterPivot!E337</f>
        <v>2.5027637987012992</v>
      </c>
      <c r="AP336">
        <f t="shared" si="71"/>
        <v>2.5027637987012992</v>
      </c>
      <c r="BD336">
        <f>MasterPivot!F337</f>
        <v>2.9803125000000001</v>
      </c>
      <c r="BS336">
        <f>MasterPivot!G337</f>
        <v>0.25522241815969526</v>
      </c>
      <c r="CE336">
        <f>MasterPivot!H337</f>
        <v>264.84045054317636</v>
      </c>
      <c r="CR336" s="75"/>
      <c r="CS336" s="75"/>
      <c r="CT336" s="75"/>
      <c r="CU336" s="75"/>
      <c r="CV336" s="75"/>
      <c r="CW336" s="75"/>
      <c r="CX336" s="75"/>
      <c r="CY336" s="75"/>
      <c r="CZ336" s="75"/>
      <c r="DA336" s="75"/>
    </row>
    <row r="337" spans="2:105" x14ac:dyDescent="0.2">
      <c r="B337">
        <f>MasterPivot!B338</f>
        <v>294.81828286762652</v>
      </c>
      <c r="N337">
        <f>MasterPivot!C338</f>
        <v>69.282296473892231</v>
      </c>
      <c r="AA337">
        <f>MasterPivot!D338</f>
        <v>3.063732654518986</v>
      </c>
      <c r="AB337">
        <f t="shared" si="70"/>
        <v>3.063732654518986</v>
      </c>
      <c r="AO337">
        <f>MasterPivot!E338</f>
        <v>0</v>
      </c>
      <c r="AP337" t="str">
        <f t="shared" si="71"/>
        <v/>
      </c>
      <c r="BD337">
        <f>MasterPivot!F338</f>
        <v>7.8442171296296301</v>
      </c>
      <c r="BS337">
        <f>MasterPivot!G338</f>
        <v>3.4489412770142525</v>
      </c>
      <c r="CE337">
        <f>MasterPivot!H338</f>
        <v>378.45747040268157</v>
      </c>
      <c r="CR337" s="75"/>
      <c r="CS337" s="75"/>
      <c r="CT337" s="75"/>
      <c r="CU337" s="75"/>
      <c r="CV337" s="75"/>
      <c r="CW337" s="75"/>
      <c r="CX337" s="75"/>
      <c r="CY337" s="75"/>
      <c r="CZ337" s="75"/>
      <c r="DA337" s="75"/>
    </row>
    <row r="338" spans="2:105" x14ac:dyDescent="0.2">
      <c r="B338">
        <f>MasterPivot!B339</f>
        <v>212.27818626413989</v>
      </c>
      <c r="N338">
        <f>MasterPivot!C339</f>
        <v>49.885373772072874</v>
      </c>
      <c r="AA338">
        <f>MasterPivot!D339</f>
        <v>2.1883804675135612</v>
      </c>
      <c r="AB338">
        <f t="shared" si="70"/>
        <v>2.1883804675135612</v>
      </c>
      <c r="AO338">
        <f>MasterPivot!E339</f>
        <v>0</v>
      </c>
      <c r="AP338" t="str">
        <f t="shared" si="71"/>
        <v/>
      </c>
      <c r="BD338">
        <f>MasterPivot!F339</f>
        <v>0</v>
      </c>
      <c r="BS338">
        <f>MasterPivot!G339</f>
        <v>4.2275802759277434</v>
      </c>
      <c r="CE338">
        <f>MasterPivot!H339</f>
        <v>268.57952077965405</v>
      </c>
      <c r="CR338" s="75"/>
      <c r="CS338" s="75"/>
      <c r="CT338" s="75"/>
      <c r="CU338" s="75"/>
      <c r="CV338" s="75"/>
      <c r="CW338" s="75"/>
      <c r="CX338" s="75"/>
      <c r="CY338" s="75"/>
      <c r="CZ338" s="75"/>
      <c r="DA338" s="75"/>
    </row>
    <row r="339" spans="2:105" x14ac:dyDescent="0.2">
      <c r="B339">
        <f>MasterPivot!B340</f>
        <v>150.47535612326948</v>
      </c>
      <c r="N339">
        <f>MasterPivot!C340</f>
        <v>35.361708688968328</v>
      </c>
      <c r="AA339">
        <f>MasterPivot!D340</f>
        <v>2.1883804675135612</v>
      </c>
      <c r="AB339">
        <f t="shared" si="70"/>
        <v>2.1883804675135612</v>
      </c>
      <c r="AO339">
        <f>MasterPivot!E340</f>
        <v>0</v>
      </c>
      <c r="AP339" t="str">
        <f t="shared" si="71"/>
        <v/>
      </c>
      <c r="BD339">
        <f>MasterPivot!F340</f>
        <v>0</v>
      </c>
      <c r="BS339">
        <f>MasterPivot!G340</f>
        <v>0.93039773728629271</v>
      </c>
      <c r="CE339">
        <f>MasterPivot!H340</f>
        <v>188.95584301703764</v>
      </c>
      <c r="CR339" s="75"/>
      <c r="CS339" s="75"/>
      <c r="CT339" s="75"/>
      <c r="CU339" s="75"/>
      <c r="CV339" s="75"/>
      <c r="CW339" s="75"/>
      <c r="CX339" s="75"/>
      <c r="CY339" s="75"/>
      <c r="CZ339" s="75"/>
      <c r="DA339" s="75"/>
    </row>
    <row r="340" spans="2:105" x14ac:dyDescent="0.2">
      <c r="B340">
        <f>MasterPivot!B341</f>
        <v>121.90564589731426</v>
      </c>
      <c r="N340">
        <f>MasterPivot!C341</f>
        <v>28.647826785868848</v>
      </c>
      <c r="AA340">
        <f>MasterPivot!D341</f>
        <v>4.3767609350271224</v>
      </c>
      <c r="AB340">
        <f t="shared" si="70"/>
        <v>4.3767609350271224</v>
      </c>
      <c r="AO340">
        <f>MasterPivot!E341</f>
        <v>5.5377012448132783</v>
      </c>
      <c r="AP340">
        <f t="shared" si="71"/>
        <v>5.5377012448132783</v>
      </c>
      <c r="BD340">
        <f>MasterPivot!F341</f>
        <v>3.2845312499999997</v>
      </c>
      <c r="BS340">
        <f>MasterPivot!G341</f>
        <v>0</v>
      </c>
      <c r="CE340">
        <f>MasterPivot!H341</f>
        <v>158.21476486821024</v>
      </c>
      <c r="CR340" s="75"/>
      <c r="CS340" s="75"/>
      <c r="CT340" s="75"/>
      <c r="CU340" s="75"/>
      <c r="CV340" s="75"/>
      <c r="CW340" s="75"/>
      <c r="CX340" s="75"/>
      <c r="CY340" s="75"/>
      <c r="CZ340" s="75"/>
      <c r="DA340" s="75"/>
    </row>
    <row r="341" spans="2:105" x14ac:dyDescent="0.2">
      <c r="B341">
        <f>MasterPivot!B342</f>
        <v>169.0089875188163</v>
      </c>
      <c r="N341">
        <f>MasterPivot!C342</f>
        <v>39.717112066921828</v>
      </c>
      <c r="AA341">
        <f>MasterPivot!D342</f>
        <v>1.750704374010849</v>
      </c>
      <c r="AB341">
        <f t="shared" si="70"/>
        <v>1.750704374010849</v>
      </c>
      <c r="AO341">
        <f>MasterPivot!E342</f>
        <v>0</v>
      </c>
      <c r="AP341" t="str">
        <f t="shared" si="71"/>
        <v/>
      </c>
      <c r="BD341">
        <f>MasterPivot!F342</f>
        <v>1.111267361111111</v>
      </c>
      <c r="BS341">
        <f>MasterPivot!G342</f>
        <v>1.0271667410378733</v>
      </c>
      <c r="CE341">
        <f>MasterPivot!H342</f>
        <v>212.61523806189794</v>
      </c>
      <c r="CR341" s="75"/>
      <c r="CS341" s="75"/>
      <c r="CT341" s="75"/>
      <c r="CU341" s="75"/>
      <c r="CV341" s="75"/>
      <c r="CW341" s="75"/>
      <c r="CX341" s="75"/>
      <c r="CY341" s="75"/>
      <c r="CZ341" s="75"/>
      <c r="DA341" s="75"/>
    </row>
    <row r="342" spans="2:105" x14ac:dyDescent="0.2">
      <c r="B342">
        <f>MasterPivot!B343</f>
        <v>174.11879836951516</v>
      </c>
      <c r="N342">
        <f>MasterPivot!C343</f>
        <v>40.917917616836064</v>
      </c>
      <c r="AA342">
        <f>MasterPivot!D343</f>
        <v>2.1883804675135612</v>
      </c>
      <c r="AB342">
        <f t="shared" si="70"/>
        <v>2.1883804675135612</v>
      </c>
      <c r="AO342">
        <f>MasterPivot!E343</f>
        <v>0</v>
      </c>
      <c r="AP342" t="str">
        <f t="shared" si="71"/>
        <v/>
      </c>
      <c r="BD342">
        <f>MasterPivot!F343</f>
        <v>0</v>
      </c>
      <c r="BS342">
        <f>MasterPivot!G343</f>
        <v>0</v>
      </c>
      <c r="CE342">
        <f>MasterPivot!H343</f>
        <v>217.22509645386478</v>
      </c>
      <c r="CR342" s="75"/>
      <c r="CS342" s="75"/>
      <c r="CT342" s="75"/>
      <c r="CU342" s="75"/>
      <c r="CV342" s="75"/>
      <c r="CW342" s="75"/>
      <c r="CX342" s="75"/>
      <c r="CY342" s="75"/>
      <c r="CZ342" s="75"/>
      <c r="DA342" s="75"/>
    </row>
    <row r="343" spans="2:105" x14ac:dyDescent="0.2">
      <c r="B343">
        <f>MasterPivot!B344</f>
        <v>205.97598161257497</v>
      </c>
      <c r="N343">
        <f>MasterPivot!C344</f>
        <v>48.404355678955113</v>
      </c>
      <c r="AA343">
        <f>MasterPivot!D344</f>
        <v>3.063732654518986</v>
      </c>
      <c r="AB343">
        <f t="shared" si="70"/>
        <v>3.063732654518986</v>
      </c>
      <c r="AO343">
        <f>MasterPivot!E344</f>
        <v>0</v>
      </c>
      <c r="AP343" t="str">
        <f t="shared" si="71"/>
        <v/>
      </c>
      <c r="BD343">
        <f>MasterPivot!F344</f>
        <v>6.5811688657407421</v>
      </c>
      <c r="BS343">
        <f>MasterPivot!G344</f>
        <v>0</v>
      </c>
      <c r="CE343">
        <f>MasterPivot!H344</f>
        <v>264.02523881178979</v>
      </c>
      <c r="CR343" s="75"/>
      <c r="CS343" s="75"/>
      <c r="CT343" s="75"/>
      <c r="CU343" s="75"/>
      <c r="CV343" s="75"/>
      <c r="CW343" s="75"/>
      <c r="CX343" s="75"/>
      <c r="CY343" s="75"/>
      <c r="CZ343" s="75"/>
      <c r="DA343" s="75"/>
    </row>
    <row r="344" spans="2:105" x14ac:dyDescent="0.2">
      <c r="B344">
        <f>MasterPivot!B345</f>
        <v>250.43713647345288</v>
      </c>
      <c r="N344">
        <f>MasterPivot!C345</f>
        <v>58.852727071261427</v>
      </c>
      <c r="AA344">
        <f>MasterPivot!D345</f>
        <v>0.8753521870054245</v>
      </c>
      <c r="AB344">
        <f t="shared" si="70"/>
        <v>0.8753521870054245</v>
      </c>
      <c r="AO344">
        <f>MasterPivot!E345</f>
        <v>2.5684633649932165</v>
      </c>
      <c r="AP344">
        <f t="shared" si="71"/>
        <v>2.5684633649932165</v>
      </c>
      <c r="BD344">
        <f>MasterPivot!F345</f>
        <v>0</v>
      </c>
      <c r="BS344">
        <f>MasterPivot!G345</f>
        <v>5.2383850634194369</v>
      </c>
      <c r="CE344">
        <f>MasterPivot!H345</f>
        <v>315.4036007951392</v>
      </c>
      <c r="CR344" s="75"/>
      <c r="CS344" s="75"/>
      <c r="CT344" s="75"/>
      <c r="CU344" s="75"/>
      <c r="CV344" s="75"/>
      <c r="CW344" s="75"/>
      <c r="CX344" s="75"/>
      <c r="CY344" s="75"/>
      <c r="CZ344" s="75"/>
      <c r="DA344" s="75"/>
    </row>
    <row r="345" spans="2:105" x14ac:dyDescent="0.2">
      <c r="B345">
        <f>MasterPivot!B346</f>
        <v>230.29186772806503</v>
      </c>
      <c r="N345">
        <f>MasterPivot!C346</f>
        <v>54.118588916095277</v>
      </c>
      <c r="AA345">
        <f>MasterPivot!D346</f>
        <v>1.750704374010849</v>
      </c>
      <c r="AB345">
        <f t="shared" si="70"/>
        <v>1.750704374010849</v>
      </c>
      <c r="AO345">
        <f>MasterPivot!E346</f>
        <v>0</v>
      </c>
      <c r="AP345" t="str">
        <f t="shared" si="71"/>
        <v/>
      </c>
      <c r="BD345">
        <f>MasterPivot!F346</f>
        <v>0</v>
      </c>
      <c r="BS345">
        <f>MasterPivot!G346</f>
        <v>5.2383850634194369</v>
      </c>
      <c r="CE345">
        <f>MasterPivot!H346</f>
        <v>291.39954608159064</v>
      </c>
      <c r="CR345" s="75"/>
      <c r="CS345" s="75"/>
      <c r="CT345" s="75"/>
      <c r="CU345" s="75"/>
      <c r="CV345" s="75"/>
      <c r="CW345" s="75"/>
      <c r="CX345" s="75"/>
      <c r="CY345" s="75"/>
      <c r="CZ345" s="75"/>
      <c r="DA345" s="75"/>
    </row>
    <row r="346" spans="2:105" x14ac:dyDescent="0.2">
      <c r="B346">
        <f>MasterPivot!B347</f>
        <v>186.36333265857451</v>
      </c>
      <c r="N346">
        <f>MasterPivot!C347</f>
        <v>43.795383174765007</v>
      </c>
      <c r="AA346">
        <f>MasterPivot!D347</f>
        <v>2.1883804675135612</v>
      </c>
      <c r="AB346">
        <f t="shared" si="70"/>
        <v>2.1883804675135612</v>
      </c>
      <c r="AO346">
        <f>MasterPivot!E347</f>
        <v>0</v>
      </c>
      <c r="AP346" t="str">
        <f t="shared" si="71"/>
        <v/>
      </c>
      <c r="BD346">
        <f>MasterPivot!F347</f>
        <v>4.7585185185185184</v>
      </c>
      <c r="BS346">
        <f>MasterPivot!G347</f>
        <v>13.246085509991914</v>
      </c>
      <c r="CE346">
        <f>MasterPivot!H347</f>
        <v>250.3517003293635</v>
      </c>
      <c r="CR346" s="75"/>
      <c r="CS346" s="75"/>
      <c r="CT346" s="75"/>
      <c r="CU346" s="75"/>
      <c r="CV346" s="75"/>
      <c r="CW346" s="75"/>
      <c r="CX346" s="75"/>
      <c r="CY346" s="75"/>
      <c r="CZ346" s="75"/>
      <c r="DA346" s="75"/>
    </row>
    <row r="347" spans="2:105" x14ac:dyDescent="0.2">
      <c r="B347">
        <f>MasterPivot!B348</f>
        <v>316.19182386131638</v>
      </c>
      <c r="N347">
        <f>MasterPivot!C348</f>
        <v>74.305078607409342</v>
      </c>
      <c r="AA347">
        <f>MasterPivot!D348</f>
        <v>4.3767609350271224</v>
      </c>
      <c r="AB347">
        <f t="shared" si="70"/>
        <v>4.3767609350271224</v>
      </c>
      <c r="AO347">
        <f>MasterPivot!E348</f>
        <v>0</v>
      </c>
      <c r="AP347" t="str">
        <f t="shared" si="71"/>
        <v/>
      </c>
      <c r="BD347">
        <f>MasterPivot!F348</f>
        <v>0</v>
      </c>
      <c r="BS347">
        <f>MasterPivot!G348</f>
        <v>6.6122648385648288</v>
      </c>
      <c r="CE347">
        <f>MasterPivot!H348</f>
        <v>401.48592824231764</v>
      </c>
      <c r="CR347" s="75"/>
      <c r="CS347" s="75"/>
      <c r="CT347" s="75"/>
      <c r="CU347" s="75"/>
      <c r="CV347" s="75"/>
      <c r="CW347" s="75"/>
      <c r="CX347" s="75"/>
      <c r="CY347" s="75"/>
      <c r="CZ347" s="75"/>
      <c r="DA347" s="75"/>
    </row>
    <row r="348" spans="2:105" x14ac:dyDescent="0.2">
      <c r="B348">
        <f>MasterPivot!B349</f>
        <v>186.32134742460494</v>
      </c>
      <c r="N348">
        <f>MasterPivot!C349</f>
        <v>43.785516644782156</v>
      </c>
      <c r="AA348">
        <f>MasterPivot!D349</f>
        <v>1.750704374010849</v>
      </c>
      <c r="AB348">
        <f t="shared" si="70"/>
        <v>1.750704374010849</v>
      </c>
      <c r="AO348">
        <f>MasterPivot!E349</f>
        <v>2.4327999521988533</v>
      </c>
      <c r="AP348">
        <f t="shared" si="71"/>
        <v>2.4327999521988533</v>
      </c>
      <c r="BD348">
        <f>MasterPivot!F349</f>
        <v>0</v>
      </c>
      <c r="BS348">
        <f>MasterPivot!G349</f>
        <v>0.83859376139873487</v>
      </c>
      <c r="CE348">
        <f>MasterPivot!H349</f>
        <v>232.69616220479665</v>
      </c>
      <c r="CR348" s="75"/>
      <c r="CS348" s="75"/>
      <c r="CT348" s="75"/>
      <c r="CU348" s="75"/>
      <c r="CV348" s="75"/>
      <c r="CW348" s="75"/>
      <c r="CX348" s="75"/>
      <c r="CY348" s="75"/>
      <c r="CZ348" s="75"/>
      <c r="DA348" s="75"/>
    </row>
    <row r="349" spans="2:105" x14ac:dyDescent="0.2">
      <c r="B349">
        <f>MasterPivot!B350</f>
        <v>169.95323749620766</v>
      </c>
      <c r="N349">
        <f>MasterPivot!C350</f>
        <v>39.939010811608796</v>
      </c>
      <c r="AA349">
        <f>MasterPivot!D350</f>
        <v>0.8753521870054245</v>
      </c>
      <c r="AB349">
        <f t="shared" si="70"/>
        <v>0.8753521870054245</v>
      </c>
      <c r="AO349">
        <f>MasterPivot!E350</f>
        <v>0</v>
      </c>
      <c r="AP349" t="str">
        <f t="shared" si="71"/>
        <v/>
      </c>
      <c r="BD349">
        <f>MasterPivot!F350</f>
        <v>1.5443674957482987</v>
      </c>
      <c r="BS349">
        <f>MasterPivot!G350</f>
        <v>5.2759173184059547</v>
      </c>
      <c r="CE349">
        <f>MasterPivot!H350</f>
        <v>217.58788530897615</v>
      </c>
      <c r="CR349" s="75"/>
      <c r="CS349" s="75"/>
      <c r="CT349" s="75"/>
      <c r="CU349" s="75"/>
      <c r="CV349" s="75"/>
      <c r="CW349" s="75"/>
      <c r="CX349" s="75"/>
      <c r="CY349" s="75"/>
      <c r="CZ349" s="75"/>
      <c r="DA349" s="75"/>
    </row>
    <row r="350" spans="2:105" x14ac:dyDescent="0.2">
      <c r="B350">
        <f>MasterPivot!B351</f>
        <v>113.30348533825277</v>
      </c>
      <c r="N350">
        <f>MasterPivot!C351</f>
        <v>26.6263190544894</v>
      </c>
      <c r="AA350">
        <f>MasterPivot!D351</f>
        <v>0.43767609350271225</v>
      </c>
      <c r="AB350">
        <f t="shared" si="70"/>
        <v>0.43767609350271225</v>
      </c>
      <c r="AO350">
        <f>MasterPivot!E351</f>
        <v>0</v>
      </c>
      <c r="AP350" t="str">
        <f t="shared" si="71"/>
        <v/>
      </c>
      <c r="BD350">
        <f>MasterPivot!F351</f>
        <v>0</v>
      </c>
      <c r="BS350">
        <f>MasterPivot!G351</f>
        <v>0</v>
      </c>
      <c r="CE350">
        <f>MasterPivot!H351</f>
        <v>140.36748048624489</v>
      </c>
      <c r="CR350" s="75"/>
      <c r="CS350" s="75"/>
      <c r="CT350" s="75"/>
      <c r="CU350" s="75"/>
      <c r="CV350" s="75"/>
      <c r="CW350" s="75"/>
      <c r="CX350" s="75"/>
      <c r="CY350" s="75"/>
      <c r="CZ350" s="75"/>
      <c r="DA350" s="75"/>
    </row>
    <row r="351" spans="2:105" x14ac:dyDescent="0.2">
      <c r="B351">
        <f>MasterPivot!B352</f>
        <v>240.90145686735849</v>
      </c>
      <c r="N351">
        <f>MasterPivot!C352</f>
        <v>56.61184236382924</v>
      </c>
      <c r="AA351">
        <f>MasterPivot!D352</f>
        <v>2.6260565610162736</v>
      </c>
      <c r="AB351">
        <f t="shared" si="70"/>
        <v>2.6260565610162736</v>
      </c>
      <c r="AO351">
        <f>MasterPivot!E352</f>
        <v>0</v>
      </c>
      <c r="AP351" t="str">
        <f t="shared" si="71"/>
        <v/>
      </c>
      <c r="BD351">
        <f>MasterPivot!F352</f>
        <v>4.5979485544217678</v>
      </c>
      <c r="BS351">
        <f>MasterPivot!G352</f>
        <v>0.29146175496967008</v>
      </c>
      <c r="CE351">
        <f>MasterPivot!H352</f>
        <v>305.02876610159541</v>
      </c>
      <c r="CR351" s="75"/>
      <c r="CS351" s="75"/>
      <c r="CT351" s="75"/>
      <c r="CU351" s="75"/>
      <c r="CV351" s="75"/>
      <c r="CW351" s="75"/>
      <c r="CX351" s="75"/>
      <c r="CY351" s="75"/>
      <c r="CZ351" s="75"/>
      <c r="DA351" s="75"/>
    </row>
    <row r="352" spans="2:105" x14ac:dyDescent="0.2">
      <c r="B352">
        <f>MasterPivot!B353</f>
        <v>240.92468382786535</v>
      </c>
      <c r="N352">
        <f>MasterPivot!C353</f>
        <v>56.617300699548352</v>
      </c>
      <c r="AA352">
        <f>MasterPivot!D353</f>
        <v>2.6260565610162736</v>
      </c>
      <c r="AB352">
        <f t="shared" si="70"/>
        <v>2.6260565610162736</v>
      </c>
      <c r="AO352">
        <f>MasterPivot!E353</f>
        <v>2.5250782710280375</v>
      </c>
      <c r="AP352">
        <f t="shared" si="71"/>
        <v>2.5250782710280375</v>
      </c>
      <c r="BD352">
        <f>MasterPivot!F353</f>
        <v>0</v>
      </c>
      <c r="BS352">
        <f>MasterPivot!G353</f>
        <v>4.3840165899363868</v>
      </c>
      <c r="CE352">
        <f>MasterPivot!H353</f>
        <v>304.5520576783664</v>
      </c>
      <c r="CR352" s="75"/>
      <c r="CS352" s="75"/>
      <c r="CT352" s="75"/>
      <c r="CU352" s="75"/>
      <c r="CV352" s="75"/>
      <c r="CW352" s="75"/>
      <c r="CX352" s="75"/>
      <c r="CY352" s="75"/>
      <c r="CZ352" s="75"/>
      <c r="DA352" s="75"/>
    </row>
    <row r="353" spans="2:105" x14ac:dyDescent="0.2">
      <c r="B353">
        <f>MasterPivot!B354</f>
        <v>308.01456191823235</v>
      </c>
      <c r="N353">
        <f>MasterPivot!C354</f>
        <v>72.383422050784603</v>
      </c>
      <c r="AA353">
        <f>MasterPivot!D354</f>
        <v>4.3767609350271224</v>
      </c>
      <c r="AB353">
        <f t="shared" si="70"/>
        <v>4.3767609350271224</v>
      </c>
      <c r="AO353">
        <f>MasterPivot!E354</f>
        <v>0</v>
      </c>
      <c r="AP353" t="str">
        <f t="shared" si="71"/>
        <v/>
      </c>
      <c r="BD353">
        <f>MasterPivot!F354</f>
        <v>9.3576388888888876E-2</v>
      </c>
      <c r="BS353">
        <f>MasterPivot!G354</f>
        <v>11.246044104876283</v>
      </c>
      <c r="CE353">
        <f>MasterPivot!H354</f>
        <v>396.11436539780919</v>
      </c>
      <c r="CR353" s="75"/>
      <c r="CS353" s="75"/>
      <c r="CT353" s="75"/>
      <c r="CU353" s="75"/>
      <c r="CV353" s="75"/>
      <c r="CW353" s="75"/>
      <c r="CX353" s="75"/>
      <c r="CY353" s="75"/>
      <c r="CZ353" s="75"/>
      <c r="DA353" s="75"/>
    </row>
    <row r="354" spans="2:105" x14ac:dyDescent="0.2">
      <c r="B354">
        <f>MasterPivot!B355</f>
        <v>291.48230584716185</v>
      </c>
      <c r="N354">
        <f>MasterPivot!C355</f>
        <v>68.498341874083039</v>
      </c>
      <c r="AA354">
        <f>MasterPivot!D355</f>
        <v>2.1883804675135612</v>
      </c>
      <c r="AB354">
        <f t="shared" si="70"/>
        <v>2.1883804675135612</v>
      </c>
      <c r="AO354">
        <f>MasterPivot!E355</f>
        <v>0</v>
      </c>
      <c r="AP354" t="str">
        <f t="shared" si="71"/>
        <v/>
      </c>
      <c r="BD354">
        <f>MasterPivot!F355</f>
        <v>0</v>
      </c>
      <c r="BS354">
        <f>MasterPivot!G355</f>
        <v>12.403625331069053</v>
      </c>
      <c r="CE354">
        <f>MasterPivot!H355</f>
        <v>374.57265351982755</v>
      </c>
      <c r="CR354" s="75"/>
      <c r="CS354" s="75"/>
      <c r="CT354" s="75"/>
      <c r="CU354" s="75"/>
      <c r="CV354" s="75"/>
      <c r="CW354" s="75"/>
      <c r="CX354" s="75"/>
      <c r="CY354" s="75"/>
      <c r="CZ354" s="75"/>
      <c r="DA354" s="75"/>
    </row>
    <row r="355" spans="2:105" x14ac:dyDescent="0.2">
      <c r="B355">
        <f>MasterPivot!B356</f>
        <v>308.00987249615287</v>
      </c>
      <c r="N355">
        <f>MasterPivot!C356</f>
        <v>72.382320036595914</v>
      </c>
      <c r="AA355">
        <f>MasterPivot!D356</f>
        <v>2.1883804675135612</v>
      </c>
      <c r="AB355">
        <f t="shared" si="70"/>
        <v>2.1883804675135612</v>
      </c>
      <c r="AO355">
        <f>MasterPivot!E356</f>
        <v>0</v>
      </c>
      <c r="AP355" t="str">
        <f t="shared" si="71"/>
        <v/>
      </c>
      <c r="BD355">
        <f>MasterPivot!F356</f>
        <v>1.5405092592592593</v>
      </c>
      <c r="BS355">
        <f>MasterPivot!G356</f>
        <v>0.98048351222072105</v>
      </c>
      <c r="CE355">
        <f>MasterPivot!H356</f>
        <v>385.10156577174229</v>
      </c>
      <c r="CR355" s="75"/>
      <c r="CS355" s="75"/>
      <c r="CT355" s="75"/>
      <c r="CU355" s="75"/>
      <c r="CV355" s="75"/>
      <c r="CW355" s="75"/>
      <c r="CX355" s="75"/>
      <c r="CY355" s="75"/>
      <c r="CZ355" s="75"/>
      <c r="DA355" s="75"/>
    </row>
    <row r="356" spans="2:105" x14ac:dyDescent="0.2">
      <c r="B356">
        <f>MasterPivot!B357</f>
        <v>262.13105082391337</v>
      </c>
      <c r="N356">
        <f>MasterPivot!C357</f>
        <v>61.600796943619642</v>
      </c>
      <c r="AA356">
        <f>MasterPivot!D357</f>
        <v>4.8144370285298344</v>
      </c>
      <c r="AB356">
        <f t="shared" si="70"/>
        <v>4.8144370285298344</v>
      </c>
      <c r="AO356">
        <f>MasterPivot!E357</f>
        <v>3.4525928917609043</v>
      </c>
      <c r="AP356">
        <f t="shared" si="71"/>
        <v>3.4525928917609043</v>
      </c>
      <c r="BD356">
        <f>MasterPivot!F357</f>
        <v>0.37730000000000019</v>
      </c>
      <c r="BS356">
        <f>MasterPivot!G357</f>
        <v>3.1457013828924318</v>
      </c>
      <c r="CE356">
        <f>MasterPivot!H357</f>
        <v>332.06928617895522</v>
      </c>
      <c r="CR356" s="75"/>
      <c r="CS356" s="75"/>
      <c r="CT356" s="75"/>
      <c r="CU356" s="75"/>
      <c r="CV356" s="75"/>
      <c r="CW356" s="75"/>
      <c r="CX356" s="75"/>
      <c r="CY356" s="75"/>
      <c r="CZ356" s="75"/>
      <c r="DA356" s="75"/>
    </row>
    <row r="357" spans="2:105" x14ac:dyDescent="0.2">
      <c r="B357">
        <f>MasterPivot!B358</f>
        <v>343.68494953742874</v>
      </c>
      <c r="N357">
        <f>MasterPivot!C358</f>
        <v>80.765963141295742</v>
      </c>
      <c r="AA357">
        <f>MasterPivot!D358</f>
        <v>3.063732654518986</v>
      </c>
      <c r="AB357">
        <f t="shared" si="70"/>
        <v>3.063732654518986</v>
      </c>
      <c r="AO357">
        <f>MasterPivot!E358</f>
        <v>0</v>
      </c>
      <c r="AP357" t="str">
        <f t="shared" si="71"/>
        <v/>
      </c>
      <c r="BD357">
        <f>MasterPivot!F358</f>
        <v>10.300702372685183</v>
      </c>
      <c r="BS357">
        <f>MasterPivot!G358</f>
        <v>8.1640294286332544</v>
      </c>
      <c r="CE357">
        <f>MasterPivot!H358</f>
        <v>445.97937713456184</v>
      </c>
      <c r="CR357" s="75"/>
      <c r="CS357" s="75"/>
      <c r="CT357" s="75"/>
      <c r="CU357" s="75"/>
      <c r="CV357" s="75"/>
      <c r="CW357" s="75"/>
      <c r="CX357" s="75"/>
      <c r="CY357" s="75"/>
      <c r="CZ357" s="75"/>
      <c r="DA357" s="75"/>
    </row>
    <row r="358" spans="2:105" x14ac:dyDescent="0.2">
      <c r="B358">
        <f>MasterPivot!B359</f>
        <v>194.91479413578435</v>
      </c>
      <c r="N358">
        <f>MasterPivot!C359</f>
        <v>45.804976621909319</v>
      </c>
      <c r="AA358">
        <f>MasterPivot!D359</f>
        <v>3.501408748021698</v>
      </c>
      <c r="AB358">
        <f t="shared" si="70"/>
        <v>3.501408748021698</v>
      </c>
      <c r="AO358">
        <f>MasterPivot!E359</f>
        <v>0</v>
      </c>
      <c r="AP358" t="str">
        <f t="shared" si="71"/>
        <v/>
      </c>
      <c r="BD358">
        <f>MasterPivot!F359</f>
        <v>6.8180352465986385</v>
      </c>
      <c r="BS358">
        <f>MasterPivot!G359</f>
        <v>11.186703725265007</v>
      </c>
      <c r="CE358">
        <f>MasterPivot!H359</f>
        <v>262.225918477579</v>
      </c>
      <c r="CR358" s="75"/>
      <c r="CS358" s="75"/>
      <c r="CT358" s="75"/>
      <c r="CU358" s="75"/>
      <c r="CV358" s="75"/>
      <c r="CW358" s="75"/>
      <c r="CX358" s="75"/>
      <c r="CY358" s="75"/>
      <c r="CZ358" s="75"/>
      <c r="DA358" s="75"/>
    </row>
    <row r="359" spans="2:105" x14ac:dyDescent="0.2">
      <c r="B359">
        <f>MasterPivot!B360</f>
        <v>337.70981632697783</v>
      </c>
      <c r="N359">
        <f>MasterPivot!C360</f>
        <v>79.36180683683979</v>
      </c>
      <c r="AA359">
        <f>MasterPivot!D360</f>
        <v>3.063732654518986</v>
      </c>
      <c r="AB359">
        <f t="shared" si="70"/>
        <v>3.063732654518986</v>
      </c>
      <c r="AO359">
        <f>MasterPivot!E360</f>
        <v>0</v>
      </c>
      <c r="AP359" t="str">
        <f t="shared" si="71"/>
        <v/>
      </c>
      <c r="BD359">
        <f>MasterPivot!F360</f>
        <v>0</v>
      </c>
      <c r="BS359">
        <f>MasterPivot!G360</f>
        <v>1.5675991366294242</v>
      </c>
      <c r="CE359">
        <f>MasterPivot!H360</f>
        <v>421.702954954966</v>
      </c>
      <c r="CR359" s="75"/>
      <c r="CS359" s="75"/>
      <c r="CT359" s="75"/>
      <c r="CU359" s="75"/>
      <c r="CV359" s="75"/>
      <c r="CW359" s="75"/>
      <c r="CX359" s="75"/>
      <c r="CY359" s="75"/>
      <c r="CZ359" s="75"/>
      <c r="DA359" s="75"/>
    </row>
    <row r="360" spans="2:105" x14ac:dyDescent="0.2">
      <c r="B360">
        <f>MasterPivot!B361</f>
        <v>342.87160452582128</v>
      </c>
      <c r="N360">
        <f>MasterPivot!C361</f>
        <v>80.574827063567994</v>
      </c>
      <c r="AA360">
        <f>MasterPivot!D361</f>
        <v>4.3767609350271224</v>
      </c>
      <c r="AB360">
        <f t="shared" si="70"/>
        <v>4.3767609350271224</v>
      </c>
      <c r="AO360">
        <f>MasterPivot!E361</f>
        <v>2.5794466216216221</v>
      </c>
      <c r="AP360">
        <f t="shared" si="71"/>
        <v>2.5794466216216221</v>
      </c>
      <c r="BD360">
        <f>MasterPivot!F361</f>
        <v>0</v>
      </c>
      <c r="BS360">
        <f>MasterPivot!G361</f>
        <v>0</v>
      </c>
      <c r="CE360">
        <f>MasterPivot!H361</f>
        <v>427.82319252441636</v>
      </c>
      <c r="CR360" s="75"/>
      <c r="CS360" s="75"/>
      <c r="CT360" s="75"/>
      <c r="CU360" s="75"/>
      <c r="CV360" s="75"/>
      <c r="CW360" s="75"/>
      <c r="CX360" s="75"/>
      <c r="CY360" s="75"/>
      <c r="CZ360" s="75"/>
      <c r="DA360" s="75"/>
    </row>
    <row r="361" spans="2:105" x14ac:dyDescent="0.2">
      <c r="B361">
        <f>MasterPivot!B362</f>
        <v>313.75800073181875</v>
      </c>
      <c r="N361">
        <f>MasterPivot!C362</f>
        <v>73.733130171977407</v>
      </c>
      <c r="AA361">
        <f>MasterPivot!D362</f>
        <v>2.6260565610162736</v>
      </c>
      <c r="AB361">
        <f t="shared" si="70"/>
        <v>2.6260565610162736</v>
      </c>
      <c r="AO361">
        <f>MasterPivot!E362</f>
        <v>0</v>
      </c>
      <c r="AP361" t="str">
        <f t="shared" si="71"/>
        <v/>
      </c>
      <c r="BD361">
        <f>MasterPivot!F362</f>
        <v>0</v>
      </c>
      <c r="BS361">
        <f>MasterPivot!G362</f>
        <v>1.3986308924324993</v>
      </c>
      <c r="CE361">
        <f>MasterPivot!H362</f>
        <v>391.51581835724494</v>
      </c>
      <c r="CR361" s="75"/>
      <c r="CS361" s="75"/>
      <c r="CT361" s="75"/>
      <c r="CU361" s="75"/>
      <c r="CV361" s="75"/>
      <c r="CW361" s="75"/>
      <c r="CX361" s="75"/>
      <c r="CY361" s="75"/>
      <c r="CZ361" s="75"/>
      <c r="DA361" s="75"/>
    </row>
    <row r="362" spans="2:105" x14ac:dyDescent="0.2">
      <c r="B362">
        <f>MasterPivot!B363</f>
        <v>321.94127379101013</v>
      </c>
      <c r="N362">
        <f>MasterPivot!C363</f>
        <v>75.656199340887383</v>
      </c>
      <c r="AA362">
        <f>MasterPivot!D363</f>
        <v>4.3767609350271224</v>
      </c>
      <c r="AB362">
        <f t="shared" si="70"/>
        <v>4.3767609350271224</v>
      </c>
      <c r="AO362">
        <f>MasterPivot!E363</f>
        <v>0</v>
      </c>
      <c r="AP362" t="str">
        <f t="shared" si="71"/>
        <v/>
      </c>
      <c r="BD362">
        <f>MasterPivot!F363</f>
        <v>0</v>
      </c>
      <c r="BS362">
        <f>MasterPivot!G363</f>
        <v>0</v>
      </c>
      <c r="CE362">
        <f>MasterPivot!H363</f>
        <v>401.97423406692462</v>
      </c>
      <c r="CR362" s="75"/>
      <c r="CS362" s="75"/>
      <c r="CT362" s="75"/>
      <c r="CU362" s="75"/>
      <c r="CV362" s="75"/>
      <c r="CW362" s="75"/>
      <c r="CX362" s="75"/>
      <c r="CY362" s="75"/>
      <c r="CZ362" s="75"/>
      <c r="DA362" s="75"/>
    </row>
    <row r="363" spans="2:105" x14ac:dyDescent="0.2">
      <c r="B363">
        <f>MasterPivot!B364</f>
        <v>367.52160460012732</v>
      </c>
      <c r="N363">
        <f>MasterPivot!C364</f>
        <v>86.367577081029921</v>
      </c>
      <c r="AA363">
        <f>MasterPivot!D364</f>
        <v>4.8144370285298344</v>
      </c>
      <c r="AB363">
        <f t="shared" si="70"/>
        <v>4.8144370285298344</v>
      </c>
      <c r="AO363">
        <f>MasterPivot!E364</f>
        <v>0</v>
      </c>
      <c r="AP363" t="str">
        <f t="shared" si="71"/>
        <v/>
      </c>
      <c r="BD363">
        <f>MasterPivot!F364</f>
        <v>3.1923117187499996</v>
      </c>
      <c r="BS363">
        <f>MasterPivot!G364</f>
        <v>0</v>
      </c>
      <c r="CE363">
        <f>MasterPivot!H364</f>
        <v>461.89593042843705</v>
      </c>
      <c r="CR363" s="75"/>
      <c r="CS363" s="75"/>
      <c r="CT363" s="75"/>
      <c r="CU363" s="75"/>
      <c r="CV363" s="75"/>
      <c r="CW363" s="75"/>
      <c r="CX363" s="75"/>
      <c r="CY363" s="75"/>
      <c r="CZ363" s="75"/>
      <c r="DA363" s="75"/>
    </row>
    <row r="364" spans="2:105" x14ac:dyDescent="0.2">
      <c r="B364">
        <f>MasterPivot!B365</f>
        <v>358.02496984273148</v>
      </c>
      <c r="N364">
        <f>MasterPivot!C365</f>
        <v>84.135867913041892</v>
      </c>
      <c r="AA364">
        <f>MasterPivot!D365</f>
        <v>1.3130282805081368</v>
      </c>
      <c r="AB364">
        <f t="shared" si="70"/>
        <v>1.3130282805081368</v>
      </c>
      <c r="AO364">
        <f>MasterPivot!E365</f>
        <v>3.2894741379310344</v>
      </c>
      <c r="AP364">
        <f t="shared" si="71"/>
        <v>3.2894741379310344</v>
      </c>
      <c r="BD364">
        <f>MasterPivot!F365</f>
        <v>0</v>
      </c>
      <c r="BS364">
        <f>MasterPivot!G365</f>
        <v>9.1737972908125585</v>
      </c>
      <c r="CE364">
        <f>MasterPivot!H365</f>
        <v>452.64766332709411</v>
      </c>
      <c r="CR364" s="75"/>
      <c r="CS364" s="75"/>
      <c r="CT364" s="75"/>
      <c r="CU364" s="75"/>
      <c r="CV364" s="75"/>
      <c r="CW364" s="75"/>
      <c r="CX364" s="75"/>
      <c r="CY364" s="75"/>
      <c r="CZ364" s="75"/>
      <c r="DA364" s="75"/>
    </row>
    <row r="365" spans="2:105" x14ac:dyDescent="0.2">
      <c r="B365">
        <f>MasterPivot!B366</f>
        <v>159.7660399516154</v>
      </c>
      <c r="N365">
        <f>MasterPivot!C366</f>
        <v>37.545019388629619</v>
      </c>
      <c r="AA365">
        <f>MasterPivot!D366</f>
        <v>1.750704374010849</v>
      </c>
      <c r="AB365">
        <f t="shared" si="70"/>
        <v>1.750704374010849</v>
      </c>
      <c r="AO365">
        <f>MasterPivot!E366</f>
        <v>0</v>
      </c>
      <c r="AP365" t="str">
        <f t="shared" si="71"/>
        <v/>
      </c>
      <c r="BD365">
        <f>MasterPivot!F366</f>
        <v>0</v>
      </c>
      <c r="BS365">
        <f>MasterPivot!G366</f>
        <v>14.252387290475609</v>
      </c>
      <c r="CE365">
        <f>MasterPivot!H366</f>
        <v>213.31415100473146</v>
      </c>
      <c r="CR365" s="75"/>
      <c r="CS365" s="75"/>
      <c r="CT365" s="75"/>
      <c r="CU365" s="75"/>
      <c r="CV365" s="75"/>
      <c r="CW365" s="75"/>
      <c r="CX365" s="75"/>
      <c r="CY365" s="75"/>
      <c r="CZ365" s="75"/>
      <c r="DA365" s="75"/>
    </row>
    <row r="366" spans="2:105" x14ac:dyDescent="0.2">
      <c r="B366">
        <f>MasterPivot!B367</f>
        <v>220.91821101094092</v>
      </c>
      <c r="N366">
        <f>MasterPivot!C367</f>
        <v>51.915779587571116</v>
      </c>
      <c r="AA366">
        <f>MasterPivot!D367</f>
        <v>0.8753521870054245</v>
      </c>
      <c r="AB366">
        <f t="shared" si="70"/>
        <v>0.8753521870054245</v>
      </c>
      <c r="AO366">
        <f>MasterPivot!E367</f>
        <v>0</v>
      </c>
      <c r="AP366" t="str">
        <f t="shared" si="71"/>
        <v/>
      </c>
      <c r="BD366">
        <f>MasterPivot!F367</f>
        <v>2.5879282407407409</v>
      </c>
      <c r="BS366">
        <f>MasterPivot!G367</f>
        <v>0</v>
      </c>
      <c r="CE366">
        <f>MasterPivot!H367</f>
        <v>276.29727102625822</v>
      </c>
      <c r="CR366" s="75"/>
      <c r="CS366" s="75"/>
      <c r="CT366" s="75"/>
      <c r="CU366" s="75"/>
      <c r="CV366" s="75"/>
      <c r="CW366" s="75"/>
      <c r="CX366" s="75"/>
      <c r="CY366" s="75"/>
      <c r="CZ366" s="75"/>
      <c r="DA366" s="75"/>
    </row>
    <row r="367" spans="2:105" x14ac:dyDescent="0.2">
      <c r="B367">
        <f>MasterPivot!B368</f>
        <v>175.21420159879841</v>
      </c>
      <c r="N367">
        <f>MasterPivot!C368</f>
        <v>41.175337375717625</v>
      </c>
      <c r="AA367">
        <f>MasterPivot!D368</f>
        <v>1.750704374010849</v>
      </c>
      <c r="AB367">
        <f t="shared" si="70"/>
        <v>1.750704374010849</v>
      </c>
      <c r="AO367">
        <f>MasterPivot!E368</f>
        <v>0</v>
      </c>
      <c r="AP367" t="str">
        <f t="shared" si="71"/>
        <v/>
      </c>
      <c r="BD367">
        <f>MasterPivot!F368</f>
        <v>0</v>
      </c>
      <c r="BS367">
        <f>MasterPivot!G368</f>
        <v>1.0298315342261679</v>
      </c>
      <c r="CE367">
        <f>MasterPivot!H368</f>
        <v>219.17007488275303</v>
      </c>
      <c r="CR367" s="75"/>
      <c r="CS367" s="75"/>
      <c r="CT367" s="75"/>
      <c r="CU367" s="75"/>
      <c r="CV367" s="75"/>
      <c r="CW367" s="75"/>
      <c r="CX367" s="75"/>
      <c r="CY367" s="75"/>
      <c r="CZ367" s="75"/>
      <c r="DA367" s="75"/>
    </row>
    <row r="368" spans="2:105" x14ac:dyDescent="0.2">
      <c r="B368">
        <f>MasterPivot!B369</f>
        <v>222.01844514313694</v>
      </c>
      <c r="N368">
        <f>MasterPivot!C369</f>
        <v>52.174334608637182</v>
      </c>
      <c r="AA368">
        <f>MasterPivot!D369</f>
        <v>9.6288740570596687</v>
      </c>
      <c r="AB368">
        <f t="shared" si="70"/>
        <v>9.6288740570596687</v>
      </c>
      <c r="AO368">
        <f>MasterPivot!E369</f>
        <v>3.4223104113110541</v>
      </c>
      <c r="AP368">
        <f t="shared" si="71"/>
        <v>3.4223104113110541</v>
      </c>
      <c r="BD368">
        <f>MasterPivot!F369</f>
        <v>1.861979166666667</v>
      </c>
      <c r="BS368">
        <f>MasterPivot!G369</f>
        <v>5.5200173092558975</v>
      </c>
      <c r="CE368">
        <f>MasterPivot!H369</f>
        <v>291.20365028475635</v>
      </c>
      <c r="CR368" s="75"/>
      <c r="CS368" s="75"/>
      <c r="CT368" s="75"/>
      <c r="CU368" s="75"/>
      <c r="CV368" s="75"/>
      <c r="CW368" s="75"/>
      <c r="CX368" s="75"/>
      <c r="CY368" s="75"/>
      <c r="CZ368" s="75"/>
      <c r="DA368" s="75"/>
    </row>
    <row r="369" spans="2:105" x14ac:dyDescent="0.2">
      <c r="B369">
        <f>MasterPivot!B370</f>
        <v>132.98675825381002</v>
      </c>
      <c r="N369">
        <f>MasterPivot!C370</f>
        <v>31.251888189645353</v>
      </c>
      <c r="AA369">
        <f>MasterPivot!D370</f>
        <v>2.1883804675135612</v>
      </c>
      <c r="AB369">
        <f t="shared" si="70"/>
        <v>2.1883804675135612</v>
      </c>
      <c r="AO369">
        <f>MasterPivot!E370</f>
        <v>0</v>
      </c>
      <c r="AP369" t="str">
        <f t="shared" si="71"/>
        <v/>
      </c>
      <c r="BD369">
        <f>MasterPivot!F370</f>
        <v>15.516671571219334</v>
      </c>
      <c r="BS369">
        <f>MasterPivot!G370</f>
        <v>28.633684568285219</v>
      </c>
      <c r="CE369">
        <f>MasterPivot!H370</f>
        <v>210.57738305047349</v>
      </c>
      <c r="CR369" s="75"/>
      <c r="CS369" s="75"/>
      <c r="CT369" s="75"/>
      <c r="CU369" s="75"/>
      <c r="CV369" s="75"/>
      <c r="CW369" s="75"/>
      <c r="CX369" s="75"/>
      <c r="CY369" s="75"/>
      <c r="CZ369" s="75"/>
      <c r="DA369" s="75"/>
    </row>
    <row r="370" spans="2:105" x14ac:dyDescent="0.2">
      <c r="B370">
        <f>MasterPivot!B371</f>
        <v>165.40975524331415</v>
      </c>
      <c r="N370">
        <f>MasterPivot!C371</f>
        <v>38.871292482178823</v>
      </c>
      <c r="AA370">
        <f>MasterPivot!D371</f>
        <v>2.6260565610162736</v>
      </c>
      <c r="AB370">
        <f t="shared" si="70"/>
        <v>2.6260565610162736</v>
      </c>
      <c r="AO370">
        <f>MasterPivot!E371</f>
        <v>0</v>
      </c>
      <c r="AP370" t="str">
        <f t="shared" si="71"/>
        <v/>
      </c>
      <c r="BD370">
        <f>MasterPivot!F371</f>
        <v>0</v>
      </c>
      <c r="BS370">
        <f>MasterPivot!G371</f>
        <v>0</v>
      </c>
      <c r="CE370">
        <f>MasterPivot!H371</f>
        <v>206.90710428650925</v>
      </c>
      <c r="CR370" s="75"/>
      <c r="CS370" s="75"/>
      <c r="CT370" s="75"/>
      <c r="CU370" s="75"/>
      <c r="CV370" s="75"/>
      <c r="CW370" s="75"/>
      <c r="CX370" s="75"/>
      <c r="CY370" s="75"/>
      <c r="CZ370" s="75"/>
      <c r="DA370" s="75"/>
    </row>
    <row r="371" spans="2:105" x14ac:dyDescent="0.2">
      <c r="B371">
        <f>MasterPivot!B372</f>
        <v>217.48485184297689</v>
      </c>
      <c r="N371">
        <f>MasterPivot!C372</f>
        <v>51.10894018309957</v>
      </c>
      <c r="AA371">
        <f>MasterPivot!D372</f>
        <v>4.8144370285298344</v>
      </c>
      <c r="AB371">
        <f t="shared" si="70"/>
        <v>4.8144370285298344</v>
      </c>
      <c r="AO371">
        <f>MasterPivot!E372</f>
        <v>0</v>
      </c>
      <c r="AP371" t="str">
        <f t="shared" si="71"/>
        <v/>
      </c>
      <c r="BD371">
        <f>MasterPivot!F372</f>
        <v>0.91666666666666674</v>
      </c>
      <c r="BS371">
        <f>MasterPivot!G372</f>
        <v>11.229636504409747</v>
      </c>
      <c r="CE371">
        <f>MasterPivot!H372</f>
        <v>285.55453222568275</v>
      </c>
      <c r="CR371" s="75"/>
      <c r="CS371" s="75"/>
      <c r="CT371" s="75"/>
      <c r="CU371" s="75"/>
      <c r="CV371" s="75"/>
      <c r="CW371" s="75"/>
      <c r="CX371" s="75"/>
      <c r="CY371" s="75"/>
      <c r="CZ371" s="75"/>
      <c r="DA371" s="75"/>
    </row>
    <row r="372" spans="2:105" x14ac:dyDescent="0.2">
      <c r="B372">
        <f>MasterPivot!B373</f>
        <v>223.59339889596146</v>
      </c>
      <c r="N372">
        <f>MasterPivot!C373</f>
        <v>52.544448740550941</v>
      </c>
      <c r="AA372" s="175">
        <f>MasterPivot!D373</f>
        <v>14.005634992086792</v>
      </c>
      <c r="AO372">
        <f>MasterPivot!E373</f>
        <v>2.7926666666666664</v>
      </c>
      <c r="AP372">
        <f t="shared" si="71"/>
        <v>2.7926666666666664</v>
      </c>
      <c r="BD372">
        <f>MasterPivot!F373</f>
        <v>0</v>
      </c>
      <c r="BS372">
        <f>MasterPivot!G373</f>
        <v>4.2275802759277434</v>
      </c>
      <c r="CE372">
        <f>MasterPivot!H373</f>
        <v>294.37106290452692</v>
      </c>
      <c r="CR372" s="75"/>
      <c r="CS372" s="75"/>
      <c r="CT372" s="75"/>
      <c r="CU372" s="75"/>
      <c r="CV372" s="75"/>
      <c r="CW372" s="75"/>
      <c r="CX372" s="75"/>
      <c r="CY372" s="75"/>
      <c r="CZ372" s="75"/>
      <c r="DA372" s="75"/>
    </row>
    <row r="373" spans="2:105" x14ac:dyDescent="0.2">
      <c r="B373">
        <f>MasterPivot!B374</f>
        <v>224.66217560238957</v>
      </c>
      <c r="N373">
        <f>MasterPivot!C374</f>
        <v>52.795611266561544</v>
      </c>
      <c r="AA373">
        <f>MasterPivot!D374</f>
        <v>5.6897892155352592</v>
      </c>
      <c r="AB373">
        <f t="shared" si="70"/>
        <v>5.6897892155352592</v>
      </c>
      <c r="AO373">
        <f>MasterPivot!E374</f>
        <v>0</v>
      </c>
      <c r="AP373" t="str">
        <f t="shared" si="71"/>
        <v/>
      </c>
      <c r="BD373">
        <f>MasterPivot!F374</f>
        <v>0</v>
      </c>
      <c r="BS373">
        <f>MasterPivot!G374</f>
        <v>3.5835145667236556</v>
      </c>
      <c r="CE373">
        <f>MasterPivot!H374</f>
        <v>286.73109065121002</v>
      </c>
      <c r="CR373" s="75"/>
      <c r="CS373" s="75"/>
      <c r="CT373" s="75"/>
      <c r="CU373" s="75"/>
      <c r="CV373" s="75"/>
      <c r="CW373" s="75"/>
      <c r="CX373" s="75"/>
      <c r="CY373" s="75"/>
      <c r="CZ373" s="75"/>
      <c r="DA373" s="75"/>
    </row>
    <row r="374" spans="2:105" x14ac:dyDescent="0.2">
      <c r="B374">
        <f>MasterPivot!B375</f>
        <v>119.08895153250941</v>
      </c>
      <c r="N374">
        <f>MasterPivot!C375</f>
        <v>27.985903610139712</v>
      </c>
      <c r="AA374">
        <f>MasterPivot!D375</f>
        <v>2.1883804675135612</v>
      </c>
      <c r="AB374">
        <f t="shared" si="70"/>
        <v>2.1883804675135612</v>
      </c>
      <c r="AO374">
        <f>MasterPivot!E375</f>
        <v>0</v>
      </c>
      <c r="AP374" t="str">
        <f t="shared" si="71"/>
        <v/>
      </c>
      <c r="BD374">
        <f>MasterPivot!F375</f>
        <v>0</v>
      </c>
      <c r="BS374">
        <f>MasterPivot!G375</f>
        <v>6.2091747735674634</v>
      </c>
      <c r="CE374">
        <f>MasterPivot!H375</f>
        <v>155.47241038373014</v>
      </c>
      <c r="CR374" s="75"/>
      <c r="CS374" s="75"/>
      <c r="CT374" s="75"/>
      <c r="CU374" s="75"/>
      <c r="CV374" s="75"/>
      <c r="CW374" s="75"/>
      <c r="CX374" s="75"/>
      <c r="CY374" s="75"/>
      <c r="CZ374" s="75"/>
      <c r="DA374" s="75"/>
    </row>
    <row r="375" spans="2:105" x14ac:dyDescent="0.2">
      <c r="B375">
        <f>MasterPivot!B376</f>
        <v>256.82272730829732</v>
      </c>
      <c r="N375">
        <f>MasterPivot!C376</f>
        <v>60.353340917449863</v>
      </c>
      <c r="AA375">
        <f>MasterPivot!D376</f>
        <v>4.3767609350271224</v>
      </c>
      <c r="AB375">
        <f t="shared" si="70"/>
        <v>4.3767609350271224</v>
      </c>
      <c r="AO375">
        <f>MasterPivot!E376</f>
        <v>0</v>
      </c>
      <c r="AP375" t="str">
        <f t="shared" si="71"/>
        <v/>
      </c>
      <c r="BD375">
        <f>MasterPivot!F376</f>
        <v>0</v>
      </c>
      <c r="BS375">
        <f>MasterPivot!G376</f>
        <v>4.6420296387404898</v>
      </c>
      <c r="CE375">
        <f>MasterPivot!H376</f>
        <v>326.1948587995148</v>
      </c>
      <c r="CR375" s="75"/>
      <c r="CS375" s="75"/>
      <c r="CT375" s="75"/>
      <c r="CU375" s="75"/>
      <c r="CV375" s="75"/>
      <c r="CW375" s="75"/>
      <c r="CX375" s="75"/>
      <c r="CY375" s="75"/>
      <c r="CZ375" s="75"/>
      <c r="DA375" s="75"/>
    </row>
    <row r="376" spans="2:105" x14ac:dyDescent="0.2">
      <c r="B376">
        <f>MasterPivot!B377</f>
        <v>260.49303547879526</v>
      </c>
      <c r="N376">
        <f>MasterPivot!C377</f>
        <v>61.215863337516886</v>
      </c>
      <c r="AA376">
        <f>MasterPivot!D377</f>
        <v>3.501408748021698</v>
      </c>
      <c r="AB376">
        <f t="shared" si="70"/>
        <v>3.501408748021698</v>
      </c>
      <c r="AO376">
        <f>MasterPivot!E377</f>
        <v>3.2063413573085846</v>
      </c>
      <c r="AP376">
        <f t="shared" si="71"/>
        <v>3.2063413573085846</v>
      </c>
      <c r="BD376">
        <f>MasterPivot!F377</f>
        <v>2.4663945578231292</v>
      </c>
      <c r="BS376">
        <f>MasterPivot!G377</f>
        <v>3.9538591348690328</v>
      </c>
      <c r="CE376">
        <f>MasterPivot!H377</f>
        <v>331.63056125702605</v>
      </c>
      <c r="CR376" s="75"/>
      <c r="CS376" s="75"/>
      <c r="CT376" s="75"/>
      <c r="CU376" s="75"/>
      <c r="CV376" s="75"/>
      <c r="CW376" s="75"/>
      <c r="CX376" s="75"/>
      <c r="CY376" s="75"/>
      <c r="CZ376" s="75"/>
      <c r="DA376" s="75"/>
    </row>
    <row r="377" spans="2:105" x14ac:dyDescent="0.2">
      <c r="B377">
        <f>MasterPivot!B378</f>
        <v>217.51820863617613</v>
      </c>
      <c r="N377">
        <f>MasterPivot!C378</f>
        <v>51.116779029501387</v>
      </c>
      <c r="AA377">
        <f>MasterPivot!D378</f>
        <v>2.1883804675135612</v>
      </c>
      <c r="AB377">
        <f t="shared" si="70"/>
        <v>2.1883804675135612</v>
      </c>
      <c r="AO377">
        <f>MasterPivot!E378</f>
        <v>0</v>
      </c>
      <c r="AP377" t="str">
        <f t="shared" si="71"/>
        <v/>
      </c>
      <c r="BD377">
        <f>MasterPivot!F378</f>
        <v>7.9303059523809516</v>
      </c>
      <c r="BS377">
        <f>MasterPivot!G378</f>
        <v>15.351677399374992</v>
      </c>
      <c r="CE377">
        <f>MasterPivot!H378</f>
        <v>294.10535148494699</v>
      </c>
      <c r="CR377" s="75"/>
      <c r="CS377" s="75"/>
      <c r="CT377" s="75"/>
      <c r="CU377" s="75"/>
      <c r="CV377" s="75"/>
      <c r="CW377" s="75"/>
      <c r="CX377" s="75"/>
      <c r="CY377" s="75"/>
      <c r="CZ377" s="75"/>
      <c r="DA377" s="75"/>
    </row>
    <row r="378" spans="2:105" x14ac:dyDescent="0.2">
      <c r="B378">
        <f>MasterPivot!B379</f>
        <v>261.41523209472223</v>
      </c>
      <c r="N378">
        <f>MasterPivot!C379</f>
        <v>61.432579542259717</v>
      </c>
      <c r="AA378">
        <f>MasterPivot!D379</f>
        <v>7.002817496043396</v>
      </c>
      <c r="AB378">
        <f t="shared" si="70"/>
        <v>7.002817496043396</v>
      </c>
      <c r="AO378">
        <f>MasterPivot!E379</f>
        <v>0</v>
      </c>
      <c r="AP378" t="str">
        <f t="shared" si="71"/>
        <v/>
      </c>
      <c r="BD378">
        <f>MasterPivot!F379</f>
        <v>2.5315125000000003</v>
      </c>
      <c r="BS378">
        <f>MasterPivot!G379</f>
        <v>0.60818908035585406</v>
      </c>
      <c r="CE378">
        <f>MasterPivot!H379</f>
        <v>332.99033071338118</v>
      </c>
      <c r="CR378" s="75"/>
      <c r="CS378" s="75"/>
      <c r="CT378" s="75"/>
      <c r="CU378" s="75"/>
      <c r="CV378" s="75"/>
      <c r="CW378" s="75"/>
      <c r="CX378" s="75"/>
      <c r="CY378" s="75"/>
      <c r="CZ378" s="75"/>
      <c r="DA378" s="75"/>
    </row>
    <row r="379" spans="2:105" x14ac:dyDescent="0.2">
      <c r="B379">
        <f>MasterPivot!B380</f>
        <v>297.82994943893817</v>
      </c>
      <c r="N379">
        <f>MasterPivot!C380</f>
        <v>69.990038118150466</v>
      </c>
      <c r="AA379">
        <f>MasterPivot!D380</f>
        <v>7.8781696830488199</v>
      </c>
      <c r="AB379">
        <f t="shared" si="70"/>
        <v>7.8781696830488199</v>
      </c>
      <c r="AO379">
        <f>MasterPivot!E380</f>
        <v>0</v>
      </c>
      <c r="AP379" t="str">
        <f t="shared" si="71"/>
        <v/>
      </c>
      <c r="BD379">
        <f>MasterPivot!F380</f>
        <v>2.5720500956632648</v>
      </c>
      <c r="BS379">
        <f>MasterPivot!G380</f>
        <v>12.986085586451814</v>
      </c>
      <c r="CE379">
        <f>MasterPivot!H380</f>
        <v>391.25629292225256</v>
      </c>
      <c r="CR379" s="75"/>
      <c r="CS379" s="75"/>
      <c r="CT379" s="75"/>
      <c r="CU379" s="75"/>
      <c r="CV379" s="75"/>
      <c r="CW379" s="75"/>
      <c r="CX379" s="75"/>
      <c r="CY379" s="75"/>
      <c r="CZ379" s="75"/>
      <c r="DA379" s="75"/>
    </row>
    <row r="380" spans="2:105" x14ac:dyDescent="0.2">
      <c r="B380">
        <f>MasterPivot!B381</f>
        <v>183.04240952657827</v>
      </c>
      <c r="N380">
        <f>MasterPivot!C381</f>
        <v>43.014966238745892</v>
      </c>
      <c r="AA380">
        <f>MasterPivot!D381</f>
        <v>2.6260565610162736</v>
      </c>
      <c r="AB380">
        <f t="shared" si="70"/>
        <v>2.6260565610162736</v>
      </c>
      <c r="AO380">
        <f>MasterPivot!E381</f>
        <v>3.5136231884057971</v>
      </c>
      <c r="AP380">
        <f t="shared" si="71"/>
        <v>3.5136231884057971</v>
      </c>
      <c r="BD380">
        <f>MasterPivot!F381</f>
        <v>0</v>
      </c>
      <c r="BS380">
        <f>MasterPivot!G381</f>
        <v>0.94723528239455113</v>
      </c>
      <c r="CE380">
        <f>MasterPivot!H381</f>
        <v>229.630667608735</v>
      </c>
      <c r="CR380" s="75"/>
      <c r="CS380" s="75"/>
      <c r="CT380" s="75"/>
      <c r="CU380" s="75"/>
      <c r="CV380" s="75"/>
      <c r="CW380" s="75"/>
      <c r="CX380" s="75"/>
      <c r="CY380" s="75"/>
      <c r="CZ380" s="75"/>
      <c r="DA380" s="75"/>
    </row>
    <row r="381" spans="2:105" x14ac:dyDescent="0.2">
      <c r="B381">
        <f>MasterPivot!B382</f>
        <v>115.89662398891684</v>
      </c>
      <c r="N381">
        <f>MasterPivot!C382</f>
        <v>27.235706637395456</v>
      </c>
      <c r="AA381">
        <f>MasterPivot!D382</f>
        <v>3.063732654518986</v>
      </c>
      <c r="AB381">
        <f t="shared" si="70"/>
        <v>3.063732654518986</v>
      </c>
      <c r="AO381">
        <f>MasterPivot!E382</f>
        <v>0</v>
      </c>
      <c r="AP381" t="str">
        <f t="shared" si="71"/>
        <v/>
      </c>
      <c r="BD381">
        <f>MasterPivot!F382</f>
        <v>0</v>
      </c>
      <c r="BS381">
        <f>MasterPivot!G382</f>
        <v>0.99137153642594789</v>
      </c>
      <c r="CE381">
        <f>MasterPivot!H382</f>
        <v>147.18743481725724</v>
      </c>
      <c r="CR381" s="75"/>
      <c r="CS381" s="75"/>
      <c r="CT381" s="75"/>
      <c r="CU381" s="75"/>
      <c r="CV381" s="75"/>
      <c r="CW381" s="75"/>
      <c r="CX381" s="75"/>
      <c r="CY381" s="75"/>
      <c r="CZ381" s="75"/>
      <c r="DA381" s="75"/>
    </row>
    <row r="382" spans="2:105" x14ac:dyDescent="0.2">
      <c r="B382">
        <f>MasterPivot!B383</f>
        <v>149.24103283610779</v>
      </c>
      <c r="N382">
        <f>MasterPivot!C383</f>
        <v>35.071642716485329</v>
      </c>
      <c r="AA382">
        <f>MasterPivot!D383</f>
        <v>3.93908484152441</v>
      </c>
      <c r="AB382">
        <f t="shared" si="70"/>
        <v>3.93908484152441</v>
      </c>
      <c r="AO382">
        <f>MasterPivot!E383</f>
        <v>0</v>
      </c>
      <c r="AP382" t="str">
        <f t="shared" si="71"/>
        <v/>
      </c>
      <c r="BD382">
        <f>MasterPivot!F383</f>
        <v>0</v>
      </c>
      <c r="BS382">
        <f>MasterPivot!G383</f>
        <v>0</v>
      </c>
      <c r="CE382">
        <f>MasterPivot!H383</f>
        <v>188.25176039411755</v>
      </c>
      <c r="CR382" s="75"/>
      <c r="CS382" s="75"/>
      <c r="CT382" s="75"/>
      <c r="CU382" s="75"/>
      <c r="CV382" s="75"/>
      <c r="CW382" s="75"/>
      <c r="CX382" s="75"/>
      <c r="CY382" s="75"/>
      <c r="CZ382" s="75"/>
      <c r="DA382" s="75"/>
    </row>
    <row r="383" spans="2:105" x14ac:dyDescent="0.2">
      <c r="B383">
        <f>MasterPivot!B384</f>
        <v>191.0340857929223</v>
      </c>
      <c r="N383">
        <f>MasterPivot!C384</f>
        <v>44.89301016133674</v>
      </c>
      <c r="AA383">
        <f>MasterPivot!D384</f>
        <v>3.501408748021698</v>
      </c>
      <c r="AB383">
        <f t="shared" si="70"/>
        <v>3.501408748021698</v>
      </c>
      <c r="AO383">
        <f>MasterPivot!E384</f>
        <v>0</v>
      </c>
      <c r="AP383" t="str">
        <f t="shared" si="71"/>
        <v/>
      </c>
      <c r="BD383">
        <f>MasterPivot!F384</f>
        <v>10.700950127551021</v>
      </c>
      <c r="BS383">
        <f>MasterPivot!G384</f>
        <v>1.3735220019858527</v>
      </c>
      <c r="CE383">
        <f>MasterPivot!H384</f>
        <v>251.50297683181762</v>
      </c>
      <c r="CR383" s="75"/>
      <c r="CS383" s="75"/>
      <c r="CT383" s="75"/>
      <c r="CU383" s="75"/>
      <c r="CV383" s="75"/>
      <c r="CW383" s="75"/>
      <c r="CX383" s="75"/>
      <c r="CY383" s="75"/>
      <c r="CZ383" s="75"/>
      <c r="DA383" s="75"/>
    </row>
    <row r="384" spans="2:105" x14ac:dyDescent="0.2">
      <c r="B384">
        <f>MasterPivot!B385</f>
        <v>311.62350324724963</v>
      </c>
      <c r="N384">
        <f>MasterPivot!C385</f>
        <v>73.231523263103654</v>
      </c>
      <c r="AA384">
        <f>MasterPivot!D385</f>
        <v>4.3767609350271224</v>
      </c>
      <c r="AB384">
        <f t="shared" si="70"/>
        <v>4.3767609350271224</v>
      </c>
      <c r="AO384">
        <f>MasterPivot!E385</f>
        <v>3.1486826697892276</v>
      </c>
      <c r="AP384">
        <f t="shared" si="71"/>
        <v>3.1486826697892276</v>
      </c>
      <c r="BD384">
        <f>MasterPivot!F385</f>
        <v>9.1445349737811821</v>
      </c>
      <c r="BS384">
        <f>MasterPivot!G385</f>
        <v>18.022817360149297</v>
      </c>
      <c r="CE384">
        <f>MasterPivot!H385</f>
        <v>416.39913977931087</v>
      </c>
      <c r="CR384" s="75"/>
      <c r="CS384" s="75"/>
      <c r="CT384" s="75"/>
      <c r="CU384" s="75"/>
      <c r="CV384" s="75"/>
      <c r="CW384" s="75"/>
      <c r="CX384" s="75"/>
      <c r="CY384" s="75"/>
      <c r="CZ384" s="75"/>
      <c r="DA384" s="75"/>
    </row>
    <row r="385" spans="2:105" x14ac:dyDescent="0.2">
      <c r="B385">
        <f>MasterPivot!B386</f>
        <v>216.52549529696466</v>
      </c>
      <c r="N385">
        <f>MasterPivot!C386</f>
        <v>50.883491394786695</v>
      </c>
      <c r="AA385">
        <f>MasterPivot!D386</f>
        <v>5.2521131220325472</v>
      </c>
      <c r="AB385">
        <f t="shared" si="70"/>
        <v>5.2521131220325472</v>
      </c>
      <c r="AO385">
        <f>MasterPivot!E386</f>
        <v>0</v>
      </c>
      <c r="AP385" t="str">
        <f t="shared" si="71"/>
        <v/>
      </c>
      <c r="BD385">
        <f>MasterPivot!F386</f>
        <v>2.7963456845238102</v>
      </c>
      <c r="BS385">
        <f>MasterPivot!G386</f>
        <v>7.3509461272102357</v>
      </c>
      <c r="CE385">
        <f>MasterPivot!H386</f>
        <v>282.80839162551797</v>
      </c>
      <c r="CR385" s="75"/>
      <c r="CS385" s="75"/>
      <c r="CT385" s="75"/>
      <c r="CU385" s="75"/>
      <c r="CV385" s="75"/>
      <c r="CW385" s="75"/>
      <c r="CX385" s="75"/>
      <c r="CY385" s="75"/>
      <c r="CZ385" s="75"/>
      <c r="DA385" s="75"/>
    </row>
    <row r="386" spans="2:105" x14ac:dyDescent="0.2">
      <c r="B386">
        <f>MasterPivot!B387</f>
        <v>273.67102428258733</v>
      </c>
      <c r="N386">
        <f>MasterPivot!C387</f>
        <v>64.31269070640802</v>
      </c>
      <c r="AA386">
        <f>MasterPivot!D387</f>
        <v>1.3130282805081368</v>
      </c>
      <c r="AB386">
        <f t="shared" si="70"/>
        <v>1.3130282805081368</v>
      </c>
      <c r="AO386">
        <f>MasterPivot!E387</f>
        <v>0</v>
      </c>
      <c r="AP386" t="str">
        <f t="shared" si="71"/>
        <v/>
      </c>
      <c r="BD386">
        <f>MasterPivot!F387</f>
        <v>15.317017346938776</v>
      </c>
      <c r="BS386">
        <f>MasterPivot!G387</f>
        <v>6.7262766580553874</v>
      </c>
      <c r="CE386">
        <f>MasterPivot!H387</f>
        <v>361.34003727449766</v>
      </c>
      <c r="CR386" s="75"/>
      <c r="CS386" s="75"/>
      <c r="CT386" s="75"/>
      <c r="CU386" s="75"/>
      <c r="CV386" s="75"/>
      <c r="CW386" s="75"/>
      <c r="CX386" s="75"/>
      <c r="CY386" s="75"/>
      <c r="CZ386" s="75"/>
      <c r="DA386" s="75"/>
    </row>
    <row r="387" spans="2:105" x14ac:dyDescent="0.2">
      <c r="B387">
        <f>MasterPivot!B388</f>
        <v>224.09953692562982</v>
      </c>
      <c r="N387">
        <f>MasterPivot!C388</f>
        <v>52.663391177523003</v>
      </c>
      <c r="AA387">
        <f>MasterPivot!D388</f>
        <v>3.063732654518986</v>
      </c>
      <c r="AB387">
        <f t="shared" si="70"/>
        <v>3.063732654518986</v>
      </c>
      <c r="AO387">
        <f>MasterPivot!E388</f>
        <v>0</v>
      </c>
      <c r="AP387" t="str">
        <f t="shared" si="71"/>
        <v/>
      </c>
      <c r="BD387">
        <f>MasterPivot!F388</f>
        <v>0</v>
      </c>
      <c r="BS387">
        <f>MasterPivot!G388</f>
        <v>3.2881142227476761</v>
      </c>
      <c r="CE387">
        <f>MasterPivot!H388</f>
        <v>283.11477498041944</v>
      </c>
      <c r="CR387" s="75"/>
      <c r="CS387" s="75"/>
      <c r="CT387" s="75"/>
      <c r="CU387" s="75"/>
      <c r="CV387" s="75"/>
      <c r="CW387" s="75"/>
      <c r="CX387" s="75"/>
      <c r="CY387" s="75"/>
      <c r="CZ387" s="75"/>
      <c r="DA387" s="75"/>
    </row>
    <row r="388" spans="2:105" x14ac:dyDescent="0.2">
      <c r="B388">
        <f>MasterPivot!B389</f>
        <v>70.567157462767909</v>
      </c>
      <c r="N388">
        <f>MasterPivot!C389</f>
        <v>16.583282003750458</v>
      </c>
      <c r="AA388">
        <f>MasterPivot!D389</f>
        <v>2.6260565610162736</v>
      </c>
      <c r="AB388">
        <f t="shared" si="70"/>
        <v>2.6260565610162736</v>
      </c>
      <c r="AO388">
        <f>MasterPivot!E389</f>
        <v>8.6540797546012271</v>
      </c>
      <c r="AP388">
        <f t="shared" si="71"/>
        <v>8.6540797546012271</v>
      </c>
      <c r="BD388">
        <f>MasterPivot!F389</f>
        <v>1.2460937499999998</v>
      </c>
      <c r="BS388">
        <f>MasterPivot!G389</f>
        <v>0</v>
      </c>
      <c r="CE388">
        <f>MasterPivot!H389</f>
        <v>91.022589777534634</v>
      </c>
      <c r="CR388" s="75"/>
      <c r="CS388" s="75"/>
      <c r="CT388" s="75"/>
      <c r="CU388" s="75"/>
      <c r="CV388" s="75"/>
      <c r="CW388" s="75"/>
      <c r="CX388" s="75"/>
      <c r="CY388" s="75"/>
      <c r="CZ388" s="75"/>
      <c r="DA388" s="75"/>
    </row>
    <row r="389" spans="2:105" x14ac:dyDescent="0.2">
      <c r="B389">
        <f>MasterPivot!B390</f>
        <v>297.67339512467947</v>
      </c>
      <c r="N389">
        <f>MasterPivot!C390</f>
        <v>69.953247854299676</v>
      </c>
      <c r="AA389">
        <f>MasterPivot!D390</f>
        <v>3.501408748021698</v>
      </c>
      <c r="AB389">
        <f t="shared" si="70"/>
        <v>3.501408748021698</v>
      </c>
      <c r="AO389">
        <f>MasterPivot!E390</f>
        <v>0</v>
      </c>
      <c r="AP389" t="str">
        <f t="shared" si="71"/>
        <v/>
      </c>
      <c r="BD389">
        <f>MasterPivot!F390</f>
        <v>0</v>
      </c>
      <c r="BS389">
        <f>MasterPivot!G390</f>
        <v>0</v>
      </c>
      <c r="CE389">
        <f>MasterPivot!H390</f>
        <v>371.12805172700081</v>
      </c>
      <c r="CR389" s="75"/>
      <c r="CS389" s="75"/>
      <c r="CT389" s="75"/>
      <c r="CU389" s="75"/>
      <c r="CV389" s="75"/>
      <c r="CW389" s="75"/>
      <c r="CX389" s="75"/>
      <c r="CY389" s="75"/>
      <c r="CZ389" s="75"/>
      <c r="DA389" s="75"/>
    </row>
    <row r="390" spans="2:105" x14ac:dyDescent="0.2">
      <c r="B390">
        <f>MasterPivot!B391</f>
        <v>191.03011119986115</v>
      </c>
      <c r="N390">
        <f>MasterPivot!C391</f>
        <v>44.892076131967372</v>
      </c>
      <c r="AA390">
        <f>MasterPivot!D391</f>
        <v>3.93908484152441</v>
      </c>
      <c r="AB390">
        <f t="shared" si="70"/>
        <v>3.93908484152441</v>
      </c>
      <c r="AO390">
        <f>MasterPivot!E391</f>
        <v>0</v>
      </c>
      <c r="AP390" t="str">
        <f t="shared" si="71"/>
        <v/>
      </c>
      <c r="BD390">
        <f>MasterPivot!F391</f>
        <v>0</v>
      </c>
      <c r="BS390">
        <f>MasterPivot!G391</f>
        <v>0</v>
      </c>
      <c r="CE390">
        <f>MasterPivot!H391</f>
        <v>239.86127217335294</v>
      </c>
      <c r="CR390" s="75"/>
      <c r="CS390" s="75"/>
      <c r="CT390" s="75"/>
      <c r="CU390" s="75"/>
      <c r="CV390" s="75"/>
      <c r="CW390" s="75"/>
      <c r="CX390" s="75"/>
      <c r="CY390" s="75"/>
      <c r="CZ390" s="75"/>
      <c r="DA390" s="75"/>
    </row>
    <row r="391" spans="2:105" x14ac:dyDescent="0.2">
      <c r="B391">
        <f>MasterPivot!B392</f>
        <v>221.71482917525054</v>
      </c>
      <c r="N391">
        <f>MasterPivot!C392</f>
        <v>52.102984856183873</v>
      </c>
      <c r="AA391">
        <f>MasterPivot!D392</f>
        <v>1.3130282805081368</v>
      </c>
      <c r="AB391">
        <f t="shared" si="70"/>
        <v>1.3130282805081368</v>
      </c>
      <c r="AO391">
        <f>MasterPivot!E392</f>
        <v>0</v>
      </c>
      <c r="AP391" t="str">
        <f t="shared" si="71"/>
        <v/>
      </c>
      <c r="BD391">
        <f>MasterPivot!F392</f>
        <v>0</v>
      </c>
      <c r="BS391">
        <f>MasterPivot!G392</f>
        <v>0</v>
      </c>
      <c r="CE391">
        <f>MasterPivot!H392</f>
        <v>275.13084231194256</v>
      </c>
      <c r="CR391" s="75"/>
      <c r="CS391" s="75"/>
      <c r="CT391" s="75"/>
      <c r="CU391" s="75"/>
      <c r="CV391" s="75"/>
      <c r="CW391" s="75"/>
      <c r="CX391" s="75"/>
      <c r="CY391" s="75"/>
      <c r="CZ391" s="75"/>
      <c r="DA391" s="75"/>
    </row>
    <row r="392" spans="2:105" x14ac:dyDescent="0.2">
      <c r="B392">
        <f>MasterPivot!B393</f>
        <v>171.30407845381552</v>
      </c>
      <c r="N392">
        <f>MasterPivot!C393</f>
        <v>40.256458436646646</v>
      </c>
      <c r="AA392">
        <f>MasterPivot!D393</f>
        <v>8.7535218700542448</v>
      </c>
      <c r="AB392">
        <f t="shared" si="70"/>
        <v>8.7535218700542448</v>
      </c>
      <c r="AO392">
        <f>MasterPivot!E393</f>
        <v>4.9965338134765629</v>
      </c>
      <c r="AP392">
        <f t="shared" si="71"/>
        <v>4.9965338134765629</v>
      </c>
      <c r="BD392">
        <f>MasterPivot!F393</f>
        <v>5.4966209608843535</v>
      </c>
      <c r="BS392">
        <f>MasterPivot!G393</f>
        <v>13.51134469897724</v>
      </c>
      <c r="CE392">
        <f>MasterPivot!H393</f>
        <v>239.322024420378</v>
      </c>
      <c r="CR392" s="75"/>
      <c r="CS392" s="75"/>
      <c r="CT392" s="75"/>
      <c r="CU392" s="75"/>
      <c r="CV392" s="75"/>
      <c r="CW392" s="75"/>
      <c r="CX392" s="75"/>
      <c r="CY392" s="75"/>
      <c r="CZ392" s="75"/>
      <c r="DA392" s="75"/>
    </row>
    <row r="393" spans="2:105" x14ac:dyDescent="0.2">
      <c r="B393">
        <f>MasterPivot!B394</f>
        <v>219.30200513252794</v>
      </c>
      <c r="N393">
        <f>MasterPivot!C394</f>
        <v>51.535971206144062</v>
      </c>
      <c r="AA393">
        <f>MasterPivot!D394</f>
        <v>1.750704374010849</v>
      </c>
      <c r="AB393">
        <f t="shared" ref="AB393:AB456" si="72">AA393</f>
        <v>1.750704374010849</v>
      </c>
      <c r="AO393">
        <f>MasterPivot!E394</f>
        <v>0</v>
      </c>
      <c r="AP393" t="str">
        <f t="shared" ref="AP393:AP456" si="73">IF(AO393=0,"",AO393)</f>
        <v/>
      </c>
      <c r="BD393">
        <f>MasterPivot!F394</f>
        <v>0</v>
      </c>
      <c r="BS393">
        <f>MasterPivot!G394</f>
        <v>12.893518566773997</v>
      </c>
      <c r="CE393">
        <f>MasterPivot!H394</f>
        <v>285.48219927945684</v>
      </c>
      <c r="CR393" s="75"/>
      <c r="CS393" s="75"/>
      <c r="CT393" s="75"/>
      <c r="CU393" s="75"/>
      <c r="CV393" s="75"/>
      <c r="CW393" s="75"/>
      <c r="CX393" s="75"/>
      <c r="CY393" s="75"/>
      <c r="CZ393" s="75"/>
      <c r="DA393" s="75"/>
    </row>
    <row r="394" spans="2:105" x14ac:dyDescent="0.2">
      <c r="B394">
        <f>MasterPivot!B395</f>
        <v>216.48772207790788</v>
      </c>
      <c r="N394">
        <f>MasterPivot!C395</f>
        <v>50.874614688308348</v>
      </c>
      <c r="AA394">
        <f>MasterPivot!D395</f>
        <v>3.501408748021698</v>
      </c>
      <c r="AB394">
        <f t="shared" si="72"/>
        <v>3.501408748021698</v>
      </c>
      <c r="AO394">
        <f>MasterPivot!E395</f>
        <v>0</v>
      </c>
      <c r="AP394" t="str">
        <f t="shared" si="73"/>
        <v/>
      </c>
      <c r="BD394">
        <f>MasterPivot!F395</f>
        <v>0</v>
      </c>
      <c r="BS394">
        <f>MasterPivot!G395</f>
        <v>8.9022560986259371</v>
      </c>
      <c r="CE394">
        <f>MasterPivot!H395</f>
        <v>279.76600161286382</v>
      </c>
      <c r="CR394" s="75"/>
      <c r="CS394" s="75"/>
      <c r="CT394" s="75"/>
      <c r="CU394" s="75"/>
      <c r="CV394" s="75"/>
      <c r="CW394" s="75"/>
      <c r="CX394" s="75"/>
      <c r="CY394" s="75"/>
      <c r="CZ394" s="75"/>
      <c r="DA394" s="75"/>
    </row>
    <row r="395" spans="2:105" x14ac:dyDescent="0.2">
      <c r="B395">
        <f>MasterPivot!B396</f>
        <v>102.982716832631</v>
      </c>
      <c r="N395">
        <f>MasterPivot!C396</f>
        <v>24.200938455668283</v>
      </c>
      <c r="AA395">
        <f>MasterPivot!D396</f>
        <v>3.93908484152441</v>
      </c>
      <c r="AB395">
        <f t="shared" si="72"/>
        <v>3.93908484152441</v>
      </c>
      <c r="AO395">
        <f>MasterPivot!E396</f>
        <v>0</v>
      </c>
      <c r="AP395" t="str">
        <f t="shared" si="73"/>
        <v/>
      </c>
      <c r="BD395">
        <f>MasterPivot!F396</f>
        <v>3.4252755625</v>
      </c>
      <c r="BS395">
        <f>MasterPivot!G396</f>
        <v>41.635596682244454</v>
      </c>
      <c r="CE395">
        <f>MasterPivot!H396</f>
        <v>176.18361237456813</v>
      </c>
      <c r="CR395" s="75"/>
      <c r="CS395" s="75"/>
      <c r="CT395" s="75"/>
      <c r="CU395" s="75"/>
      <c r="CV395" s="75"/>
      <c r="CW395" s="75"/>
      <c r="CX395" s="75"/>
      <c r="CY395" s="75"/>
      <c r="CZ395" s="75"/>
      <c r="DA395" s="75"/>
    </row>
    <row r="396" spans="2:105" x14ac:dyDescent="0.2">
      <c r="B396">
        <f>MasterPivot!B397</f>
        <v>229.67930395964876</v>
      </c>
      <c r="N396">
        <f>MasterPivot!C397</f>
        <v>53.974636430517457</v>
      </c>
      <c r="AA396">
        <f>MasterPivot!D397</f>
        <v>1.750704374010849</v>
      </c>
      <c r="AB396">
        <f t="shared" si="72"/>
        <v>1.750704374010849</v>
      </c>
      <c r="AO396">
        <f>MasterPivot!E397</f>
        <v>3.0750072590011617</v>
      </c>
      <c r="AP396">
        <f t="shared" si="73"/>
        <v>3.0750072590011617</v>
      </c>
      <c r="BD396">
        <f>MasterPivot!F397</f>
        <v>5.5423849596088433</v>
      </c>
      <c r="BS396">
        <f>MasterPivot!G397</f>
        <v>29.131830026970029</v>
      </c>
      <c r="CE396">
        <f>MasterPivot!H397</f>
        <v>320.07885975075595</v>
      </c>
      <c r="CR396" s="75"/>
      <c r="CS396" s="75"/>
      <c r="CT396" s="75"/>
      <c r="CU396" s="75"/>
      <c r="CV396" s="75"/>
      <c r="CW396" s="75"/>
      <c r="CX396" s="75"/>
      <c r="CY396" s="75"/>
      <c r="CZ396" s="75"/>
      <c r="DA396" s="75"/>
    </row>
    <row r="397" spans="2:105" x14ac:dyDescent="0.2">
      <c r="B397">
        <f>MasterPivot!B398</f>
        <v>294.09339301118609</v>
      </c>
      <c r="N397">
        <f>MasterPivot!C398</f>
        <v>69.111947357628722</v>
      </c>
      <c r="AA397">
        <f>MasterPivot!D398</f>
        <v>0.8753521870054245</v>
      </c>
      <c r="AB397">
        <f t="shared" si="72"/>
        <v>0.8753521870054245</v>
      </c>
      <c r="AO397">
        <f>MasterPivot!E398</f>
        <v>0</v>
      </c>
      <c r="AP397" t="str">
        <f t="shared" si="73"/>
        <v/>
      </c>
      <c r="BD397">
        <f>MasterPivot!F398</f>
        <v>0</v>
      </c>
      <c r="BS397">
        <f>MasterPivot!G398</f>
        <v>25.106823998224922</v>
      </c>
      <c r="CE397">
        <f>MasterPivot!H398</f>
        <v>389.18751655404515</v>
      </c>
      <c r="CR397" s="75"/>
      <c r="CS397" s="75"/>
      <c r="CT397" s="75"/>
      <c r="CU397" s="75"/>
      <c r="CV397" s="75"/>
      <c r="CW397" s="75"/>
      <c r="CX397" s="75"/>
      <c r="CY397" s="75"/>
      <c r="CZ397" s="75"/>
      <c r="DA397" s="75"/>
    </row>
    <row r="398" spans="2:105" x14ac:dyDescent="0.2">
      <c r="B398">
        <f>MasterPivot!B399</f>
        <v>187.49983365433548</v>
      </c>
      <c r="N398">
        <f>MasterPivot!C399</f>
        <v>44.062460908768834</v>
      </c>
      <c r="AA398">
        <f>MasterPivot!D399</f>
        <v>3.93908484152441</v>
      </c>
      <c r="AB398">
        <f t="shared" si="72"/>
        <v>3.93908484152441</v>
      </c>
      <c r="AO398">
        <f>MasterPivot!E399</f>
        <v>0</v>
      </c>
      <c r="AP398" t="str">
        <f t="shared" si="73"/>
        <v/>
      </c>
      <c r="BD398">
        <f>MasterPivot!F399</f>
        <v>0</v>
      </c>
      <c r="BS398">
        <f>MasterPivot!G399</f>
        <v>0</v>
      </c>
      <c r="CE398">
        <f>MasterPivot!H399</f>
        <v>235.50137940462872</v>
      </c>
      <c r="CR398" s="75"/>
      <c r="CS398" s="75"/>
      <c r="CT398" s="75"/>
      <c r="CU398" s="75"/>
      <c r="CV398" s="75"/>
      <c r="CW398" s="75"/>
      <c r="CX398" s="75"/>
      <c r="CY398" s="75"/>
      <c r="CZ398" s="75"/>
      <c r="DA398" s="75"/>
    </row>
    <row r="399" spans="2:105" x14ac:dyDescent="0.2">
      <c r="B399">
        <f>MasterPivot!B400</f>
        <v>269.92945743685817</v>
      </c>
      <c r="N399">
        <f>MasterPivot!C400</f>
        <v>63.433422497661667</v>
      </c>
      <c r="AA399">
        <f>MasterPivot!D400</f>
        <v>0.43767609350271225</v>
      </c>
      <c r="AB399">
        <f t="shared" si="72"/>
        <v>0.43767609350271225</v>
      </c>
      <c r="AO399">
        <f>MasterPivot!E400</f>
        <v>0</v>
      </c>
      <c r="AP399" t="str">
        <f t="shared" si="73"/>
        <v/>
      </c>
      <c r="BD399">
        <f>MasterPivot!F400</f>
        <v>0</v>
      </c>
      <c r="BS399">
        <f>MasterPivot!G400</f>
        <v>32.66255207975226</v>
      </c>
      <c r="CE399">
        <f>MasterPivot!H400</f>
        <v>366.46310810777481</v>
      </c>
      <c r="CR399" s="75"/>
      <c r="CS399" s="75"/>
      <c r="CT399" s="75"/>
      <c r="CU399" s="75"/>
      <c r="CV399" s="75"/>
      <c r="CW399" s="75"/>
      <c r="CX399" s="75"/>
      <c r="CY399" s="75"/>
      <c r="CZ399" s="75"/>
      <c r="DA399" s="75"/>
    </row>
    <row r="400" spans="2:105" x14ac:dyDescent="0.2">
      <c r="B400">
        <f>MasterPivot!B401</f>
        <v>205.35126074571855</v>
      </c>
      <c r="N400">
        <f>MasterPivot!C401</f>
        <v>48.257546275243854</v>
      </c>
      <c r="AA400">
        <f>MasterPivot!D401</f>
        <v>2.6260565610162736</v>
      </c>
      <c r="AB400">
        <f t="shared" si="72"/>
        <v>2.6260565610162736</v>
      </c>
      <c r="AO400">
        <f>MasterPivot!E401</f>
        <v>4.3725500000000004</v>
      </c>
      <c r="AP400">
        <f t="shared" si="73"/>
        <v>4.3725500000000004</v>
      </c>
      <c r="BD400">
        <f>MasterPivot!F401</f>
        <v>4.4859901147959169</v>
      </c>
      <c r="BS400">
        <f>MasterPivot!G401</f>
        <v>1.5766100854476186</v>
      </c>
      <c r="CE400">
        <f>MasterPivot!H401</f>
        <v>262.29746378222222</v>
      </c>
      <c r="CR400" s="75"/>
      <c r="CS400" s="75"/>
      <c r="CT400" s="75"/>
      <c r="CU400" s="75"/>
      <c r="CV400" s="75"/>
      <c r="CW400" s="75"/>
      <c r="CX400" s="75"/>
      <c r="CY400" s="75"/>
      <c r="CZ400" s="75"/>
      <c r="DA400" s="75"/>
    </row>
    <row r="401" spans="2:105" x14ac:dyDescent="0.2">
      <c r="B401">
        <f>MasterPivot!B402</f>
        <v>186.17173074580728</v>
      </c>
      <c r="N401">
        <f>MasterPivot!C402</f>
        <v>43.750356725264709</v>
      </c>
      <c r="AA401">
        <f>MasterPivot!D402</f>
        <v>3.063732654518986</v>
      </c>
      <c r="AB401">
        <f t="shared" si="72"/>
        <v>3.063732654518986</v>
      </c>
      <c r="AO401">
        <f>MasterPivot!E402</f>
        <v>0</v>
      </c>
      <c r="AP401" t="str">
        <f t="shared" si="73"/>
        <v/>
      </c>
      <c r="BD401">
        <f>MasterPivot!F402</f>
        <v>0</v>
      </c>
      <c r="BS401">
        <f>MasterPivot!G402</f>
        <v>6.2768592868495849</v>
      </c>
      <c r="CE401">
        <f>MasterPivot!H402</f>
        <v>239.26267941244055</v>
      </c>
      <c r="CR401" s="75"/>
      <c r="CS401" s="75"/>
      <c r="CT401" s="75"/>
      <c r="CU401" s="75"/>
      <c r="CV401" s="75"/>
      <c r="CW401" s="75"/>
      <c r="CX401" s="75"/>
      <c r="CY401" s="75"/>
      <c r="CZ401" s="75"/>
      <c r="DA401" s="75"/>
    </row>
    <row r="402" spans="2:105" x14ac:dyDescent="0.2">
      <c r="B402">
        <f>MasterPivot!B403</f>
        <v>251.7705111113213</v>
      </c>
      <c r="N402">
        <f>MasterPivot!C403</f>
        <v>59.166070111160501</v>
      </c>
      <c r="AA402">
        <f>MasterPivot!D403</f>
        <v>2.1883804675135612</v>
      </c>
      <c r="AB402">
        <f t="shared" si="72"/>
        <v>2.1883804675135612</v>
      </c>
      <c r="AO402">
        <f>MasterPivot!E403</f>
        <v>0</v>
      </c>
      <c r="AP402" t="str">
        <f t="shared" si="73"/>
        <v/>
      </c>
      <c r="BD402">
        <f>MasterPivot!F403</f>
        <v>0.16219907407407408</v>
      </c>
      <c r="BS402">
        <f>MasterPivot!G403</f>
        <v>0</v>
      </c>
      <c r="CE402">
        <f>MasterPivot!H403</f>
        <v>313.28716076406943</v>
      </c>
      <c r="CR402" s="75"/>
      <c r="CS402" s="75"/>
      <c r="CT402" s="75"/>
      <c r="CU402" s="75"/>
      <c r="CV402" s="75"/>
      <c r="CW402" s="75"/>
      <c r="CX402" s="75"/>
      <c r="CY402" s="75"/>
      <c r="CZ402" s="75"/>
      <c r="DA402" s="75"/>
    </row>
    <row r="403" spans="2:105" x14ac:dyDescent="0.2">
      <c r="B403">
        <f>MasterPivot!B404</f>
        <v>262.39991024675498</v>
      </c>
      <c r="N403">
        <f>MasterPivot!C404</f>
        <v>61.663978907987421</v>
      </c>
      <c r="AA403">
        <f>MasterPivot!D404</f>
        <v>3.93908484152441</v>
      </c>
      <c r="AB403">
        <f t="shared" si="72"/>
        <v>3.93908484152441</v>
      </c>
      <c r="AO403">
        <f>MasterPivot!E404</f>
        <v>0</v>
      </c>
      <c r="AP403" t="str">
        <f t="shared" si="73"/>
        <v/>
      </c>
      <c r="BD403">
        <f>MasterPivot!F404</f>
        <v>5.9422682823129254</v>
      </c>
      <c r="BS403">
        <f>MasterPivot!G404</f>
        <v>3.7162274360034542</v>
      </c>
      <c r="CE403">
        <f>MasterPivot!H404</f>
        <v>337.66146971458318</v>
      </c>
      <c r="CR403" s="75"/>
      <c r="CS403" s="75"/>
      <c r="CT403" s="75"/>
      <c r="CU403" s="75"/>
      <c r="CV403" s="75"/>
      <c r="CW403" s="75"/>
      <c r="CX403" s="75"/>
      <c r="CY403" s="75"/>
      <c r="CZ403" s="75"/>
      <c r="DA403" s="75"/>
    </row>
    <row r="404" spans="2:105" x14ac:dyDescent="0.2">
      <c r="B404">
        <f>MasterPivot!B405</f>
        <v>164.52630960420717</v>
      </c>
      <c r="N404">
        <f>MasterPivot!C405</f>
        <v>38.663682756988685</v>
      </c>
      <c r="AA404">
        <f>MasterPivot!D405</f>
        <v>0.43767609350271225</v>
      </c>
      <c r="AB404">
        <f t="shared" si="72"/>
        <v>0.43767609350271225</v>
      </c>
      <c r="AO404">
        <f>MasterPivot!E405</f>
        <v>4.1691682692307683</v>
      </c>
      <c r="AP404">
        <f t="shared" si="73"/>
        <v>4.1691682692307683</v>
      </c>
      <c r="BD404">
        <f>MasterPivot!F405</f>
        <v>33.467326340467451</v>
      </c>
      <c r="BS404">
        <f>MasterPivot!G405</f>
        <v>35.464754835320548</v>
      </c>
      <c r="CE404">
        <f>MasterPivot!H405</f>
        <v>272.55974963048658</v>
      </c>
      <c r="CR404" s="75"/>
      <c r="CS404" s="75"/>
      <c r="CT404" s="75"/>
      <c r="CU404" s="75"/>
      <c r="CV404" s="75"/>
      <c r="CW404" s="75"/>
      <c r="CX404" s="75"/>
      <c r="CY404" s="75"/>
      <c r="CZ404" s="75"/>
      <c r="DA404" s="75"/>
    </row>
    <row r="405" spans="2:105" x14ac:dyDescent="0.2">
      <c r="B405">
        <f>MasterPivot!B406</f>
        <v>265.65054924885271</v>
      </c>
      <c r="N405">
        <f>MasterPivot!C406</f>
        <v>62.427879073480383</v>
      </c>
      <c r="AA405">
        <f>MasterPivot!D406</f>
        <v>2.1883804675135612</v>
      </c>
      <c r="AB405">
        <f t="shared" si="72"/>
        <v>2.1883804675135612</v>
      </c>
      <c r="AO405">
        <f>MasterPivot!E406</f>
        <v>0</v>
      </c>
      <c r="AP405" t="str">
        <f t="shared" si="73"/>
        <v/>
      </c>
      <c r="BD405">
        <f>MasterPivot!F406</f>
        <v>0</v>
      </c>
      <c r="BS405">
        <f>MasterPivot!G406</f>
        <v>17.954491322581102</v>
      </c>
      <c r="CE405">
        <f>MasterPivot!H406</f>
        <v>348.22130011242774</v>
      </c>
      <c r="CR405" s="75"/>
      <c r="CS405" s="75"/>
      <c r="CT405" s="75"/>
      <c r="CU405" s="75"/>
      <c r="CV405" s="75"/>
      <c r="CW405" s="75"/>
      <c r="CX405" s="75"/>
      <c r="CY405" s="75"/>
      <c r="CZ405" s="75"/>
      <c r="DA405" s="75"/>
    </row>
    <row r="406" spans="2:105" x14ac:dyDescent="0.2">
      <c r="B406">
        <f>MasterPivot!B407</f>
        <v>183.81003895352001</v>
      </c>
      <c r="N406">
        <f>MasterPivot!C407</f>
        <v>43.195359154077202</v>
      </c>
      <c r="AA406">
        <f>MasterPivot!D407</f>
        <v>3.501408748021698</v>
      </c>
      <c r="AB406">
        <f t="shared" si="72"/>
        <v>3.501408748021698</v>
      </c>
      <c r="AO406">
        <f>MasterPivot!E407</f>
        <v>0</v>
      </c>
      <c r="AP406" t="str">
        <f t="shared" si="73"/>
        <v/>
      </c>
      <c r="BD406">
        <f>MasterPivot!F407</f>
        <v>1.946326530612245</v>
      </c>
      <c r="BS406">
        <f>MasterPivot!G407</f>
        <v>21.640544293679053</v>
      </c>
      <c r="CE406">
        <f>MasterPivot!H407</f>
        <v>254.09367767991023</v>
      </c>
      <c r="CR406" s="75"/>
      <c r="CS406" s="75"/>
      <c r="CT406" s="75"/>
      <c r="CU406" s="75"/>
      <c r="CV406" s="75"/>
      <c r="CW406" s="75"/>
      <c r="CX406" s="75"/>
      <c r="CY406" s="75"/>
      <c r="CZ406" s="75"/>
      <c r="DA406" s="75"/>
    </row>
    <row r="407" spans="2:105" x14ac:dyDescent="0.2">
      <c r="B407">
        <f>MasterPivot!B408</f>
        <v>268.73415268191178</v>
      </c>
      <c r="N407">
        <f>MasterPivot!C408</f>
        <v>63.152525880249264</v>
      </c>
      <c r="AA407">
        <f>MasterPivot!D408</f>
        <v>4.3767609350271224</v>
      </c>
      <c r="AB407">
        <f t="shared" si="72"/>
        <v>4.3767609350271224</v>
      </c>
      <c r="AO407">
        <f>MasterPivot!E408</f>
        <v>0</v>
      </c>
      <c r="AP407" t="str">
        <f t="shared" si="73"/>
        <v/>
      </c>
      <c r="BD407">
        <f>MasterPivot!F408</f>
        <v>0</v>
      </c>
      <c r="BS407">
        <f>MasterPivot!G408</f>
        <v>5.8299259717014786</v>
      </c>
      <c r="CE407">
        <f>MasterPivot!H408</f>
        <v>342.0933654688896</v>
      </c>
      <c r="CR407" s="75"/>
      <c r="CS407" s="75"/>
      <c r="CT407" s="75"/>
      <c r="CU407" s="75"/>
      <c r="CV407" s="75"/>
      <c r="CW407" s="75"/>
      <c r="CX407" s="75"/>
      <c r="CY407" s="75"/>
      <c r="CZ407" s="75"/>
      <c r="DA407" s="75"/>
    </row>
    <row r="408" spans="2:105" x14ac:dyDescent="0.2">
      <c r="B408">
        <f>MasterPivot!B409</f>
        <v>306.55839730558176</v>
      </c>
      <c r="N408">
        <f>MasterPivot!C409</f>
        <v>72.041223366811707</v>
      </c>
      <c r="AA408">
        <f>MasterPivot!D409</f>
        <v>7.8781696830488199</v>
      </c>
      <c r="AB408">
        <f t="shared" si="72"/>
        <v>7.8781696830488199</v>
      </c>
      <c r="AO408">
        <f>MasterPivot!E409</f>
        <v>3.8197707286432161</v>
      </c>
      <c r="AP408">
        <f t="shared" si="73"/>
        <v>3.8197707286432161</v>
      </c>
      <c r="BD408">
        <f>MasterPivot!F409</f>
        <v>2.118248299319728</v>
      </c>
      <c r="BS408">
        <f>MasterPivot!G409</f>
        <v>7.6585261798674349</v>
      </c>
      <c r="CE408">
        <f>MasterPivot!H409</f>
        <v>396.25456483462943</v>
      </c>
      <c r="CR408" s="75"/>
      <c r="CS408" s="75"/>
      <c r="CT408" s="75"/>
      <c r="CU408" s="75"/>
      <c r="CV408" s="75"/>
      <c r="CW408" s="75"/>
      <c r="CX408" s="75"/>
      <c r="CY408" s="75"/>
      <c r="CZ408" s="75"/>
      <c r="DA408" s="75"/>
    </row>
    <row r="409" spans="2:105" x14ac:dyDescent="0.2">
      <c r="B409">
        <f>MasterPivot!B410</f>
        <v>271.44367953703733</v>
      </c>
      <c r="N409">
        <f>MasterPivot!C410</f>
        <v>63.789264691203769</v>
      </c>
      <c r="AA409">
        <f>MasterPivot!D410</f>
        <v>2.6260565610162736</v>
      </c>
      <c r="AB409">
        <f t="shared" si="72"/>
        <v>2.6260565610162736</v>
      </c>
      <c r="AO409">
        <f>MasterPivot!E410</f>
        <v>0</v>
      </c>
      <c r="AP409" t="str">
        <f t="shared" si="73"/>
        <v/>
      </c>
      <c r="BD409">
        <f>MasterPivot!F410</f>
        <v>0</v>
      </c>
      <c r="BS409">
        <f>MasterPivot!G410</f>
        <v>20.628219587109594</v>
      </c>
      <c r="CE409">
        <f>MasterPivot!H410</f>
        <v>358.48722037636696</v>
      </c>
      <c r="CR409" s="75"/>
      <c r="CS409" s="75"/>
      <c r="CT409" s="75"/>
      <c r="CU409" s="75"/>
      <c r="CV409" s="75"/>
      <c r="CW409" s="75"/>
      <c r="CX409" s="75"/>
      <c r="CY409" s="75"/>
      <c r="CZ409" s="75"/>
      <c r="DA409" s="75"/>
    </row>
    <row r="410" spans="2:105" x14ac:dyDescent="0.2">
      <c r="B410">
        <f>MasterPivot!B411</f>
        <v>266.81551764851793</v>
      </c>
      <c r="N410">
        <f>MasterPivot!C411</f>
        <v>62.701646647401709</v>
      </c>
      <c r="AA410">
        <f>MasterPivot!D411</f>
        <v>2.1883804675135612</v>
      </c>
      <c r="AB410">
        <f t="shared" si="72"/>
        <v>2.1883804675135612</v>
      </c>
      <c r="AO410">
        <f>MasterPivot!E411</f>
        <v>0</v>
      </c>
      <c r="AP410" t="str">
        <f t="shared" si="73"/>
        <v/>
      </c>
      <c r="BD410">
        <f>MasterPivot!F411</f>
        <v>0</v>
      </c>
      <c r="BS410">
        <f>MasterPivot!G411</f>
        <v>2.0522466775951922</v>
      </c>
      <c r="CE410">
        <f>MasterPivot!H411</f>
        <v>333.75779144102842</v>
      </c>
      <c r="CR410" s="75"/>
      <c r="CS410" s="75"/>
      <c r="CT410" s="75"/>
      <c r="CU410" s="75"/>
      <c r="CV410" s="75"/>
      <c r="CW410" s="75"/>
      <c r="CX410" s="75"/>
      <c r="CY410" s="75"/>
      <c r="CZ410" s="75"/>
      <c r="DA410" s="75"/>
    </row>
    <row r="411" spans="2:105" x14ac:dyDescent="0.2">
      <c r="B411">
        <f>MasterPivot!B412</f>
        <v>234.32127047379146</v>
      </c>
      <c r="N411">
        <f>MasterPivot!C412</f>
        <v>55.065498561340988</v>
      </c>
      <c r="AA411">
        <f>MasterPivot!D412</f>
        <v>2.6260565610162736</v>
      </c>
      <c r="AB411">
        <f t="shared" si="72"/>
        <v>2.6260565610162736</v>
      </c>
      <c r="AO411">
        <f>MasterPivot!E412</f>
        <v>0</v>
      </c>
      <c r="AP411" t="str">
        <f t="shared" si="73"/>
        <v/>
      </c>
      <c r="BD411">
        <f>MasterPivot!F412</f>
        <v>0</v>
      </c>
      <c r="BS411">
        <f>MasterPivot!G412</f>
        <v>0.44868146882764831</v>
      </c>
      <c r="CE411">
        <f>MasterPivot!H412</f>
        <v>292.46150706497639</v>
      </c>
      <c r="CR411" s="75"/>
      <c r="CS411" s="75"/>
      <c r="CT411" s="75"/>
      <c r="CU411" s="75"/>
      <c r="CV411" s="75"/>
      <c r="CW411" s="75"/>
      <c r="CX411" s="75"/>
      <c r="CY411" s="75"/>
      <c r="CZ411" s="75"/>
      <c r="DA411" s="75"/>
    </row>
    <row r="412" spans="2:105" x14ac:dyDescent="0.2">
      <c r="B412">
        <f>MasterPivot!B413</f>
        <v>270.32172027674562</v>
      </c>
      <c r="N412">
        <f>MasterPivot!C413</f>
        <v>63.52560426503522</v>
      </c>
      <c r="AA412">
        <f>MasterPivot!D413</f>
        <v>3.501408748021698</v>
      </c>
      <c r="AB412">
        <f t="shared" si="72"/>
        <v>3.501408748021698</v>
      </c>
      <c r="AO412">
        <f>MasterPivot!E413</f>
        <v>3.5189441591784338</v>
      </c>
      <c r="AP412">
        <f t="shared" si="73"/>
        <v>3.5189441591784338</v>
      </c>
      <c r="BD412">
        <f>MasterPivot!F413</f>
        <v>0.66814814814814816</v>
      </c>
      <c r="BS412">
        <f>MasterPivot!G413</f>
        <v>22.660941719798327</v>
      </c>
      <c r="CE412">
        <f>MasterPivot!H413</f>
        <v>360.67782315774895</v>
      </c>
      <c r="CR412" s="75"/>
      <c r="CS412" s="75"/>
      <c r="CT412" s="75"/>
      <c r="CU412" s="75"/>
      <c r="CV412" s="75"/>
      <c r="CW412" s="75"/>
      <c r="CX412" s="75"/>
      <c r="CY412" s="75"/>
      <c r="CZ412" s="75"/>
      <c r="DA412" s="75"/>
    </row>
    <row r="413" spans="2:105" x14ac:dyDescent="0.2">
      <c r="B413">
        <f>MasterPivot!B414</f>
        <v>309.81345114432168</v>
      </c>
      <c r="N413">
        <f>MasterPivot!C414</f>
        <v>72.806161018915589</v>
      </c>
      <c r="AA413">
        <f>MasterPivot!D414</f>
        <v>4.8144370285298344</v>
      </c>
      <c r="AB413">
        <f t="shared" si="72"/>
        <v>4.8144370285298344</v>
      </c>
      <c r="AO413">
        <f>MasterPivot!E414</f>
        <v>0</v>
      </c>
      <c r="AP413" t="str">
        <f t="shared" si="73"/>
        <v/>
      </c>
      <c r="BD413">
        <f>MasterPivot!F414</f>
        <v>5.9941406250000009</v>
      </c>
      <c r="BS413">
        <f>MasterPivot!G414</f>
        <v>13.811545371793802</v>
      </c>
      <c r="CE413">
        <f>MasterPivot!H414</f>
        <v>407.23973518856087</v>
      </c>
      <c r="CR413" s="75"/>
      <c r="CS413" s="75"/>
      <c r="CT413" s="75"/>
      <c r="CU413" s="75"/>
      <c r="CV413" s="75"/>
      <c r="CW413" s="75"/>
      <c r="CX413" s="75"/>
      <c r="CY413" s="75"/>
      <c r="CZ413" s="75"/>
      <c r="DA413" s="75"/>
    </row>
    <row r="414" spans="2:105" x14ac:dyDescent="0.2">
      <c r="B414">
        <f>MasterPivot!B415</f>
        <v>190.32559145903377</v>
      </c>
      <c r="N414">
        <f>MasterPivot!C415</f>
        <v>44.726513992872931</v>
      </c>
      <c r="AA414">
        <f>MasterPivot!D415</f>
        <v>5.6897892155352592</v>
      </c>
      <c r="AB414">
        <f t="shared" si="72"/>
        <v>5.6897892155352592</v>
      </c>
      <c r="AO414">
        <f>MasterPivot!E415</f>
        <v>0</v>
      </c>
      <c r="AP414" t="str">
        <f t="shared" si="73"/>
        <v/>
      </c>
      <c r="BD414">
        <f>MasterPivot!F415</f>
        <v>5.0743729591836733</v>
      </c>
      <c r="BS414">
        <f>MasterPivot!G415</f>
        <v>10.660974572829982</v>
      </c>
      <c r="CE414">
        <f>MasterPivot!H415</f>
        <v>256.47724219945559</v>
      </c>
      <c r="CR414" s="75"/>
      <c r="CS414" s="75"/>
      <c r="CT414" s="75"/>
      <c r="CU414" s="75"/>
      <c r="CV414" s="75"/>
      <c r="CW414" s="75"/>
      <c r="CX414" s="75"/>
      <c r="CY414" s="75"/>
      <c r="CZ414" s="75"/>
      <c r="DA414" s="75"/>
    </row>
    <row r="415" spans="2:105" x14ac:dyDescent="0.2">
      <c r="B415">
        <f>MasterPivot!B416</f>
        <v>287.16926744873098</v>
      </c>
      <c r="N415">
        <f>MasterPivot!C416</f>
        <v>67.484777850451778</v>
      </c>
      <c r="AA415">
        <f>MasterPivot!D416</f>
        <v>6.5651414025406831</v>
      </c>
      <c r="AB415">
        <f t="shared" si="72"/>
        <v>6.5651414025406831</v>
      </c>
      <c r="AO415">
        <f>MasterPivot!E416</f>
        <v>0</v>
      </c>
      <c r="AP415" t="str">
        <f t="shared" si="73"/>
        <v/>
      </c>
      <c r="BD415">
        <f>MasterPivot!F416</f>
        <v>0</v>
      </c>
      <c r="BS415">
        <f>MasterPivot!G416</f>
        <v>2.7557014975822858</v>
      </c>
      <c r="CE415">
        <f>MasterPivot!H416</f>
        <v>363.97488819930572</v>
      </c>
      <c r="CR415" s="75"/>
      <c r="CS415" s="75"/>
      <c r="CT415" s="75"/>
      <c r="CU415" s="75"/>
      <c r="CV415" s="75"/>
      <c r="CW415" s="75"/>
      <c r="CX415" s="75"/>
      <c r="CY415" s="75"/>
      <c r="CZ415" s="75"/>
      <c r="DA415" s="75"/>
    </row>
    <row r="416" spans="2:105" x14ac:dyDescent="0.2">
      <c r="B416">
        <f>MasterPivot!B417</f>
        <v>158.69258135481931</v>
      </c>
      <c r="N416">
        <f>MasterPivot!C417</f>
        <v>37.292756618382533</v>
      </c>
      <c r="AA416">
        <f>MasterPivot!D417</f>
        <v>4.8144370285298344</v>
      </c>
      <c r="AB416">
        <f t="shared" si="72"/>
        <v>4.8144370285298344</v>
      </c>
      <c r="AO416">
        <f>MasterPivot!E417</f>
        <v>4.096570512820513</v>
      </c>
      <c r="AP416">
        <f t="shared" si="73"/>
        <v>4.096570512820513</v>
      </c>
      <c r="BD416">
        <f>MasterPivot!F417</f>
        <v>0</v>
      </c>
      <c r="BS416">
        <f>MasterPivot!G417</f>
        <v>3.3100802610428497</v>
      </c>
      <c r="CE416">
        <f>MasterPivot!H417</f>
        <v>204.10985526277452</v>
      </c>
      <c r="CR416" s="75"/>
      <c r="CS416" s="75"/>
      <c r="CT416" s="75"/>
      <c r="CU416" s="75"/>
      <c r="CV416" s="75"/>
      <c r="CW416" s="75"/>
      <c r="CX416" s="75"/>
      <c r="CY416" s="75"/>
      <c r="CZ416" s="75"/>
      <c r="DA416" s="75"/>
    </row>
    <row r="417" spans="2:105" x14ac:dyDescent="0.2">
      <c r="B417">
        <f>MasterPivot!B418</f>
        <v>276.43018982034948</v>
      </c>
      <c r="N417">
        <f>MasterPivot!C418</f>
        <v>64.96109460778213</v>
      </c>
      <c r="AA417">
        <f>MasterPivot!D418</f>
        <v>3.063732654518986</v>
      </c>
      <c r="AB417">
        <f t="shared" si="72"/>
        <v>3.063732654518986</v>
      </c>
      <c r="AO417">
        <f>MasterPivot!E418</f>
        <v>0</v>
      </c>
      <c r="AP417" t="str">
        <f t="shared" si="73"/>
        <v/>
      </c>
      <c r="BD417">
        <f>MasterPivot!F418</f>
        <v>0</v>
      </c>
      <c r="BS417">
        <f>MasterPivot!G418</f>
        <v>15.478066319634793</v>
      </c>
      <c r="CE417">
        <f>MasterPivot!H418</f>
        <v>359.93308340228538</v>
      </c>
      <c r="CR417" s="75"/>
      <c r="CS417" s="75"/>
      <c r="CT417" s="75"/>
      <c r="CU417" s="75"/>
      <c r="CV417" s="75"/>
      <c r="CW417" s="75"/>
      <c r="CX417" s="75"/>
      <c r="CY417" s="75"/>
      <c r="CZ417" s="75"/>
      <c r="DA417" s="75"/>
    </row>
    <row r="418" spans="2:105" x14ac:dyDescent="0.2">
      <c r="B418">
        <f>MasterPivot!B419</f>
        <v>124.32012752321272</v>
      </c>
      <c r="N418">
        <f>MasterPivot!C419</f>
        <v>29.215229967954986</v>
      </c>
      <c r="AA418">
        <f>MasterPivot!D419</f>
        <v>0.43767609350271225</v>
      </c>
      <c r="AB418">
        <f t="shared" si="72"/>
        <v>0.43767609350271225</v>
      </c>
      <c r="AO418">
        <f>MasterPivot!E419</f>
        <v>0</v>
      </c>
      <c r="AP418" t="str">
        <f t="shared" si="73"/>
        <v/>
      </c>
      <c r="BD418">
        <f>MasterPivot!F419</f>
        <v>8.1149826388888879</v>
      </c>
      <c r="BS418">
        <f>MasterPivot!G419</f>
        <v>18.681091598589298</v>
      </c>
      <c r="CE418">
        <f>MasterPivot!H419</f>
        <v>180.76910782214858</v>
      </c>
      <c r="CR418" s="75"/>
      <c r="CS418" s="75"/>
      <c r="CT418" s="75"/>
      <c r="CU418" s="75"/>
      <c r="CV418" s="75"/>
      <c r="CW418" s="75"/>
      <c r="CX418" s="75"/>
      <c r="CY418" s="75"/>
      <c r="CZ418" s="75"/>
      <c r="DA418" s="75"/>
    </row>
    <row r="419" spans="2:105" x14ac:dyDescent="0.2">
      <c r="B419">
        <f>MasterPivot!B420</f>
        <v>343.60534951518514</v>
      </c>
      <c r="N419">
        <f>MasterPivot!C420</f>
        <v>80.747257136068498</v>
      </c>
      <c r="AA419">
        <f>MasterPivot!D420</f>
        <v>4.8144370285298344</v>
      </c>
      <c r="AB419">
        <f t="shared" si="72"/>
        <v>4.8144370285298344</v>
      </c>
      <c r="AO419">
        <f>MasterPivot!E420</f>
        <v>0</v>
      </c>
      <c r="AP419" t="str">
        <f t="shared" si="73"/>
        <v/>
      </c>
      <c r="BD419">
        <f>MasterPivot!F420</f>
        <v>0.59606759259259257</v>
      </c>
      <c r="BS419">
        <f>MasterPivot!G420</f>
        <v>15.775674370745243</v>
      </c>
      <c r="CE419">
        <f>MasterPivot!H420</f>
        <v>445.53878564312129</v>
      </c>
      <c r="CR419" s="75"/>
      <c r="CS419" s="75"/>
      <c r="CT419" s="75"/>
      <c r="CU419" s="75"/>
      <c r="CV419" s="75"/>
      <c r="CW419" s="75"/>
      <c r="CX419" s="75"/>
      <c r="CY419" s="75"/>
      <c r="CZ419" s="75"/>
      <c r="DA419" s="75"/>
    </row>
    <row r="420" spans="2:105" x14ac:dyDescent="0.2">
      <c r="B420">
        <f>MasterPivot!B421</f>
        <v>246.1604831184917</v>
      </c>
      <c r="N420">
        <f>MasterPivot!C421</f>
        <v>57.847713532845546</v>
      </c>
      <c r="AA420">
        <f>MasterPivot!D421</f>
        <v>4.3767609350271224</v>
      </c>
      <c r="AB420">
        <f t="shared" si="72"/>
        <v>4.3767609350271224</v>
      </c>
      <c r="AO420">
        <f>MasterPivot!E421</f>
        <v>3.9154059999999999</v>
      </c>
      <c r="AP420">
        <f t="shared" si="73"/>
        <v>3.9154059999999999</v>
      </c>
      <c r="BD420">
        <f>MasterPivot!F421</f>
        <v>24.096279553458199</v>
      </c>
      <c r="BS420">
        <f>MasterPivot!G421</f>
        <v>3.5992541183422926</v>
      </c>
      <c r="CE420">
        <f>MasterPivot!H421</f>
        <v>336.08049125816484</v>
      </c>
      <c r="CR420" s="75"/>
      <c r="CS420" s="75"/>
      <c r="CT420" s="75"/>
      <c r="CU420" s="75"/>
      <c r="CV420" s="75"/>
      <c r="CW420" s="75"/>
      <c r="CX420" s="75"/>
      <c r="CY420" s="75"/>
      <c r="CZ420" s="75"/>
      <c r="DA420" s="75"/>
    </row>
    <row r="421" spans="2:105" x14ac:dyDescent="0.2">
      <c r="B421">
        <f>MasterPivot!B422</f>
        <v>252.92585783386329</v>
      </c>
      <c r="N421">
        <f>MasterPivot!C422</f>
        <v>59.437576590957867</v>
      </c>
      <c r="AA421">
        <f>MasterPivot!D422</f>
        <v>6.127465309037972</v>
      </c>
      <c r="AB421">
        <f t="shared" si="72"/>
        <v>6.127465309037972</v>
      </c>
      <c r="AO421">
        <f>MasterPivot!E422</f>
        <v>0</v>
      </c>
      <c r="AP421" t="str">
        <f t="shared" si="73"/>
        <v/>
      </c>
      <c r="BD421">
        <f>MasterPivot!F422</f>
        <v>0</v>
      </c>
      <c r="BS421">
        <f>MasterPivot!G422</f>
        <v>0</v>
      </c>
      <c r="CE421">
        <f>MasterPivot!H422</f>
        <v>318.49089973385912</v>
      </c>
      <c r="CR421" s="75"/>
      <c r="CS421" s="75"/>
      <c r="CT421" s="75"/>
      <c r="CU421" s="75"/>
      <c r="CV421" s="75"/>
      <c r="CW421" s="75"/>
      <c r="CX421" s="75"/>
      <c r="CY421" s="75"/>
      <c r="CZ421" s="75"/>
      <c r="DA421" s="75"/>
    </row>
    <row r="422" spans="2:105" x14ac:dyDescent="0.2">
      <c r="B422">
        <f>MasterPivot!B423</f>
        <v>121.0752076086149</v>
      </c>
      <c r="N422">
        <f>MasterPivot!C423</f>
        <v>28.452673788024502</v>
      </c>
      <c r="AA422">
        <f>MasterPivot!D423</f>
        <v>2.1883804675135612</v>
      </c>
      <c r="AB422">
        <f t="shared" si="72"/>
        <v>2.1883804675135612</v>
      </c>
      <c r="AO422">
        <f>MasterPivot!E423</f>
        <v>0</v>
      </c>
      <c r="AP422" t="str">
        <f t="shared" si="73"/>
        <v/>
      </c>
      <c r="BD422">
        <f>MasterPivot!F423</f>
        <v>0</v>
      </c>
      <c r="BS422">
        <f>MasterPivot!G423</f>
        <v>33.981365013992047</v>
      </c>
      <c r="CE422">
        <f>MasterPivot!H423</f>
        <v>185.697626878145</v>
      </c>
      <c r="CR422" s="75"/>
      <c r="CS422" s="75"/>
      <c r="CT422" s="75"/>
      <c r="CU422" s="75"/>
      <c r="CV422" s="75"/>
      <c r="CW422" s="75"/>
      <c r="CX422" s="75"/>
      <c r="CY422" s="75"/>
      <c r="CZ422" s="75"/>
      <c r="DA422" s="75"/>
    </row>
    <row r="423" spans="2:105" x14ac:dyDescent="0.2">
      <c r="B423">
        <f>MasterPivot!B424</f>
        <v>449.46785058063239</v>
      </c>
      <c r="N423">
        <f>MasterPivot!C424</f>
        <v>105.6249448864486</v>
      </c>
      <c r="AA423">
        <f>MasterPivot!D424</f>
        <v>1.750704374010849</v>
      </c>
      <c r="AB423">
        <f t="shared" si="72"/>
        <v>1.750704374010849</v>
      </c>
      <c r="AO423">
        <f>MasterPivot!E424</f>
        <v>0</v>
      </c>
      <c r="AP423" t="str">
        <f t="shared" si="73"/>
        <v/>
      </c>
      <c r="BD423">
        <f>MasterPivot!F424</f>
        <v>14.181538896467041</v>
      </c>
      <c r="BS423">
        <f>MasterPivot!G424</f>
        <v>7.6241922935571464</v>
      </c>
      <c r="CE423">
        <f>MasterPivot!H424</f>
        <v>578.64923103111607</v>
      </c>
      <c r="CR423" s="75"/>
      <c r="CS423" s="75"/>
      <c r="CT423" s="75"/>
      <c r="CU423" s="75"/>
      <c r="CV423" s="75"/>
      <c r="CW423" s="75"/>
      <c r="CX423" s="75"/>
      <c r="CY423" s="75"/>
      <c r="CZ423" s="75"/>
      <c r="DA423" s="75"/>
    </row>
    <row r="424" spans="2:105" x14ac:dyDescent="0.2">
      <c r="B424">
        <f>MasterPivot!B425</f>
        <v>232.11203525540012</v>
      </c>
      <c r="N424">
        <f>MasterPivot!C425</f>
        <v>54.546328285019023</v>
      </c>
      <c r="AA424">
        <f>MasterPivot!D425</f>
        <v>3.93908484152441</v>
      </c>
      <c r="AB424">
        <f t="shared" si="72"/>
        <v>3.93908484152441</v>
      </c>
      <c r="AO424">
        <f>MasterPivot!E425</f>
        <v>3.0205792619542615</v>
      </c>
      <c r="AP424">
        <f t="shared" si="73"/>
        <v>3.0205792619542615</v>
      </c>
      <c r="BD424">
        <f>MasterPivot!F425</f>
        <v>1.6296296296296295</v>
      </c>
      <c r="BS424">
        <f>MasterPivot!G425</f>
        <v>1.8782147094902333</v>
      </c>
      <c r="CE424">
        <f>MasterPivot!H425</f>
        <v>294.10529272106339</v>
      </c>
      <c r="CR424" s="75"/>
      <c r="CS424" s="75"/>
      <c r="CT424" s="75"/>
      <c r="CU424" s="75"/>
      <c r="CV424" s="75"/>
      <c r="CW424" s="75"/>
      <c r="CX424" s="75"/>
      <c r="CY424" s="75"/>
      <c r="CZ424" s="75"/>
      <c r="DA424" s="75"/>
    </row>
    <row r="425" spans="2:105" x14ac:dyDescent="0.2">
      <c r="B425">
        <f>MasterPivot!B426</f>
        <v>131.77861347955462</v>
      </c>
      <c r="N425">
        <f>MasterPivot!C426</f>
        <v>30.967974167695335</v>
      </c>
      <c r="AA425">
        <f>MasterPivot!D426</f>
        <v>0.43767609350271225</v>
      </c>
      <c r="AB425">
        <f t="shared" si="72"/>
        <v>0.43767609350271225</v>
      </c>
      <c r="AO425">
        <f>MasterPivot!E426</f>
        <v>0</v>
      </c>
      <c r="AP425" t="str">
        <f t="shared" si="73"/>
        <v/>
      </c>
      <c r="BD425">
        <f>MasterPivot!F426</f>
        <v>3.6483562500000009</v>
      </c>
      <c r="BS425">
        <f>MasterPivot!G426</f>
        <v>1.7929561318714229</v>
      </c>
      <c r="CE425">
        <f>MasterPivot!H426</f>
        <v>168.6255761226241</v>
      </c>
      <c r="CR425" s="75"/>
      <c r="CS425" s="75"/>
      <c r="CT425" s="75"/>
      <c r="CU425" s="75"/>
      <c r="CV425" s="75"/>
      <c r="CW425" s="75"/>
      <c r="CX425" s="75"/>
      <c r="CY425" s="75"/>
      <c r="CZ425" s="75"/>
      <c r="DA425" s="75"/>
    </row>
    <row r="426" spans="2:105" x14ac:dyDescent="0.2">
      <c r="B426">
        <f>MasterPivot!B427</f>
        <v>59.745436924542929</v>
      </c>
      <c r="N426">
        <f>MasterPivot!C427</f>
        <v>12.2478145695313</v>
      </c>
      <c r="AA426">
        <f>MasterPivot!D427</f>
        <v>0.8753521870054245</v>
      </c>
      <c r="AB426">
        <f t="shared" si="72"/>
        <v>0.8753521870054245</v>
      </c>
      <c r="AO426">
        <f>MasterPivot!E427</f>
        <v>0</v>
      </c>
      <c r="AP426" t="str">
        <f t="shared" si="73"/>
        <v/>
      </c>
      <c r="BD426">
        <f>MasterPivot!F427</f>
        <v>0</v>
      </c>
      <c r="BS426">
        <f>MasterPivot!G427</f>
        <v>2.823860368725934</v>
      </c>
      <c r="CE426">
        <f>MasterPivot!H427</f>
        <v>75.692464049805579</v>
      </c>
      <c r="CR426" s="75"/>
      <c r="CS426" s="75"/>
      <c r="CT426" s="75"/>
      <c r="CU426" s="75"/>
      <c r="CV426" s="75"/>
      <c r="CW426" s="75"/>
      <c r="CX426" s="75"/>
      <c r="CY426" s="75"/>
      <c r="CZ426" s="75"/>
      <c r="DA426" s="75"/>
    </row>
    <row r="427" spans="2:105" x14ac:dyDescent="0.2">
      <c r="B427">
        <f>MasterPivot!B428</f>
        <v>128.06195869429615</v>
      </c>
      <c r="N427">
        <f>MasterPivot!C428</f>
        <v>30.094560293159596</v>
      </c>
      <c r="AA427">
        <f>MasterPivot!D428</f>
        <v>0.8753521870054245</v>
      </c>
      <c r="AB427">
        <f t="shared" si="72"/>
        <v>0.8753521870054245</v>
      </c>
      <c r="AO427">
        <f>MasterPivot!E428</f>
        <v>0</v>
      </c>
      <c r="AP427" t="str">
        <f t="shared" si="73"/>
        <v/>
      </c>
      <c r="BD427">
        <f>MasterPivot!F428</f>
        <v>0</v>
      </c>
      <c r="BS427">
        <f>MasterPivot!G428</f>
        <v>6.570596602483981</v>
      </c>
      <c r="CE427">
        <f>MasterPivot!H428</f>
        <v>165.60246777694516</v>
      </c>
      <c r="CR427" s="75"/>
      <c r="CS427" s="75"/>
      <c r="CT427" s="75"/>
      <c r="CU427" s="75"/>
      <c r="CV427" s="75"/>
      <c r="CW427" s="75"/>
      <c r="CX427" s="75"/>
      <c r="CY427" s="75"/>
      <c r="CZ427" s="75"/>
      <c r="DA427" s="75"/>
    </row>
    <row r="428" spans="2:105" x14ac:dyDescent="0.2">
      <c r="B428">
        <f>MasterPivot!B429</f>
        <v>127.69499375469699</v>
      </c>
      <c r="N428">
        <f>MasterPivot!C429</f>
        <v>30.008323532353792</v>
      </c>
      <c r="AA428">
        <f>MasterPivot!D429</f>
        <v>3.93908484152441</v>
      </c>
      <c r="AB428">
        <f t="shared" si="72"/>
        <v>3.93908484152441</v>
      </c>
      <c r="AO428">
        <f>MasterPivot!E429</f>
        <v>1.712481398809524</v>
      </c>
      <c r="AP428">
        <f t="shared" si="73"/>
        <v>1.712481398809524</v>
      </c>
      <c r="BD428">
        <f>MasterPivot!F429</f>
        <v>0.73076105442176875</v>
      </c>
      <c r="BS428">
        <f>MasterPivot!G429</f>
        <v>58.224694855764547</v>
      </c>
      <c r="CE428">
        <f>MasterPivot!H429</f>
        <v>220.59785803876153</v>
      </c>
      <c r="CR428" s="75"/>
      <c r="CS428" s="75"/>
      <c r="CT428" s="75"/>
      <c r="CU428" s="75"/>
      <c r="CV428" s="75"/>
      <c r="CW428" s="75"/>
      <c r="CX428" s="75"/>
      <c r="CY428" s="75"/>
      <c r="CZ428" s="75"/>
      <c r="DA428" s="75"/>
    </row>
    <row r="429" spans="2:105" x14ac:dyDescent="0.2">
      <c r="B429">
        <f>MasterPivot!B430</f>
        <v>338.31472690008241</v>
      </c>
      <c r="N429">
        <f>MasterPivot!C430</f>
        <v>79.503960821519357</v>
      </c>
      <c r="AA429">
        <f>MasterPivot!D430</f>
        <v>1.750704374010849</v>
      </c>
      <c r="AB429">
        <f t="shared" si="72"/>
        <v>1.750704374010849</v>
      </c>
      <c r="AO429">
        <f>MasterPivot!E430</f>
        <v>0</v>
      </c>
      <c r="AP429" t="str">
        <f t="shared" si="73"/>
        <v/>
      </c>
      <c r="BD429">
        <f>MasterPivot!F430</f>
        <v>2.5649479166666667</v>
      </c>
      <c r="BS429">
        <f>MasterPivot!G430</f>
        <v>0.71172184737355626</v>
      </c>
      <c r="CE429">
        <f>MasterPivot!H430</f>
        <v>422.84606185965282</v>
      </c>
      <c r="CR429" s="75"/>
      <c r="CS429" s="75"/>
      <c r="CT429" s="75"/>
      <c r="CU429" s="75"/>
      <c r="CV429" s="75"/>
      <c r="CW429" s="75"/>
      <c r="CX429" s="75"/>
      <c r="CY429" s="75"/>
      <c r="CZ429" s="75"/>
      <c r="DA429" s="75"/>
    </row>
    <row r="430" spans="2:105" x14ac:dyDescent="0.2">
      <c r="B430">
        <f>MasterPivot!B431</f>
        <v>134.18711861713857</v>
      </c>
      <c r="N430">
        <f>MasterPivot!C431</f>
        <v>31.533972875027562</v>
      </c>
      <c r="AA430">
        <f>MasterPivot!D431</f>
        <v>2.6260565610162736</v>
      </c>
      <c r="AB430">
        <f t="shared" si="72"/>
        <v>2.6260565610162736</v>
      </c>
      <c r="AO430">
        <f>MasterPivot!E431</f>
        <v>0</v>
      </c>
      <c r="AP430" t="str">
        <f t="shared" si="73"/>
        <v/>
      </c>
      <c r="BD430">
        <f>MasterPivot!F431</f>
        <v>3.3949930909863948</v>
      </c>
      <c r="BS430">
        <f>MasterPivot!G431</f>
        <v>11.858607270532646</v>
      </c>
      <c r="CE430">
        <f>MasterPivot!H431</f>
        <v>183.60074841470143</v>
      </c>
      <c r="CR430" s="75"/>
      <c r="CS430" s="75"/>
      <c r="CT430" s="75"/>
      <c r="CU430" s="75"/>
      <c r="CV430" s="75"/>
      <c r="CW430" s="75"/>
      <c r="CX430" s="75"/>
      <c r="CY430" s="75"/>
      <c r="CZ430" s="75"/>
      <c r="DA430" s="75"/>
    </row>
    <row r="431" spans="2:105" x14ac:dyDescent="0.2">
      <c r="B431">
        <f>MasterPivot!B432</f>
        <v>192.80714089678324</v>
      </c>
      <c r="N431">
        <f>MasterPivot!C432</f>
        <v>45.309678110744059</v>
      </c>
      <c r="AA431">
        <f>MasterPivot!D432</f>
        <v>3.93908484152441</v>
      </c>
      <c r="AB431">
        <f t="shared" si="72"/>
        <v>3.93908484152441</v>
      </c>
      <c r="AO431">
        <f>MasterPivot!E432</f>
        <v>0</v>
      </c>
      <c r="AP431" t="str">
        <f t="shared" si="73"/>
        <v/>
      </c>
      <c r="BD431">
        <f>MasterPivot!F432</f>
        <v>4.0210965348639451</v>
      </c>
      <c r="BS431">
        <f>MasterPivot!G432</f>
        <v>4.4156178295281237</v>
      </c>
      <c r="CE431">
        <f>MasterPivot!H432</f>
        <v>250.49261821344376</v>
      </c>
      <c r="CR431" s="75"/>
      <c r="CS431" s="75"/>
      <c r="CT431" s="75"/>
      <c r="CU431" s="75"/>
      <c r="CV431" s="75"/>
      <c r="CW431" s="75"/>
      <c r="CX431" s="75"/>
      <c r="CY431" s="75"/>
      <c r="CZ431" s="75"/>
      <c r="DA431" s="75"/>
    </row>
    <row r="432" spans="2:105" x14ac:dyDescent="0.2">
      <c r="B432">
        <f>MasterPivot!B433</f>
        <v>279.46879902690944</v>
      </c>
      <c r="N432">
        <f>MasterPivot!C433</f>
        <v>65.675167771323714</v>
      </c>
      <c r="AA432">
        <f>MasterPivot!D433</f>
        <v>5.2521131220325472</v>
      </c>
      <c r="AB432">
        <f t="shared" si="72"/>
        <v>5.2521131220325472</v>
      </c>
      <c r="AO432">
        <f>MasterPivot!E433</f>
        <v>3.5518954545454546</v>
      </c>
      <c r="AP432">
        <f t="shared" si="73"/>
        <v>3.5518954545454546</v>
      </c>
      <c r="BD432">
        <f>MasterPivot!F433</f>
        <v>0</v>
      </c>
      <c r="BS432">
        <f>MasterPivot!G433</f>
        <v>3.3738008944573838</v>
      </c>
      <c r="CE432">
        <f>MasterPivot!H433</f>
        <v>353.76988081472302</v>
      </c>
      <c r="CR432" s="75"/>
      <c r="CS432" s="75"/>
      <c r="CT432" s="75"/>
      <c r="CU432" s="75"/>
      <c r="CV432" s="75"/>
      <c r="CW432" s="75"/>
      <c r="CX432" s="75"/>
      <c r="CY432" s="75"/>
      <c r="CZ432" s="75"/>
      <c r="DA432" s="75"/>
    </row>
    <row r="433" spans="2:105" x14ac:dyDescent="0.2">
      <c r="B433">
        <f>MasterPivot!B434</f>
        <v>353.91208492725355</v>
      </c>
      <c r="N433">
        <f>MasterPivot!C434</f>
        <v>83.169339957904583</v>
      </c>
      <c r="AA433">
        <f>MasterPivot!D434</f>
        <v>9.6288740570596687</v>
      </c>
      <c r="AB433">
        <f t="shared" si="72"/>
        <v>9.6288740570596687</v>
      </c>
      <c r="AO433">
        <f>MasterPivot!E434</f>
        <v>0</v>
      </c>
      <c r="AP433" t="str">
        <f t="shared" si="73"/>
        <v/>
      </c>
      <c r="BD433">
        <f>MasterPivot!F434</f>
        <v>3.4393672067577263</v>
      </c>
      <c r="BS433">
        <f>MasterPivot!G434</f>
        <v>0</v>
      </c>
      <c r="CE433">
        <f>MasterPivot!H434</f>
        <v>450.14966614897548</v>
      </c>
      <c r="CR433" s="75"/>
      <c r="CS433" s="75"/>
      <c r="CT433" s="75"/>
      <c r="CU433" s="75"/>
      <c r="CV433" s="75"/>
      <c r="CW433" s="75"/>
      <c r="CX433" s="75"/>
      <c r="CY433" s="75"/>
      <c r="CZ433" s="75"/>
      <c r="DA433" s="75"/>
    </row>
    <row r="434" spans="2:105" x14ac:dyDescent="0.2">
      <c r="B434">
        <f>MasterPivot!B435</f>
        <v>229.66104235384577</v>
      </c>
      <c r="N434">
        <f>MasterPivot!C435</f>
        <v>53.970344953153756</v>
      </c>
      <c r="AA434">
        <f>MasterPivot!D435</f>
        <v>6.5651414025406831</v>
      </c>
      <c r="AB434">
        <f t="shared" si="72"/>
        <v>6.5651414025406831</v>
      </c>
      <c r="AO434">
        <f>MasterPivot!E435</f>
        <v>0</v>
      </c>
      <c r="AP434" t="str">
        <f t="shared" si="73"/>
        <v/>
      </c>
      <c r="BD434">
        <f>MasterPivot!F435</f>
        <v>0</v>
      </c>
      <c r="BS434">
        <f>MasterPivot!G435</f>
        <v>4.9650963344035475</v>
      </c>
      <c r="CE434">
        <f>MasterPivot!H435</f>
        <v>295.16162504394373</v>
      </c>
      <c r="CR434" s="75"/>
      <c r="CS434" s="75"/>
      <c r="CT434" s="75"/>
      <c r="CU434" s="75"/>
      <c r="CV434" s="75"/>
      <c r="CW434" s="75"/>
      <c r="CX434" s="75"/>
      <c r="CY434" s="75"/>
      <c r="CZ434" s="75"/>
      <c r="DA434" s="75"/>
    </row>
    <row r="435" spans="2:105" x14ac:dyDescent="0.2">
      <c r="B435">
        <f>MasterPivot!B436</f>
        <v>206.5354973694663</v>
      </c>
      <c r="N435">
        <f>MasterPivot!C436</f>
        <v>48.535841881824581</v>
      </c>
      <c r="AA435">
        <f>MasterPivot!D436</f>
        <v>4.3767609350271224</v>
      </c>
      <c r="AB435">
        <f t="shared" si="72"/>
        <v>4.3767609350271224</v>
      </c>
      <c r="AO435">
        <f>MasterPivot!E436</f>
        <v>0</v>
      </c>
      <c r="AP435" t="str">
        <f t="shared" si="73"/>
        <v/>
      </c>
      <c r="BD435">
        <f>MasterPivot!F436</f>
        <v>0</v>
      </c>
      <c r="BS435">
        <f>MasterPivot!G436</f>
        <v>2.3253990827002915</v>
      </c>
      <c r="CE435">
        <f>MasterPivot!H436</f>
        <v>261.77349926901832</v>
      </c>
      <c r="CR435" s="75"/>
      <c r="CS435" s="75"/>
      <c r="CT435" s="75"/>
      <c r="CU435" s="75"/>
      <c r="CV435" s="75"/>
      <c r="CW435" s="75"/>
      <c r="CX435" s="75"/>
      <c r="CY435" s="75"/>
      <c r="CZ435" s="75"/>
      <c r="DA435" s="75"/>
    </row>
    <row r="436" spans="2:105" x14ac:dyDescent="0.2">
      <c r="B436">
        <f>MasterPivot!B437</f>
        <v>268.6531409789448</v>
      </c>
      <c r="N436">
        <f>MasterPivot!C437</f>
        <v>63.133488130052022</v>
      </c>
      <c r="AA436">
        <f>MasterPivot!D437</f>
        <v>4.8144370285298344</v>
      </c>
      <c r="AB436">
        <f t="shared" si="72"/>
        <v>4.8144370285298344</v>
      </c>
      <c r="AO436">
        <f>MasterPivot!E437</f>
        <v>3.4869644779332618</v>
      </c>
      <c r="AP436">
        <f t="shared" si="73"/>
        <v>3.4869644779332618</v>
      </c>
      <c r="BD436">
        <f>MasterPivot!F437</f>
        <v>0</v>
      </c>
      <c r="BS436">
        <f>MasterPivot!G437</f>
        <v>2.1430821985508928</v>
      </c>
      <c r="CE436">
        <f>MasterPivot!H437</f>
        <v>338.7441483360775</v>
      </c>
      <c r="CR436" s="75"/>
      <c r="CS436" s="75"/>
      <c r="CT436" s="75"/>
      <c r="CU436" s="75"/>
      <c r="CV436" s="75"/>
      <c r="CW436" s="75"/>
      <c r="CX436" s="75"/>
      <c r="CY436" s="75"/>
      <c r="CZ436" s="75"/>
      <c r="DA436" s="75"/>
    </row>
    <row r="437" spans="2:105" x14ac:dyDescent="0.2">
      <c r="B437">
        <f>MasterPivot!B438</f>
        <v>114.69385455805975</v>
      </c>
      <c r="N437">
        <f>MasterPivot!C438</f>
        <v>26.953055821144041</v>
      </c>
      <c r="AA437">
        <f>MasterPivot!D438</f>
        <v>4.8144370285298344</v>
      </c>
      <c r="AB437">
        <f t="shared" si="72"/>
        <v>4.8144370285298344</v>
      </c>
      <c r="AO437">
        <f>MasterPivot!E438</f>
        <v>0</v>
      </c>
      <c r="AP437" t="str">
        <f t="shared" si="73"/>
        <v/>
      </c>
      <c r="BD437">
        <f>MasterPivot!F438</f>
        <v>1.5650962962962964</v>
      </c>
      <c r="BS437">
        <f>MasterPivot!G438</f>
        <v>17.163750954971327</v>
      </c>
      <c r="CE437">
        <f>MasterPivot!H438</f>
        <v>165.19019465900126</v>
      </c>
      <c r="CR437" s="75"/>
      <c r="CS437" s="75"/>
      <c r="CT437" s="75"/>
      <c r="CU437" s="75"/>
      <c r="CV437" s="75"/>
      <c r="CW437" s="75"/>
      <c r="CX437" s="75"/>
      <c r="CY437" s="75"/>
      <c r="CZ437" s="75"/>
      <c r="DA437" s="75"/>
    </row>
    <row r="438" spans="2:105" x14ac:dyDescent="0.2">
      <c r="B438">
        <f>MasterPivot!B439</f>
        <v>293.54766568085137</v>
      </c>
      <c r="N438">
        <f>MasterPivot!C439</f>
        <v>68.983701435000071</v>
      </c>
      <c r="AA438">
        <f>MasterPivot!D439</f>
        <v>2.6260565610162736</v>
      </c>
      <c r="AB438">
        <f t="shared" si="72"/>
        <v>2.6260565610162736</v>
      </c>
      <c r="AO438">
        <f>MasterPivot!E439</f>
        <v>0</v>
      </c>
      <c r="AP438" t="str">
        <f t="shared" si="73"/>
        <v/>
      </c>
      <c r="BD438">
        <f>MasterPivot!F439</f>
        <v>3.0171064814814805</v>
      </c>
      <c r="BS438">
        <f>MasterPivot!G439</f>
        <v>9.1046804511917294</v>
      </c>
      <c r="CE438">
        <f>MasterPivot!H439</f>
        <v>377.27921060954094</v>
      </c>
      <c r="CR438" s="75"/>
      <c r="CS438" s="75"/>
      <c r="CT438" s="75"/>
      <c r="CU438" s="75"/>
      <c r="CV438" s="75"/>
      <c r="CW438" s="75"/>
      <c r="CX438" s="75"/>
      <c r="CY438" s="75"/>
      <c r="CZ438" s="75"/>
      <c r="DA438" s="75"/>
    </row>
    <row r="439" spans="2:105" x14ac:dyDescent="0.2">
      <c r="B439">
        <f>MasterPivot!B440</f>
        <v>211.80917546316505</v>
      </c>
      <c r="N439">
        <f>MasterPivot!C440</f>
        <v>49.775156233843781</v>
      </c>
      <c r="AA439">
        <f>MasterPivot!D440</f>
        <v>4.3767609350271224</v>
      </c>
      <c r="AB439">
        <f t="shared" si="72"/>
        <v>4.3767609350271224</v>
      </c>
      <c r="AO439">
        <f>MasterPivot!E440</f>
        <v>0</v>
      </c>
      <c r="AP439" t="str">
        <f t="shared" si="73"/>
        <v/>
      </c>
      <c r="BD439">
        <f>MasterPivot!F440</f>
        <v>2.6949999999999994</v>
      </c>
      <c r="BS439">
        <f>MasterPivot!G440</f>
        <v>7.5831384403502646</v>
      </c>
      <c r="CE439">
        <f>MasterPivot!H440</f>
        <v>276.23923107238619</v>
      </c>
      <c r="CR439" s="75"/>
      <c r="CS439" s="75"/>
      <c r="CT439" s="75"/>
      <c r="CU439" s="75"/>
      <c r="CV439" s="75"/>
      <c r="CW439" s="75"/>
      <c r="CX439" s="75"/>
      <c r="CY439" s="75"/>
      <c r="CZ439" s="75"/>
      <c r="DA439" s="75"/>
    </row>
    <row r="440" spans="2:105" x14ac:dyDescent="0.2">
      <c r="B440">
        <f>MasterPivot!B441</f>
        <v>234.98107135718487</v>
      </c>
      <c r="N440">
        <f>MasterPivot!C441</f>
        <v>55.220551768938442</v>
      </c>
      <c r="AA440">
        <f>MasterPivot!D441</f>
        <v>3.501408748021698</v>
      </c>
      <c r="AB440">
        <f t="shared" si="72"/>
        <v>3.501408748021698</v>
      </c>
      <c r="AO440">
        <f>MasterPivot!E441</f>
        <v>4.4630645161290321</v>
      </c>
      <c r="AP440">
        <f t="shared" si="73"/>
        <v>4.4630645161290321</v>
      </c>
      <c r="BD440">
        <f>MasterPivot!F441</f>
        <v>19.063657213989913</v>
      </c>
      <c r="BS440">
        <f>MasterPivot!G441</f>
        <v>14.27454763660743</v>
      </c>
      <c r="CE440">
        <f>MasterPivot!H441</f>
        <v>327.04123672474236</v>
      </c>
      <c r="CR440" s="75"/>
      <c r="CS440" s="75"/>
      <c r="CT440" s="75"/>
      <c r="CU440" s="75"/>
      <c r="CV440" s="75"/>
      <c r="CW440" s="75"/>
      <c r="CX440" s="75"/>
      <c r="CY440" s="75"/>
      <c r="CZ440" s="75"/>
      <c r="DA440" s="75"/>
    </row>
    <row r="441" spans="2:105" x14ac:dyDescent="0.2">
      <c r="B441">
        <f>MasterPivot!B442</f>
        <v>61.458990657170141</v>
      </c>
      <c r="N441">
        <f>MasterPivot!C442</f>
        <v>12.599093084719877</v>
      </c>
      <c r="AA441">
        <f>MasterPivot!D442</f>
        <v>0.43767609350271225</v>
      </c>
      <c r="AB441">
        <f t="shared" si="72"/>
        <v>0.43767609350271225</v>
      </c>
      <c r="AO441">
        <f>MasterPivot!E442</f>
        <v>0</v>
      </c>
      <c r="AP441" t="str">
        <f t="shared" si="73"/>
        <v/>
      </c>
      <c r="BD441">
        <f>MasterPivot!F442</f>
        <v>1.4210624999999999</v>
      </c>
      <c r="BS441">
        <f>MasterPivot!G442</f>
        <v>12.256922914400983</v>
      </c>
      <c r="CE441">
        <f>MasterPivot!H442</f>
        <v>88.173745249793726</v>
      </c>
      <c r="CR441" s="75"/>
      <c r="CS441" s="75"/>
      <c r="CT441" s="75"/>
      <c r="CU441" s="75"/>
      <c r="CV441" s="75"/>
      <c r="CW441" s="75"/>
      <c r="CX441" s="75"/>
      <c r="CY441" s="75"/>
      <c r="CZ441" s="75"/>
      <c r="DA441" s="75"/>
    </row>
    <row r="442" spans="2:105" x14ac:dyDescent="0.2">
      <c r="B442">
        <f>MasterPivot!B443</f>
        <v>183.3666925717821</v>
      </c>
      <c r="N442">
        <f>MasterPivot!C443</f>
        <v>43.091172754368792</v>
      </c>
      <c r="AA442">
        <f>MasterPivot!D443</f>
        <v>3.93908484152441</v>
      </c>
      <c r="AB442">
        <f t="shared" si="72"/>
        <v>3.93908484152441</v>
      </c>
      <c r="AO442">
        <f>MasterPivot!E443</f>
        <v>0</v>
      </c>
      <c r="AP442" t="str">
        <f t="shared" si="73"/>
        <v/>
      </c>
      <c r="BD442">
        <f>MasterPivot!F443</f>
        <v>0.60822704081632661</v>
      </c>
      <c r="BS442">
        <f>MasterPivot!G443</f>
        <v>30.472650328473421</v>
      </c>
      <c r="CE442">
        <f>MasterPivot!H443</f>
        <v>261.47782753696504</v>
      </c>
      <c r="CR442" s="75"/>
      <c r="CS442" s="75"/>
      <c r="CT442" s="75"/>
      <c r="CU442" s="75"/>
      <c r="CV442" s="75"/>
      <c r="CW442" s="75"/>
      <c r="CX442" s="75"/>
      <c r="CY442" s="75"/>
      <c r="CZ442" s="75"/>
      <c r="DA442" s="75"/>
    </row>
    <row r="443" spans="2:105" x14ac:dyDescent="0.2">
      <c r="B443">
        <f>MasterPivot!B444</f>
        <v>95.833324544311409</v>
      </c>
      <c r="N443">
        <f>MasterPivot!C444</f>
        <v>22.520831267913181</v>
      </c>
      <c r="AA443">
        <f>MasterPivot!D444</f>
        <v>0.43767609350271225</v>
      </c>
      <c r="AB443">
        <f t="shared" si="72"/>
        <v>0.43767609350271225</v>
      </c>
      <c r="AO443">
        <f>MasterPivot!E444</f>
        <v>0</v>
      </c>
      <c r="AP443" t="str">
        <f t="shared" si="73"/>
        <v/>
      </c>
      <c r="BD443">
        <f>MasterPivot!F444</f>
        <v>0</v>
      </c>
      <c r="BS443">
        <f>MasterPivot!G444</f>
        <v>7.7929477244091734</v>
      </c>
      <c r="CE443">
        <f>MasterPivot!H444</f>
        <v>126.58477963013648</v>
      </c>
      <c r="CR443" s="75"/>
      <c r="CS443" s="75"/>
      <c r="CT443" s="75"/>
      <c r="CU443" s="75"/>
      <c r="CV443" s="75"/>
      <c r="CW443" s="75"/>
      <c r="CX443" s="75"/>
      <c r="CY443" s="75"/>
      <c r="CZ443" s="75"/>
      <c r="DA443" s="75"/>
    </row>
    <row r="444" spans="2:105" x14ac:dyDescent="0.2">
      <c r="B444">
        <f>MasterPivot!B445</f>
        <v>210.40754137806613</v>
      </c>
      <c r="N444">
        <f>MasterPivot!C445</f>
        <v>49.445772223845537</v>
      </c>
      <c r="AA444">
        <f>MasterPivot!D445</f>
        <v>3.501408748021698</v>
      </c>
      <c r="AB444">
        <f t="shared" si="72"/>
        <v>3.501408748021698</v>
      </c>
      <c r="AO444">
        <f>MasterPivot!E445</f>
        <v>2.5681724137931039</v>
      </c>
      <c r="AP444">
        <f t="shared" si="73"/>
        <v>2.5681724137931039</v>
      </c>
      <c r="BD444">
        <f>MasterPivot!F445</f>
        <v>0</v>
      </c>
      <c r="BS444">
        <f>MasterPivot!G445</f>
        <v>3.8491457164248497</v>
      </c>
      <c r="CE444">
        <f>MasterPivot!H445</f>
        <v>267.20386806635821</v>
      </c>
      <c r="CR444" s="75"/>
      <c r="CS444" s="75"/>
      <c r="CT444" s="75"/>
      <c r="CU444" s="75"/>
      <c r="CV444" s="75"/>
      <c r="CW444" s="75"/>
      <c r="CX444" s="75"/>
      <c r="CY444" s="75"/>
      <c r="CZ444" s="75"/>
      <c r="DA444" s="75"/>
    </row>
    <row r="445" spans="2:105" x14ac:dyDescent="0.2">
      <c r="B445">
        <f>MasterPivot!B446</f>
        <v>172.28035984974019</v>
      </c>
      <c r="N445">
        <f>MasterPivot!C446</f>
        <v>40.485884564688945</v>
      </c>
      <c r="AA445">
        <f>MasterPivot!D446</f>
        <v>0.8753521870054245</v>
      </c>
      <c r="AB445">
        <f t="shared" si="72"/>
        <v>0.8753521870054245</v>
      </c>
      <c r="AO445">
        <f>MasterPivot!E446</f>
        <v>0</v>
      </c>
      <c r="AP445" t="str">
        <f t="shared" si="73"/>
        <v/>
      </c>
      <c r="BD445">
        <f>MasterPivot!F446</f>
        <v>0</v>
      </c>
      <c r="BS445">
        <f>MasterPivot!G446</f>
        <v>2.5246886021681876</v>
      </c>
      <c r="CE445">
        <f>MasterPivot!H446</f>
        <v>216.16628520360277</v>
      </c>
      <c r="CR445" s="75"/>
      <c r="CS445" s="75"/>
      <c r="CT445" s="75"/>
      <c r="CU445" s="75"/>
      <c r="CV445" s="75"/>
      <c r="CW445" s="75"/>
      <c r="CX445" s="75"/>
      <c r="CY445" s="75"/>
      <c r="CZ445" s="75"/>
      <c r="DA445" s="75"/>
    </row>
    <row r="446" spans="2:105" x14ac:dyDescent="0.2">
      <c r="B446">
        <f>MasterPivot!B447</f>
        <v>98.143771697739552</v>
      </c>
      <c r="N446">
        <f>MasterPivot!C447</f>
        <v>23.063786348968794</v>
      </c>
      <c r="AA446">
        <f>MasterPivot!D447</f>
        <v>3.93908484152441</v>
      </c>
      <c r="AB446">
        <f t="shared" si="72"/>
        <v>3.93908484152441</v>
      </c>
      <c r="AO446">
        <f>MasterPivot!E447</f>
        <v>0</v>
      </c>
      <c r="AP446" t="str">
        <f t="shared" si="73"/>
        <v/>
      </c>
      <c r="BD446">
        <f>MasterPivot!F447</f>
        <v>0.38512731481481483</v>
      </c>
      <c r="BS446">
        <f>MasterPivot!G447</f>
        <v>0</v>
      </c>
      <c r="CE446">
        <f>MasterPivot!H447</f>
        <v>125.53177020304756</v>
      </c>
      <c r="CR446" s="75"/>
      <c r="CS446" s="75"/>
      <c r="CT446" s="75"/>
      <c r="CU446" s="75"/>
      <c r="CV446" s="75"/>
      <c r="CW446" s="75"/>
      <c r="CX446" s="75"/>
      <c r="CY446" s="75"/>
      <c r="CZ446" s="75"/>
      <c r="DA446" s="75"/>
    </row>
    <row r="447" spans="2:105" x14ac:dyDescent="0.2">
      <c r="B447">
        <f>MasterPivot!B448</f>
        <v>169.97798704788906</v>
      </c>
      <c r="N447">
        <f>MasterPivot!C448</f>
        <v>39.944826956253927</v>
      </c>
      <c r="AA447">
        <f>MasterPivot!D448</f>
        <v>1.3130282805081368</v>
      </c>
      <c r="AB447">
        <f t="shared" si="72"/>
        <v>1.3130282805081368</v>
      </c>
      <c r="AO447">
        <f>MasterPivot!E448</f>
        <v>0</v>
      </c>
      <c r="AP447" t="str">
        <f t="shared" si="73"/>
        <v/>
      </c>
      <c r="BD447">
        <f>MasterPivot!F448</f>
        <v>2.4962797619047619</v>
      </c>
      <c r="BS447">
        <f>MasterPivot!G448</f>
        <v>13.641841225218721</v>
      </c>
      <c r="CE447">
        <f>MasterPivot!H448</f>
        <v>227.37396327177461</v>
      </c>
      <c r="CR447" s="75"/>
      <c r="CS447" s="75"/>
      <c r="CT447" s="75"/>
      <c r="CU447" s="75"/>
      <c r="CV447" s="75"/>
      <c r="CW447" s="75"/>
      <c r="CX447" s="75"/>
      <c r="CY447" s="75"/>
      <c r="CZ447" s="75"/>
      <c r="DA447" s="75"/>
    </row>
    <row r="448" spans="2:105" x14ac:dyDescent="0.2">
      <c r="B448">
        <f>MasterPivot!B449</f>
        <v>424.80710527204121</v>
      </c>
      <c r="N448">
        <f>MasterPivot!C449</f>
        <v>99.829669738929681</v>
      </c>
      <c r="AA448">
        <f>MasterPivot!D449</f>
        <v>3.501408748021698</v>
      </c>
      <c r="AB448">
        <f t="shared" si="72"/>
        <v>3.501408748021698</v>
      </c>
      <c r="AO448">
        <f>MasterPivot!E449</f>
        <v>3.2401344086021506</v>
      </c>
      <c r="AP448">
        <f t="shared" si="73"/>
        <v>3.2401344086021506</v>
      </c>
      <c r="BD448">
        <f>MasterPivot!F449</f>
        <v>0</v>
      </c>
      <c r="BS448">
        <f>MasterPivot!G449</f>
        <v>2.59393004554458</v>
      </c>
      <c r="CE448">
        <f>MasterPivot!H449</f>
        <v>530.73211380453722</v>
      </c>
      <c r="CR448" s="75"/>
      <c r="CS448" s="75"/>
      <c r="CT448" s="75"/>
      <c r="CU448" s="75"/>
      <c r="CV448" s="75"/>
      <c r="CW448" s="75"/>
      <c r="CX448" s="75"/>
      <c r="CY448" s="75"/>
      <c r="CZ448" s="75"/>
      <c r="DA448" s="75"/>
    </row>
    <row r="449" spans="2:105" x14ac:dyDescent="0.2">
      <c r="B449">
        <f>MasterPivot!B450</f>
        <v>231.3692876724358</v>
      </c>
      <c r="N449">
        <f>MasterPivot!C450</f>
        <v>54.37178260302241</v>
      </c>
      <c r="AA449">
        <f>MasterPivot!D450</f>
        <v>3.93908484152441</v>
      </c>
      <c r="AB449">
        <f t="shared" si="72"/>
        <v>3.93908484152441</v>
      </c>
      <c r="AO449">
        <f>MasterPivot!E450</f>
        <v>0</v>
      </c>
      <c r="AP449" t="str">
        <f t="shared" si="73"/>
        <v/>
      </c>
      <c r="BD449">
        <f>MasterPivot!F450</f>
        <v>3.1965736926020405</v>
      </c>
      <c r="BS449">
        <f>MasterPivot!G450</f>
        <v>9.5597728449281618</v>
      </c>
      <c r="CE449">
        <f>MasterPivot!H450</f>
        <v>302.43650165451282</v>
      </c>
      <c r="CR449" s="75"/>
      <c r="CS449" s="75"/>
      <c r="CT449" s="75"/>
      <c r="CU449" s="75"/>
      <c r="CV449" s="75"/>
      <c r="CW449" s="75"/>
      <c r="CX449" s="75"/>
      <c r="CY449" s="75"/>
      <c r="CZ449" s="75"/>
      <c r="DA449" s="75"/>
    </row>
    <row r="450" spans="2:105" x14ac:dyDescent="0.2">
      <c r="B450">
        <f>MasterPivot!B451</f>
        <v>186.56030050448311</v>
      </c>
      <c r="N450">
        <f>MasterPivot!C451</f>
        <v>43.841670618553529</v>
      </c>
      <c r="AA450">
        <f>MasterPivot!D451</f>
        <v>3.93908484152441</v>
      </c>
      <c r="AB450">
        <f t="shared" si="72"/>
        <v>3.93908484152441</v>
      </c>
      <c r="AO450">
        <f>MasterPivot!E451</f>
        <v>0</v>
      </c>
      <c r="AP450" t="str">
        <f t="shared" si="73"/>
        <v/>
      </c>
      <c r="BD450">
        <f>MasterPivot!F451</f>
        <v>2.152447916666667</v>
      </c>
      <c r="BS450">
        <f>MasterPivot!G451</f>
        <v>0</v>
      </c>
      <c r="CE450">
        <f>MasterPivot!H451</f>
        <v>236.49350388122772</v>
      </c>
      <c r="CR450" s="75"/>
      <c r="CS450" s="75"/>
      <c r="CT450" s="75"/>
      <c r="CU450" s="75"/>
      <c r="CV450" s="75"/>
      <c r="CW450" s="75"/>
      <c r="CX450" s="75"/>
      <c r="CY450" s="75"/>
      <c r="CZ450" s="75"/>
      <c r="DA450" s="75"/>
    </row>
    <row r="451" spans="2:105" x14ac:dyDescent="0.2">
      <c r="B451">
        <f>MasterPivot!B452</f>
        <v>234.1111766312309</v>
      </c>
      <c r="N451">
        <f>MasterPivot!C452</f>
        <v>55.016126508339262</v>
      </c>
      <c r="AA451">
        <f>MasterPivot!D452</f>
        <v>2.1883804675135612</v>
      </c>
      <c r="AB451">
        <f t="shared" si="72"/>
        <v>2.1883804675135612</v>
      </c>
      <c r="AO451">
        <f>MasterPivot!E452</f>
        <v>0</v>
      </c>
      <c r="AP451" t="str">
        <f t="shared" si="73"/>
        <v/>
      </c>
      <c r="BD451">
        <f>MasterPivot!F452</f>
        <v>1.3016604791666664</v>
      </c>
      <c r="BS451">
        <f>MasterPivot!G452</f>
        <v>7.0043145173390258</v>
      </c>
      <c r="CE451">
        <f>MasterPivot!H452</f>
        <v>299.62165860358948</v>
      </c>
      <c r="CR451" s="75"/>
      <c r="CS451" s="75"/>
      <c r="CT451" s="75"/>
      <c r="CU451" s="75"/>
      <c r="CV451" s="75"/>
      <c r="CW451" s="75"/>
      <c r="CX451" s="75"/>
      <c r="CY451" s="75"/>
      <c r="CZ451" s="75"/>
      <c r="DA451" s="75"/>
    </row>
    <row r="452" spans="2:105" x14ac:dyDescent="0.2">
      <c r="B452">
        <f>MasterPivot!B453</f>
        <v>209.46107855020986</v>
      </c>
      <c r="N452">
        <f>MasterPivot!C453</f>
        <v>49.223353459299318</v>
      </c>
      <c r="AA452">
        <f>MasterPivot!D453</f>
        <v>4.3767609350271224</v>
      </c>
      <c r="AB452">
        <f t="shared" si="72"/>
        <v>4.3767609350271224</v>
      </c>
      <c r="AO452">
        <f>MasterPivot!E453</f>
        <v>3.5666005434782604</v>
      </c>
      <c r="AP452">
        <f t="shared" si="73"/>
        <v>3.5666005434782604</v>
      </c>
      <c r="BD452">
        <f>MasterPivot!F453</f>
        <v>3.234</v>
      </c>
      <c r="BS452">
        <f>MasterPivot!G453</f>
        <v>3.4786302807532787</v>
      </c>
      <c r="CE452">
        <f>MasterPivot!H453</f>
        <v>269.77382322528956</v>
      </c>
      <c r="CR452" s="75"/>
      <c r="CS452" s="75"/>
      <c r="CT452" s="75"/>
      <c r="CU452" s="75"/>
      <c r="CV452" s="75"/>
      <c r="CW452" s="75"/>
      <c r="CX452" s="75"/>
      <c r="CY452" s="75"/>
      <c r="CZ452" s="75"/>
      <c r="DA452" s="75"/>
    </row>
    <row r="453" spans="2:105" x14ac:dyDescent="0.2">
      <c r="B453">
        <f>MasterPivot!B454</f>
        <v>94.151602175324399</v>
      </c>
      <c r="N453">
        <f>MasterPivot!C454</f>
        <v>22.125626511201233</v>
      </c>
      <c r="AA453">
        <f>MasterPivot!D454</f>
        <v>0</v>
      </c>
      <c r="AB453">
        <f t="shared" si="72"/>
        <v>0</v>
      </c>
      <c r="AO453">
        <f>MasterPivot!E454</f>
        <v>0</v>
      </c>
      <c r="AP453" t="str">
        <f t="shared" si="73"/>
        <v/>
      </c>
      <c r="BD453">
        <f>MasterPivot!F454</f>
        <v>0</v>
      </c>
      <c r="BS453">
        <f>MasterPivot!G454</f>
        <v>3.1143413317582458</v>
      </c>
      <c r="CE453">
        <f>MasterPivot!H454</f>
        <v>119.39157001828387</v>
      </c>
      <c r="CR453" s="75"/>
      <c r="CS453" s="75"/>
      <c r="CT453" s="75"/>
      <c r="CU453" s="75"/>
      <c r="CV453" s="75"/>
      <c r="CW453" s="75"/>
      <c r="CX453" s="75"/>
      <c r="CY453" s="75"/>
      <c r="CZ453" s="75"/>
      <c r="DA453" s="75"/>
    </row>
    <row r="454" spans="2:105" x14ac:dyDescent="0.2">
      <c r="B454">
        <f>MasterPivot!B455</f>
        <v>139.19560019266797</v>
      </c>
      <c r="N454">
        <f>MasterPivot!C455</f>
        <v>32.710966045276969</v>
      </c>
      <c r="AA454">
        <f>MasterPivot!D455</f>
        <v>3.93908484152441</v>
      </c>
      <c r="AB454">
        <f t="shared" si="72"/>
        <v>3.93908484152441</v>
      </c>
      <c r="AO454">
        <f>MasterPivot!E455</f>
        <v>0</v>
      </c>
      <c r="AP454" t="str">
        <f t="shared" si="73"/>
        <v/>
      </c>
      <c r="BD454">
        <f>MasterPivot!F455</f>
        <v>0</v>
      </c>
      <c r="BS454">
        <f>MasterPivot!G455</f>
        <v>2.2152820558465116</v>
      </c>
      <c r="CE454">
        <f>MasterPivot!H455</f>
        <v>178.06093313531585</v>
      </c>
      <c r="CR454" s="75"/>
      <c r="CS454" s="75"/>
      <c r="CT454" s="75"/>
      <c r="CU454" s="75"/>
      <c r="CV454" s="75"/>
      <c r="CW454" s="75"/>
      <c r="CX454" s="75"/>
      <c r="CY454" s="75"/>
      <c r="CZ454" s="75"/>
      <c r="DA454" s="75"/>
    </row>
    <row r="455" spans="2:105" x14ac:dyDescent="0.2">
      <c r="B455">
        <f>MasterPivot!B456</f>
        <v>193.2197571331624</v>
      </c>
      <c r="N455">
        <f>MasterPivot!C456</f>
        <v>45.406642926293159</v>
      </c>
      <c r="AA455">
        <f>MasterPivot!D456</f>
        <v>3.063732654518986</v>
      </c>
      <c r="AB455">
        <f t="shared" si="72"/>
        <v>3.063732654518986</v>
      </c>
      <c r="AO455">
        <f>MasterPivot!E456</f>
        <v>0</v>
      </c>
      <c r="AP455" t="str">
        <f t="shared" si="73"/>
        <v/>
      </c>
      <c r="BD455">
        <f>MasterPivot!F456</f>
        <v>4.2060425000000006</v>
      </c>
      <c r="BS455">
        <f>MasterPivot!G456</f>
        <v>2.2152820558465116</v>
      </c>
      <c r="CE455">
        <f>MasterPivot!H456</f>
        <v>248.11145726982105</v>
      </c>
      <c r="CR455" s="75"/>
      <c r="CS455" s="75"/>
      <c r="CT455" s="75"/>
      <c r="CU455" s="75"/>
      <c r="CV455" s="75"/>
      <c r="CW455" s="75"/>
      <c r="CX455" s="75"/>
      <c r="CY455" s="75"/>
      <c r="CZ455" s="75"/>
      <c r="DA455" s="75"/>
    </row>
    <row r="456" spans="2:105" x14ac:dyDescent="0.2">
      <c r="B456">
        <f>MasterPivot!B457</f>
        <v>80.979986992332456</v>
      </c>
      <c r="N456">
        <f>MasterPivot!C457</f>
        <v>19.030296943198127</v>
      </c>
      <c r="AA456">
        <f>MasterPivot!D457</f>
        <v>0.8753521870054245</v>
      </c>
      <c r="AB456">
        <f t="shared" si="72"/>
        <v>0.8753521870054245</v>
      </c>
      <c r="AO456">
        <f>MasterPivot!E457</f>
        <v>3.4849448529411768</v>
      </c>
      <c r="AP456">
        <f t="shared" si="73"/>
        <v>3.4849448529411768</v>
      </c>
      <c r="BD456">
        <f>MasterPivot!F457</f>
        <v>2.2448979591836733</v>
      </c>
      <c r="BS456">
        <f>MasterPivot!G457</f>
        <v>2.653242666893477</v>
      </c>
      <c r="CE456">
        <f>MasterPivot!H457</f>
        <v>105.78377674861315</v>
      </c>
      <c r="CR456" s="75"/>
      <c r="CS456" s="75"/>
      <c r="CT456" s="75"/>
      <c r="CU456" s="75"/>
      <c r="CV456" s="75"/>
      <c r="CW456" s="75"/>
      <c r="CX456" s="75"/>
      <c r="CY456" s="75"/>
      <c r="CZ456" s="75"/>
      <c r="DA456" s="75"/>
    </row>
    <row r="457" spans="2:105" x14ac:dyDescent="0.2">
      <c r="B457">
        <f>MasterPivot!B458</f>
        <v>204.54499273936153</v>
      </c>
      <c r="N457">
        <f>MasterPivot!C458</f>
        <v>48.068073293749954</v>
      </c>
      <c r="AA457">
        <f>MasterPivot!D458</f>
        <v>1.750704374010849</v>
      </c>
      <c r="AB457">
        <f t="shared" ref="AB457:AB479" si="74">AA457</f>
        <v>1.750704374010849</v>
      </c>
      <c r="AO457">
        <f>MasterPivot!E458</f>
        <v>0</v>
      </c>
      <c r="AP457" t="str">
        <f t="shared" ref="AP457:AP479" si="75">IF(AO457=0,"",AO457)</f>
        <v/>
      </c>
      <c r="BD457">
        <f>MasterPivot!F458</f>
        <v>1.7345625000000002</v>
      </c>
      <c r="BS457">
        <f>MasterPivot!G458</f>
        <v>0</v>
      </c>
      <c r="CE457">
        <f>MasterPivot!H458</f>
        <v>256.09833290712231</v>
      </c>
      <c r="CR457" s="75"/>
      <c r="CS457" s="75"/>
      <c r="CT457" s="75"/>
      <c r="CU457" s="75"/>
      <c r="CV457" s="75"/>
      <c r="CW457" s="75"/>
      <c r="CX457" s="75"/>
      <c r="CY457" s="75"/>
      <c r="CZ457" s="75"/>
      <c r="DA457" s="75"/>
    </row>
    <row r="458" spans="2:105" x14ac:dyDescent="0.2">
      <c r="B458">
        <f>MasterPivot!B459</f>
        <v>156.25089987592591</v>
      </c>
      <c r="N458">
        <f>MasterPivot!C459</f>
        <v>36.718961470842586</v>
      </c>
      <c r="AA458">
        <f>MasterPivot!D459</f>
        <v>1.750704374010849</v>
      </c>
      <c r="AB458">
        <f t="shared" si="74"/>
        <v>1.750704374010849</v>
      </c>
      <c r="AO458">
        <f>MasterPivot!E459</f>
        <v>0</v>
      </c>
      <c r="AP458" t="str">
        <f t="shared" si="75"/>
        <v/>
      </c>
      <c r="BD458">
        <f>MasterPivot!F459</f>
        <v>14.614286047195842</v>
      </c>
      <c r="BS458">
        <f>MasterPivot!G459</f>
        <v>1.3664343923253199</v>
      </c>
      <c r="CE458">
        <f>MasterPivot!H459</f>
        <v>210.70128616030047</v>
      </c>
      <c r="CR458" s="75"/>
      <c r="CS458" s="75"/>
      <c r="CT458" s="75"/>
      <c r="CU458" s="75"/>
      <c r="CV458" s="75"/>
      <c r="CW458" s="75"/>
      <c r="CX458" s="75"/>
      <c r="CY458" s="75"/>
      <c r="CZ458" s="75"/>
      <c r="DA458" s="75"/>
    </row>
    <row r="459" spans="2:105" x14ac:dyDescent="0.2">
      <c r="B459">
        <f>MasterPivot!B460</f>
        <v>46.625624222562315</v>
      </c>
      <c r="N459">
        <f>MasterPivot!C460</f>
        <v>9.5582529656252735</v>
      </c>
      <c r="AA459">
        <f>MasterPivot!D460</f>
        <v>2.1883804675135612</v>
      </c>
      <c r="AB459">
        <f t="shared" si="74"/>
        <v>2.1883804675135612</v>
      </c>
      <c r="AO459">
        <f>MasterPivot!E460</f>
        <v>0</v>
      </c>
      <c r="AP459" t="str">
        <f t="shared" si="75"/>
        <v/>
      </c>
      <c r="BD459">
        <f>MasterPivot!F460</f>
        <v>10.279323043016987</v>
      </c>
      <c r="BS459">
        <f>MasterPivot!G460</f>
        <v>0</v>
      </c>
      <c r="CE459">
        <f>MasterPivot!H460</f>
        <v>68.651580698718135</v>
      </c>
      <c r="CR459" s="75"/>
      <c r="CS459" s="75"/>
      <c r="CT459" s="75"/>
      <c r="CU459" s="75"/>
      <c r="CV459" s="75"/>
      <c r="CW459" s="75"/>
      <c r="CX459" s="75"/>
      <c r="CY459" s="75"/>
      <c r="CZ459" s="75"/>
      <c r="DA459" s="75"/>
    </row>
    <row r="460" spans="2:105" x14ac:dyDescent="0.2">
      <c r="B460">
        <f>MasterPivot!B461</f>
        <v>250.35504241594609</v>
      </c>
      <c r="N460">
        <f>MasterPivot!C461</f>
        <v>58.83343496774733</v>
      </c>
      <c r="AA460">
        <f>MasterPivot!D461</f>
        <v>10.066550150562382</v>
      </c>
      <c r="AB460">
        <f t="shared" si="74"/>
        <v>10.066550150562382</v>
      </c>
      <c r="AO460">
        <f>MasterPivot!E461</f>
        <v>2.5664303571428571</v>
      </c>
      <c r="AP460">
        <f t="shared" si="75"/>
        <v>2.5664303571428571</v>
      </c>
      <c r="BD460">
        <f>MasterPivot!F461</f>
        <v>10.440579294195468</v>
      </c>
      <c r="BS460">
        <f>MasterPivot!G461</f>
        <v>1.6397459448013869</v>
      </c>
      <c r="CE460">
        <f>MasterPivot!H461</f>
        <v>331.33535277325262</v>
      </c>
      <c r="CR460" s="75"/>
      <c r="CS460" s="75"/>
      <c r="CT460" s="75"/>
      <c r="CU460" s="75"/>
      <c r="CV460" s="75"/>
      <c r="CW460" s="75"/>
      <c r="CX460" s="75"/>
      <c r="CY460" s="75"/>
      <c r="CZ460" s="75"/>
      <c r="DA460" s="75"/>
    </row>
    <row r="461" spans="2:105" x14ac:dyDescent="0.2">
      <c r="B461">
        <f>MasterPivot!B462</f>
        <v>152.73061334576474</v>
      </c>
      <c r="N461">
        <f>MasterPivot!C462</f>
        <v>35.891694136254713</v>
      </c>
      <c r="AA461">
        <f>MasterPivot!D462</f>
        <v>3.501408748021698</v>
      </c>
      <c r="AB461">
        <f t="shared" si="74"/>
        <v>3.501408748021698</v>
      </c>
      <c r="AO461">
        <f>MasterPivot!E462</f>
        <v>0</v>
      </c>
      <c r="AP461" t="str">
        <f t="shared" si="75"/>
        <v/>
      </c>
      <c r="BD461">
        <f>MasterPivot!F462</f>
        <v>9.1984953703703701E-2</v>
      </c>
      <c r="BS461">
        <f>MasterPivot!G462</f>
        <v>1.3033306091858556</v>
      </c>
      <c r="CE461">
        <f>MasterPivot!H462</f>
        <v>193.51903179293069</v>
      </c>
      <c r="CR461" s="75"/>
      <c r="CS461" s="75"/>
      <c r="CT461" s="75"/>
      <c r="CU461" s="75"/>
      <c r="CV461" s="75"/>
      <c r="CW461" s="75"/>
      <c r="CX461" s="75"/>
      <c r="CY461" s="75"/>
      <c r="CZ461" s="75"/>
      <c r="DA461" s="75"/>
    </row>
    <row r="462" spans="2:105" x14ac:dyDescent="0.2">
      <c r="B462">
        <f>MasterPivot!B463</f>
        <v>182.18255398661566</v>
      </c>
      <c r="N462">
        <f>MasterPivot!C463</f>
        <v>42.812900186854677</v>
      </c>
      <c r="AA462">
        <f>MasterPivot!D463</f>
        <v>3.063732654518986</v>
      </c>
      <c r="AB462">
        <f t="shared" si="74"/>
        <v>3.063732654518986</v>
      </c>
      <c r="AO462">
        <f>MasterPivot!E463</f>
        <v>0</v>
      </c>
      <c r="AP462" t="str">
        <f t="shared" si="75"/>
        <v/>
      </c>
      <c r="BD462">
        <f>MasterPivot!F463</f>
        <v>0</v>
      </c>
      <c r="BS462">
        <f>MasterPivot!G463</f>
        <v>1.8260742062895534</v>
      </c>
      <c r="CE462">
        <f>MasterPivot!H463</f>
        <v>229.88526103427887</v>
      </c>
      <c r="CR462" s="75"/>
      <c r="CS462" s="75"/>
      <c r="CT462" s="75"/>
      <c r="CU462" s="75"/>
      <c r="CV462" s="75"/>
      <c r="CW462" s="75"/>
      <c r="CX462" s="75"/>
      <c r="CY462" s="75"/>
      <c r="CZ462" s="75"/>
      <c r="DA462" s="75"/>
    </row>
    <row r="463" spans="2:105" x14ac:dyDescent="0.2">
      <c r="B463">
        <f>MasterPivot!B464</f>
        <v>180.3648869100399</v>
      </c>
      <c r="N463">
        <f>MasterPivot!C464</f>
        <v>42.385748423859376</v>
      </c>
      <c r="AA463">
        <f>MasterPivot!D464</f>
        <v>6.127465309037972</v>
      </c>
      <c r="AB463">
        <f t="shared" si="74"/>
        <v>6.127465309037972</v>
      </c>
      <c r="AO463">
        <f>MasterPivot!E464</f>
        <v>0</v>
      </c>
      <c r="AP463" t="str">
        <f t="shared" si="75"/>
        <v/>
      </c>
      <c r="BD463">
        <f>MasterPivot!F464</f>
        <v>1.8794531250000002</v>
      </c>
      <c r="BS463">
        <f>MasterPivot!G464</f>
        <v>8.3448337959081869</v>
      </c>
      <c r="CE463">
        <f>MasterPivot!H464</f>
        <v>239.10238756384544</v>
      </c>
      <c r="CR463" s="75"/>
      <c r="CS463" s="75"/>
      <c r="CT463" s="75"/>
      <c r="CU463" s="75"/>
      <c r="CV463" s="75"/>
      <c r="CW463" s="75"/>
      <c r="CX463" s="75"/>
      <c r="CY463" s="75"/>
      <c r="CZ463" s="75"/>
      <c r="DA463" s="75"/>
    </row>
    <row r="464" spans="2:105" x14ac:dyDescent="0.2">
      <c r="B464">
        <f>MasterPivot!B465</f>
        <v>58.390036177369176</v>
      </c>
      <c r="N464">
        <f>MasterPivot!C465</f>
        <v>11.96995741636068</v>
      </c>
      <c r="AA464">
        <f>MasterPivot!D465</f>
        <v>1.3130282805081368</v>
      </c>
      <c r="AB464">
        <f t="shared" si="74"/>
        <v>1.3130282805081368</v>
      </c>
      <c r="AO464">
        <f>MasterPivot!E465</f>
        <v>1.7754545454545458</v>
      </c>
      <c r="AP464">
        <f t="shared" si="75"/>
        <v>1.7754545454545458</v>
      </c>
      <c r="BD464">
        <f>MasterPivot!F465</f>
        <v>19.503477618480705</v>
      </c>
      <c r="BS464">
        <f>MasterPivot!G465</f>
        <v>0</v>
      </c>
      <c r="CE464">
        <f>MasterPivot!H465</f>
        <v>91.17649949271869</v>
      </c>
      <c r="CQ464" s="75"/>
      <c r="CR464" s="75"/>
      <c r="CS464" s="75"/>
      <c r="CT464" s="75"/>
      <c r="CU464" s="75"/>
      <c r="CV464" s="75"/>
      <c r="CW464" s="75"/>
      <c r="CX464" s="75"/>
      <c r="CY464" s="75"/>
      <c r="CZ464" s="75"/>
      <c r="DA464" s="75"/>
    </row>
    <row r="465" spans="2:105" x14ac:dyDescent="0.2">
      <c r="B465">
        <f>MasterPivot!B466</f>
        <v>108.93075594523162</v>
      </c>
      <c r="N465">
        <f>MasterPivot!C466</f>
        <v>25.598727647129429</v>
      </c>
      <c r="AA465">
        <f>MasterPivot!D466</f>
        <v>2.1883804675135612</v>
      </c>
      <c r="AB465">
        <f t="shared" si="74"/>
        <v>2.1883804675135612</v>
      </c>
      <c r="AO465">
        <f>MasterPivot!E466</f>
        <v>0</v>
      </c>
      <c r="AP465" t="str">
        <f t="shared" si="75"/>
        <v/>
      </c>
      <c r="BD465">
        <f>MasterPivot!F466</f>
        <v>2.0286453967693236</v>
      </c>
      <c r="BS465">
        <f>MasterPivot!G466</f>
        <v>0</v>
      </c>
      <c r="CE465">
        <f>MasterPivot!H466</f>
        <v>138.74650945664393</v>
      </c>
      <c r="CQ465" s="75"/>
      <c r="CR465" s="75"/>
      <c r="CS465" s="75"/>
      <c r="CT465" s="75"/>
      <c r="CU465" s="75"/>
      <c r="CV465" s="75"/>
      <c r="CW465" s="75"/>
      <c r="CX465" s="75"/>
      <c r="CY465" s="75"/>
      <c r="CZ465" s="75"/>
      <c r="DA465" s="75"/>
    </row>
    <row r="466" spans="2:105" x14ac:dyDescent="0.2">
      <c r="B466">
        <f>MasterPivot!B467</f>
        <v>168.98491506771788</v>
      </c>
      <c r="N466">
        <f>MasterPivot!C467</f>
        <v>39.711455040913698</v>
      </c>
      <c r="AA466">
        <f>MasterPivot!D467</f>
        <v>0.43767609350271225</v>
      </c>
      <c r="AB466">
        <f t="shared" si="74"/>
        <v>0.43767609350271225</v>
      </c>
      <c r="AO466">
        <f>MasterPivot!E467</f>
        <v>0</v>
      </c>
      <c r="AP466" t="str">
        <f t="shared" si="75"/>
        <v/>
      </c>
      <c r="BD466">
        <f>MasterPivot!F467</f>
        <v>0</v>
      </c>
      <c r="BS466">
        <f>MasterPivot!G467</f>
        <v>1.1111169792232647</v>
      </c>
      <c r="CE466">
        <f>MasterPivot!H467</f>
        <v>210.24516318135755</v>
      </c>
      <c r="CQ466" s="75"/>
      <c r="CR466" s="75"/>
      <c r="CS466" s="75"/>
      <c r="CT466" s="75"/>
      <c r="CU466" s="75"/>
      <c r="CV466" s="75"/>
      <c r="CW466" s="75"/>
      <c r="CX466" s="75"/>
      <c r="CY466" s="75"/>
      <c r="CZ466" s="75"/>
      <c r="DA466" s="75"/>
    </row>
    <row r="467" spans="2:105" x14ac:dyDescent="0.2">
      <c r="B467">
        <f>MasterPivot!B468</f>
        <v>40.221800570078294</v>
      </c>
      <c r="N467">
        <f>MasterPivot!C468</f>
        <v>8.2454691168660492</v>
      </c>
      <c r="AA467">
        <f>MasterPivot!D468</f>
        <v>0</v>
      </c>
      <c r="AB467">
        <f t="shared" si="74"/>
        <v>0</v>
      </c>
      <c r="AO467">
        <f>MasterPivot!E468</f>
        <v>0</v>
      </c>
      <c r="AP467" t="str">
        <f t="shared" si="75"/>
        <v/>
      </c>
      <c r="BD467">
        <f>MasterPivot!F468</f>
        <v>1.7036292401073623</v>
      </c>
      <c r="BS467">
        <f>MasterPivot!G468</f>
        <v>2.1521751884556717</v>
      </c>
      <c r="CE467">
        <f>MasterPivot!H468</f>
        <v>52.323074115507374</v>
      </c>
      <c r="CQ467" s="75"/>
      <c r="CR467" s="75"/>
      <c r="CS467" s="75"/>
      <c r="CT467" s="75"/>
      <c r="CU467" s="75"/>
      <c r="CV467" s="75"/>
      <c r="CW467" s="75"/>
      <c r="CX467" s="75"/>
      <c r="CY467" s="75"/>
      <c r="CZ467" s="75"/>
      <c r="DA467" s="75"/>
    </row>
    <row r="468" spans="2:105" x14ac:dyDescent="0.2">
      <c r="B468">
        <f>MasterPivot!B469</f>
        <v>416.86655173934849</v>
      </c>
      <c r="N468">
        <f>MasterPivot!C469</f>
        <v>97.963639658746885</v>
      </c>
      <c r="AA468">
        <f>MasterPivot!D469</f>
        <v>2.1883804675135612</v>
      </c>
      <c r="AB468">
        <f t="shared" si="74"/>
        <v>2.1883804675135612</v>
      </c>
      <c r="AO468">
        <f>MasterPivot!E469</f>
        <v>3.7414313858695656</v>
      </c>
      <c r="AP468">
        <f t="shared" si="75"/>
        <v>3.7414313858695656</v>
      </c>
      <c r="BD468">
        <f>MasterPivot!F469</f>
        <v>0</v>
      </c>
      <c r="BS468">
        <f>MasterPivot!G469</f>
        <v>9.5656686998572606</v>
      </c>
      <c r="CE468">
        <f>MasterPivot!H469</f>
        <v>526.58424056546619</v>
      </c>
      <c r="CQ468" s="75"/>
      <c r="CR468" s="75"/>
      <c r="CS468" s="75"/>
      <c r="CT468" s="75"/>
      <c r="CU468" s="75"/>
      <c r="CV468" s="75"/>
      <c r="CW468" s="75"/>
      <c r="CX468" s="75"/>
      <c r="CY468" s="75"/>
      <c r="CZ468" s="75"/>
      <c r="DA468" s="75"/>
    </row>
    <row r="469" spans="2:105" x14ac:dyDescent="0.2">
      <c r="B469">
        <f>MasterPivot!B470</f>
        <v>281.1685455354903</v>
      </c>
      <c r="N469">
        <f>MasterPivot!C470</f>
        <v>66.074608200840217</v>
      </c>
      <c r="AA469">
        <f>MasterPivot!D470</f>
        <v>3.93908484152441</v>
      </c>
      <c r="AB469">
        <f t="shared" si="74"/>
        <v>3.93908484152441</v>
      </c>
      <c r="AO469">
        <f>MasterPivot!E470</f>
        <v>0</v>
      </c>
      <c r="AP469" t="str">
        <f t="shared" si="75"/>
        <v/>
      </c>
      <c r="BD469">
        <f>MasterPivot!F470</f>
        <v>0</v>
      </c>
      <c r="BS469">
        <f>MasterPivot!G470</f>
        <v>11.787348726756779</v>
      </c>
      <c r="CE469">
        <f>MasterPivot!H470</f>
        <v>362.96958730461165</v>
      </c>
      <c r="CQ469" s="75"/>
      <c r="CR469" s="75"/>
      <c r="CS469" s="75"/>
      <c r="CT469" s="75"/>
      <c r="CU469" s="75"/>
      <c r="CV469" s="75"/>
      <c r="CW469" s="75"/>
      <c r="CX469" s="75"/>
      <c r="CY469" s="75"/>
      <c r="CZ469" s="75"/>
      <c r="DA469" s="75"/>
    </row>
    <row r="470" spans="2:105" x14ac:dyDescent="0.2">
      <c r="B470">
        <f>MasterPivot!B471</f>
        <v>157.34296921184759</v>
      </c>
      <c r="N470">
        <f>MasterPivot!C471</f>
        <v>36.975597764784183</v>
      </c>
      <c r="AA470">
        <f>MasterPivot!D471</f>
        <v>3.501408748021698</v>
      </c>
      <c r="AB470">
        <f t="shared" si="74"/>
        <v>3.501408748021698</v>
      </c>
      <c r="AO470">
        <f>MasterPivot!E471</f>
        <v>0</v>
      </c>
      <c r="AP470" t="str">
        <f t="shared" si="75"/>
        <v/>
      </c>
      <c r="BD470">
        <f>MasterPivot!F471</f>
        <v>2.3527154195011337</v>
      </c>
      <c r="BS470">
        <f>MasterPivot!G471</f>
        <v>0</v>
      </c>
      <c r="CE470">
        <f>MasterPivot!H471</f>
        <v>200.17269114415458</v>
      </c>
      <c r="CQ470" s="75"/>
      <c r="CR470" s="75"/>
      <c r="CS470" s="75"/>
      <c r="CT470" s="75"/>
      <c r="CU470" s="75"/>
      <c r="CV470" s="75"/>
      <c r="CW470" s="75"/>
      <c r="CX470" s="75"/>
      <c r="CY470" s="75"/>
      <c r="CZ470" s="75"/>
      <c r="DA470" s="75"/>
    </row>
    <row r="471" spans="2:105" x14ac:dyDescent="0.2">
      <c r="B471">
        <f>MasterPivot!B472</f>
        <v>290.87040004490387</v>
      </c>
      <c r="N471">
        <f>MasterPivot!C472</f>
        <v>68.354544010552402</v>
      </c>
      <c r="AA471">
        <f>MasterPivot!D472</f>
        <v>4.8144370285298344</v>
      </c>
      <c r="AB471">
        <f t="shared" si="74"/>
        <v>4.8144370285298344</v>
      </c>
      <c r="AO471">
        <f>MasterPivot!E472</f>
        <v>0</v>
      </c>
      <c r="AP471" t="str">
        <f t="shared" si="75"/>
        <v/>
      </c>
      <c r="BD471">
        <f>MasterPivot!F472</f>
        <v>0</v>
      </c>
      <c r="BS471">
        <f>MasterPivot!G472</f>
        <v>0</v>
      </c>
      <c r="CE471">
        <f>MasterPivot!H472</f>
        <v>364.03938108398609</v>
      </c>
      <c r="CQ471" s="75"/>
      <c r="CR471" s="75"/>
      <c r="CS471" s="75"/>
      <c r="CT471" s="75"/>
      <c r="CU471" s="75"/>
      <c r="CV471" s="75"/>
      <c r="CW471" s="75"/>
      <c r="CX471" s="75"/>
      <c r="CY471" s="75"/>
      <c r="CZ471" s="75"/>
      <c r="DA471" s="75"/>
    </row>
    <row r="472" spans="2:105" x14ac:dyDescent="0.2">
      <c r="B472">
        <f>MasterPivot!B473</f>
        <v>121.17299379196173</v>
      </c>
      <c r="N472">
        <f>MasterPivot!C473</f>
        <v>28.475653541111004</v>
      </c>
      <c r="AA472">
        <f>MasterPivot!D473</f>
        <v>1.750704374010849</v>
      </c>
      <c r="AB472">
        <f t="shared" si="74"/>
        <v>1.750704374010849</v>
      </c>
      <c r="AO472">
        <f>MasterPivot!E473</f>
        <v>1.9706821428571428</v>
      </c>
      <c r="AP472">
        <f t="shared" si="75"/>
        <v>1.9706821428571428</v>
      </c>
      <c r="BD472">
        <f>MasterPivot!F473</f>
        <v>6.6787251157407415</v>
      </c>
      <c r="BS472">
        <f>MasterPivot!G473</f>
        <v>1.1995585042614263</v>
      </c>
      <c r="CE472">
        <f>MasterPivot!H473</f>
        <v>159.27763532708576</v>
      </c>
      <c r="CQ472" s="75"/>
      <c r="CR472" s="75"/>
      <c r="CS472" s="75"/>
      <c r="CT472" s="75"/>
      <c r="CU472" s="75"/>
      <c r="CV472" s="75"/>
      <c r="CW472" s="75"/>
      <c r="CX472" s="75"/>
      <c r="CY472" s="75"/>
      <c r="CZ472" s="75"/>
      <c r="DA472" s="75"/>
    </row>
    <row r="473" spans="2:105" x14ac:dyDescent="0.2">
      <c r="B473">
        <f>MasterPivot!B474</f>
        <v>129.67346075860439</v>
      </c>
      <c r="N473">
        <f>MasterPivot!C474</f>
        <v>30.473263278272029</v>
      </c>
      <c r="AA473">
        <f>MasterPivot!D474</f>
        <v>0.43767609350271225</v>
      </c>
      <c r="AB473">
        <f t="shared" si="74"/>
        <v>0.43767609350271225</v>
      </c>
      <c r="AO473">
        <f>MasterPivot!E474</f>
        <v>0</v>
      </c>
      <c r="AP473" t="str">
        <f t="shared" si="75"/>
        <v/>
      </c>
      <c r="BD473">
        <f>MasterPivot!F474</f>
        <v>0</v>
      </c>
      <c r="BS473">
        <f>MasterPivot!G474</f>
        <v>4.2605848498952623</v>
      </c>
      <c r="CE473">
        <f>MasterPivot!H474</f>
        <v>164.8449849802744</v>
      </c>
      <c r="CQ473" s="75"/>
      <c r="CR473" s="75"/>
      <c r="CS473" s="75"/>
      <c r="CT473" s="75"/>
      <c r="CU473" s="75"/>
      <c r="CV473" s="75"/>
      <c r="CW473" s="75"/>
      <c r="CX473" s="75"/>
      <c r="CY473" s="75"/>
      <c r="CZ473" s="75"/>
      <c r="DA473" s="75"/>
    </row>
    <row r="474" spans="2:105" x14ac:dyDescent="0.2">
      <c r="B474">
        <f>MasterPivot!B475</f>
        <v>58.869305029092061</v>
      </c>
      <c r="N474">
        <f>MasterPivot!C475</f>
        <v>12.068207530963871</v>
      </c>
      <c r="AA474">
        <f>MasterPivot!D475</f>
        <v>0.43767609350271225</v>
      </c>
      <c r="AB474">
        <f t="shared" si="74"/>
        <v>0.43767609350271225</v>
      </c>
      <c r="AO474">
        <f>MasterPivot!E475</f>
        <v>0</v>
      </c>
      <c r="AP474" t="str">
        <f t="shared" si="75"/>
        <v/>
      </c>
      <c r="BD474">
        <f>MasterPivot!F475</f>
        <v>0</v>
      </c>
      <c r="BS474">
        <f>MasterPivot!G475</f>
        <v>3.2455645076237549</v>
      </c>
      <c r="CE474">
        <f>MasterPivot!H475</f>
        <v>74.620753161182407</v>
      </c>
      <c r="CQ474" s="75"/>
      <c r="CR474" s="75"/>
      <c r="CS474" s="75"/>
      <c r="CT474" s="75"/>
      <c r="CU474" s="75"/>
      <c r="CV474" s="75"/>
      <c r="CW474" s="75"/>
      <c r="CX474" s="75"/>
      <c r="CY474" s="75"/>
      <c r="CZ474" s="75"/>
      <c r="DA474" s="75"/>
    </row>
    <row r="475" spans="2:105" x14ac:dyDescent="0.2">
      <c r="B475">
        <f>MasterPivot!B476</f>
        <v>141.66170721148222</v>
      </c>
      <c r="N475">
        <f>MasterPivot!C476</f>
        <v>33.290501194698322</v>
      </c>
      <c r="AA475">
        <f>MasterPivot!D476</f>
        <v>1.750704374010849</v>
      </c>
      <c r="AB475">
        <f t="shared" si="74"/>
        <v>1.750704374010849</v>
      </c>
      <c r="AO475">
        <f>MasterPivot!E476</f>
        <v>0</v>
      </c>
      <c r="AP475" t="str">
        <f t="shared" si="75"/>
        <v/>
      </c>
      <c r="BD475">
        <f>MasterPivot!F476</f>
        <v>13.626574864354488</v>
      </c>
      <c r="BS475">
        <f>MasterPivot!G476</f>
        <v>1.3426060830497153</v>
      </c>
      <c r="CE475">
        <f>MasterPivot!H476</f>
        <v>191.67209372759558</v>
      </c>
      <c r="CQ475" s="75"/>
      <c r="CR475" s="75"/>
      <c r="CS475" s="75"/>
      <c r="CT475" s="75"/>
      <c r="CU475" s="75"/>
      <c r="CV475" s="75"/>
      <c r="CW475" s="75"/>
      <c r="CX475" s="75"/>
      <c r="CY475" s="75"/>
      <c r="CZ475" s="75"/>
      <c r="DA475" s="75"/>
    </row>
    <row r="476" spans="2:105" x14ac:dyDescent="0.2">
      <c r="B476">
        <f>MasterPivot!B477</f>
        <v>258.80706967835499</v>
      </c>
      <c r="N476">
        <f>MasterPivot!C477</f>
        <v>60.819661374413421</v>
      </c>
      <c r="AA476">
        <f>MasterPivot!D477</f>
        <v>0.8753521870054245</v>
      </c>
      <c r="AB476">
        <f t="shared" si="74"/>
        <v>0.8753521870054245</v>
      </c>
      <c r="AO476">
        <f>MasterPivot!E477</f>
        <v>3.7023396226415093</v>
      </c>
      <c r="AP476">
        <f t="shared" si="75"/>
        <v>3.7023396226415093</v>
      </c>
      <c r="BD476">
        <f>MasterPivot!F477</f>
        <v>3.63</v>
      </c>
      <c r="BS476">
        <f>MasterPivot!G477</f>
        <v>3.5947042307133907</v>
      </c>
      <c r="CE476">
        <f>MasterPivot!H477</f>
        <v>327.72678747048724</v>
      </c>
      <c r="CQ476" s="75"/>
      <c r="CR476" s="75"/>
      <c r="CS476" s="75"/>
      <c r="CT476" s="75"/>
      <c r="CU476" s="75"/>
      <c r="CV476" s="75"/>
      <c r="CW476" s="75"/>
      <c r="CX476" s="75"/>
      <c r="CY476" s="75"/>
      <c r="CZ476" s="75"/>
      <c r="DA476" s="75"/>
    </row>
    <row r="477" spans="2:105" x14ac:dyDescent="0.2">
      <c r="B477">
        <f>MasterPivot!B478</f>
        <v>201.21674571182723</v>
      </c>
      <c r="N477">
        <f>MasterPivot!C478</f>
        <v>47.285935242279393</v>
      </c>
      <c r="AA477">
        <f>MasterPivot!D478</f>
        <v>2.6260565610162736</v>
      </c>
      <c r="AB477">
        <f t="shared" si="74"/>
        <v>2.6260565610162736</v>
      </c>
      <c r="AO477">
        <f>MasterPivot!E478</f>
        <v>0</v>
      </c>
      <c r="AP477" t="str">
        <f t="shared" si="75"/>
        <v/>
      </c>
      <c r="BD477">
        <f>MasterPivot!F478</f>
        <v>10.217471832482993</v>
      </c>
      <c r="BS477">
        <f>MasterPivot!G478</f>
        <v>0</v>
      </c>
      <c r="CE477">
        <f>MasterPivot!H478</f>
        <v>261.34620934760585</v>
      </c>
      <c r="CQ477" s="75"/>
      <c r="CR477" s="75"/>
      <c r="CS477" s="75"/>
      <c r="CT477" s="75"/>
      <c r="CU477" s="75"/>
      <c r="CV477" s="75"/>
      <c r="CW477" s="75"/>
      <c r="CX477" s="75"/>
      <c r="CY477" s="75"/>
      <c r="CZ477" s="75"/>
      <c r="DA477" s="75"/>
    </row>
    <row r="478" spans="2:105" x14ac:dyDescent="0.2">
      <c r="B478">
        <f>MasterPivot!B479</f>
        <v>195.69511791419325</v>
      </c>
      <c r="N478">
        <f>MasterPivot!C479</f>
        <v>45.988352709835411</v>
      </c>
      <c r="AA478">
        <f>MasterPivot!D479</f>
        <v>4.3767609350271224</v>
      </c>
      <c r="AB478">
        <f t="shared" si="74"/>
        <v>4.3767609350271224</v>
      </c>
      <c r="AO478">
        <f>MasterPivot!E479</f>
        <v>0</v>
      </c>
      <c r="AP478" t="str">
        <f t="shared" si="75"/>
        <v/>
      </c>
      <c r="BD478">
        <f>MasterPivot!F479</f>
        <v>0.86475340136054424</v>
      </c>
      <c r="BS478">
        <f>MasterPivot!G479</f>
        <v>0</v>
      </c>
      <c r="CE478">
        <f>MasterPivot!H479</f>
        <v>246.92498496041631</v>
      </c>
      <c r="CQ478" s="75"/>
      <c r="CR478" s="75"/>
      <c r="CS478" s="75"/>
      <c r="CT478" s="75"/>
      <c r="CU478" s="75"/>
      <c r="CV478" s="75"/>
      <c r="CW478" s="75"/>
      <c r="CX478" s="75"/>
      <c r="CY478" s="75"/>
      <c r="CZ478" s="75"/>
      <c r="DA478" s="75"/>
    </row>
    <row r="479" spans="2:105" x14ac:dyDescent="0.2">
      <c r="B479">
        <f>MasterPivot!B480</f>
        <v>239.93291614334103</v>
      </c>
      <c r="N479">
        <f>MasterPivot!C480</f>
        <v>56.384235293685137</v>
      </c>
      <c r="AA479">
        <f>MasterPivot!D480</f>
        <v>3.063732654518986</v>
      </c>
      <c r="AB479">
        <f t="shared" si="74"/>
        <v>3.063732654518986</v>
      </c>
      <c r="AO479">
        <f>MasterPivot!E480</f>
        <v>0</v>
      </c>
      <c r="AP479" t="str">
        <f t="shared" si="75"/>
        <v/>
      </c>
      <c r="BD479">
        <f>MasterPivot!F480</f>
        <v>0.60507638888888893</v>
      </c>
      <c r="BS479">
        <f>MasterPivot!G480</f>
        <v>1.2726238024929659</v>
      </c>
      <c r="CE479">
        <f>MasterPivot!H480</f>
        <v>301.25858428292696</v>
      </c>
      <c r="CQ479" s="75"/>
      <c r="CR479" s="75"/>
      <c r="CS479" s="75"/>
      <c r="CT479" s="75"/>
      <c r="CU479" s="75"/>
      <c r="CV479" s="75"/>
      <c r="CW479" s="75"/>
      <c r="CX479" s="75"/>
      <c r="CY479" s="75"/>
      <c r="CZ479" s="75"/>
      <c r="DA479" s="75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9D0D5-FC9D-4FE8-8FAE-32BB2654D716}">
  <dimension ref="A1:Z480"/>
  <sheetViews>
    <sheetView zoomScale="90" zoomScaleNormal="90" workbookViewId="0">
      <pane ySplit="8" topLeftCell="A31" activePane="bottomLeft" state="frozen"/>
      <selection pane="bottomLeft" activeCell="J32" sqref="J32"/>
    </sheetView>
  </sheetViews>
  <sheetFormatPr baseColWidth="10" defaultColWidth="8.83203125" defaultRowHeight="15" x14ac:dyDescent="0.2"/>
  <cols>
    <col min="1" max="1" width="13.5" bestFit="1" customWidth="1"/>
    <col min="2" max="3" width="13.6640625" bestFit="1" customWidth="1"/>
    <col min="4" max="4" width="15" bestFit="1" customWidth="1"/>
    <col min="5" max="5" width="12.5" bestFit="1" customWidth="1"/>
    <col min="6" max="6" width="15.5" bestFit="1" customWidth="1"/>
    <col min="7" max="7" width="17.5" bestFit="1" customWidth="1"/>
    <col min="8" max="8" width="15.5" bestFit="1" customWidth="1"/>
    <col min="9" max="9" width="17.5" bestFit="1" customWidth="1"/>
    <col min="10" max="10" width="11.5" customWidth="1"/>
    <col min="11" max="11" width="9.33203125" bestFit="1" customWidth="1"/>
    <col min="12" max="12" width="9.83203125" bestFit="1" customWidth="1"/>
    <col min="13" max="13" width="11.5" bestFit="1" customWidth="1"/>
    <col min="15" max="15" width="14.6640625" customWidth="1"/>
    <col min="18" max="18" width="12.5" customWidth="1"/>
    <col min="23" max="23" width="12.1640625" bestFit="1" customWidth="1"/>
    <col min="25" max="25" width="13" customWidth="1"/>
  </cols>
  <sheetData>
    <row r="1" spans="1:26" s="77" customFormat="1" ht="45" customHeight="1" x14ac:dyDescent="0.2">
      <c r="A1" s="76"/>
      <c r="B1" s="76" t="s">
        <v>520</v>
      </c>
      <c r="C1" s="76" t="s">
        <v>521</v>
      </c>
      <c r="D1" s="76" t="s">
        <v>7</v>
      </c>
      <c r="E1" s="76" t="s">
        <v>8</v>
      </c>
      <c r="F1" s="76" t="s">
        <v>522</v>
      </c>
      <c r="G1" s="76" t="s">
        <v>523</v>
      </c>
      <c r="H1" s="76" t="s">
        <v>524</v>
      </c>
      <c r="I1" s="76" t="s">
        <v>525</v>
      </c>
      <c r="J1" s="76" t="s">
        <v>526</v>
      </c>
      <c r="L1" s="78" t="s">
        <v>12</v>
      </c>
      <c r="Q1" s="76"/>
      <c r="R1" s="76" t="s">
        <v>615</v>
      </c>
    </row>
    <row r="2" spans="1:26" s="84" customFormat="1" ht="18.75" customHeight="1" x14ac:dyDescent="0.2">
      <c r="A2" s="79" t="s">
        <v>532</v>
      </c>
      <c r="B2" s="80">
        <f>AVERAGE(B9:B132)</f>
        <v>200.96836785142619</v>
      </c>
      <c r="C2" s="80">
        <f t="shared" ref="C2:G2" si="0">AVERAGE(C9:C132)</f>
        <v>47.200201942910425</v>
      </c>
      <c r="D2" s="80">
        <f t="shared" si="0"/>
        <v>4.179100763767833</v>
      </c>
      <c r="E2" s="81">
        <f t="shared" si="0"/>
        <v>3.7411514775798032</v>
      </c>
      <c r="F2" s="80">
        <f t="shared" si="0"/>
        <v>2.0185405622103509</v>
      </c>
      <c r="G2" s="80">
        <f t="shared" si="0"/>
        <v>10.823035322672093</v>
      </c>
      <c r="H2" s="82">
        <f>SUM(B2:D2,F2:G2)</f>
        <v>265.18924644298687</v>
      </c>
      <c r="I2" s="82">
        <f>H2+E2</f>
        <v>268.93039792056669</v>
      </c>
      <c r="J2" s="83">
        <f>I2*44/12</f>
        <v>986.07812570874455</v>
      </c>
      <c r="L2" s="85">
        <f>AVERAGE(I9:I132)</f>
        <v>41.183932912575976</v>
      </c>
      <c r="Q2" s="80"/>
      <c r="R2" s="82">
        <f>SUM(B2:G2)</f>
        <v>268.93039792056669</v>
      </c>
    </row>
    <row r="3" spans="1:26" s="89" customFormat="1" ht="18.75" customHeight="1" x14ac:dyDescent="0.2">
      <c r="A3" s="86"/>
      <c r="B3" s="87"/>
      <c r="C3" s="87"/>
      <c r="D3" s="87"/>
      <c r="E3" s="87"/>
      <c r="F3" s="87"/>
      <c r="G3" s="79" t="s">
        <v>536</v>
      </c>
      <c r="H3" s="82">
        <f>SQRT(P15)</f>
        <v>73.952535086417626</v>
      </c>
      <c r="I3" s="88"/>
      <c r="J3" s="88"/>
      <c r="K3" s="88"/>
      <c r="L3" s="82">
        <f>_xlfn.STDEV.S(I9:I132)</f>
        <v>27.749497602109017</v>
      </c>
      <c r="M3" s="88"/>
      <c r="Q3" s="79" t="s">
        <v>536</v>
      </c>
      <c r="R3" s="82">
        <f>SQRT(Z15)</f>
        <v>73.984644748408996</v>
      </c>
    </row>
    <row r="4" spans="1:26" s="89" customFormat="1" ht="18.75" customHeight="1" x14ac:dyDescent="0.2">
      <c r="A4" s="86"/>
      <c r="B4" s="87"/>
      <c r="C4" s="87"/>
      <c r="D4" s="87"/>
      <c r="E4" s="87"/>
      <c r="F4" s="87"/>
      <c r="G4" s="79" t="s">
        <v>538</v>
      </c>
      <c r="H4" s="82">
        <f>TINV(0.05,P9-1)*(H3/SQRT(P9))</f>
        <v>27.126008867924579</v>
      </c>
      <c r="I4" s="88"/>
      <c r="J4" s="88"/>
      <c r="K4" s="88"/>
      <c r="L4" s="82">
        <f>TINV(0.05,L6-1)*(L3/SQRT(L6))</f>
        <v>10.977335649244349</v>
      </c>
      <c r="M4" s="88"/>
      <c r="Q4" s="79" t="s">
        <v>538</v>
      </c>
      <c r="R4" s="82">
        <f>TINV(0.05,Z9-1)*(R3/SQRT(Z9))</f>
        <v>27.137786787030475</v>
      </c>
    </row>
    <row r="5" spans="1:26" s="89" customFormat="1" ht="18.75" customHeight="1" x14ac:dyDescent="0.2">
      <c r="A5" s="86"/>
      <c r="B5" s="87"/>
      <c r="C5" s="87"/>
      <c r="D5" s="87"/>
      <c r="E5" s="87"/>
      <c r="F5" s="87"/>
      <c r="G5" s="90" t="s">
        <v>539</v>
      </c>
      <c r="H5" s="91">
        <f>H4/H2</f>
        <v>0.10228924902411686</v>
      </c>
      <c r="I5" s="88"/>
      <c r="J5" s="88"/>
      <c r="K5" s="88"/>
      <c r="L5" s="91">
        <f>L4/L2</f>
        <v>0.26654413196881194</v>
      </c>
      <c r="M5" s="88"/>
      <c r="Q5" s="90" t="s">
        <v>539</v>
      </c>
      <c r="R5" s="91">
        <f>R4/R2</f>
        <v>0.10091007560642548</v>
      </c>
    </row>
    <row r="6" spans="1:26" x14ac:dyDescent="0.2">
      <c r="A6" s="73" t="s">
        <v>14</v>
      </c>
      <c r="B6" t="s">
        <v>29</v>
      </c>
      <c r="G6" s="79" t="s">
        <v>541</v>
      </c>
      <c r="H6" s="92">
        <f>P9</f>
        <v>31</v>
      </c>
      <c r="L6" s="92">
        <f>COUNT(I9:I132)</f>
        <v>27</v>
      </c>
      <c r="Q6" s="79" t="s">
        <v>541</v>
      </c>
      <c r="R6" s="92">
        <f>Z9</f>
        <v>31</v>
      </c>
    </row>
    <row r="8" spans="1:26" s="1" customFormat="1" ht="49" x14ac:dyDescent="0.25">
      <c r="A8" s="109" t="s">
        <v>543</v>
      </c>
      <c r="B8" s="1" t="s">
        <v>544</v>
      </c>
      <c r="C8" s="1" t="s">
        <v>545</v>
      </c>
      <c r="D8" s="1" t="s">
        <v>546</v>
      </c>
      <c r="E8" s="1" t="s">
        <v>547</v>
      </c>
      <c r="F8" s="1" t="s">
        <v>548</v>
      </c>
      <c r="G8" s="1" t="s">
        <v>549</v>
      </c>
      <c r="H8" s="1" t="s">
        <v>550</v>
      </c>
      <c r="I8" s="1" t="s">
        <v>551</v>
      </c>
      <c r="J8" s="93" t="s">
        <v>552</v>
      </c>
      <c r="K8" s="94" t="s">
        <v>553</v>
      </c>
      <c r="L8" s="94" t="s">
        <v>554</v>
      </c>
      <c r="M8" s="95" t="s">
        <v>555</v>
      </c>
      <c r="O8" s="4" t="s">
        <v>556</v>
      </c>
      <c r="T8" s="93" t="s">
        <v>552</v>
      </c>
      <c r="U8" s="94" t="s">
        <v>553</v>
      </c>
      <c r="V8" s="94" t="s">
        <v>554</v>
      </c>
      <c r="W8" s="95" t="s">
        <v>555</v>
      </c>
      <c r="Y8" s="4" t="s">
        <v>556</v>
      </c>
    </row>
    <row r="9" spans="1:26" x14ac:dyDescent="0.2">
      <c r="A9" s="74" t="s">
        <v>44</v>
      </c>
      <c r="B9" s="75">
        <v>244.29745240302225</v>
      </c>
      <c r="C9" s="75">
        <v>57.409901314710226</v>
      </c>
      <c r="D9" s="75">
        <v>4.3767609350271224</v>
      </c>
      <c r="E9" s="75"/>
      <c r="F9" s="75">
        <v>0</v>
      </c>
      <c r="G9" s="75">
        <v>10.854198603543132</v>
      </c>
      <c r="H9" s="75">
        <v>316.93831325630271</v>
      </c>
      <c r="I9" s="75"/>
      <c r="J9" s="96"/>
      <c r="K9" s="97"/>
      <c r="L9" s="97"/>
      <c r="M9" s="98"/>
      <c r="O9" s="99" t="s">
        <v>542</v>
      </c>
      <c r="P9" s="100">
        <f>COUNT(J9:J132)</f>
        <v>31</v>
      </c>
      <c r="R9" s="75">
        <f>SUM(B9:G9)</f>
        <v>316.93831325630271</v>
      </c>
      <c r="T9" s="96"/>
      <c r="U9" s="97"/>
      <c r="V9" s="97"/>
      <c r="W9" s="98"/>
      <c r="Y9" s="99" t="s">
        <v>542</v>
      </c>
      <c r="Z9" s="100">
        <f>COUNT(T9:T480)</f>
        <v>31</v>
      </c>
    </row>
    <row r="10" spans="1:26" x14ac:dyDescent="0.2">
      <c r="A10" s="74" t="s">
        <v>45</v>
      </c>
      <c r="B10" s="75">
        <v>299.67993693667052</v>
      </c>
      <c r="C10" s="75">
        <v>70.424785180117567</v>
      </c>
      <c r="D10" s="75">
        <v>3.93908484152441</v>
      </c>
      <c r="E10" s="75"/>
      <c r="F10" s="75">
        <v>0</v>
      </c>
      <c r="G10" s="75">
        <v>2.7387381150179135</v>
      </c>
      <c r="H10" s="75">
        <v>376.78254507333037</v>
      </c>
      <c r="I10" s="75"/>
      <c r="J10" s="96"/>
      <c r="K10" s="97"/>
      <c r="L10" s="97"/>
      <c r="M10" s="98"/>
      <c r="O10" s="99" t="s">
        <v>562</v>
      </c>
      <c r="P10" s="99">
        <v>4</v>
      </c>
      <c r="R10" s="75">
        <f t="shared" ref="R10:R73" si="1">SUM(B10:G10)</f>
        <v>376.78254507333037</v>
      </c>
      <c r="T10" s="96"/>
      <c r="U10" s="97"/>
      <c r="V10" s="97"/>
      <c r="W10" s="98"/>
      <c r="Y10" s="99" t="s">
        <v>562</v>
      </c>
      <c r="Z10" s="99">
        <v>4</v>
      </c>
    </row>
    <row r="11" spans="1:26" ht="16" x14ac:dyDescent="0.2">
      <c r="A11" s="74" t="s">
        <v>46</v>
      </c>
      <c r="B11" s="75">
        <v>281.28390606472072</v>
      </c>
      <c r="C11" s="75">
        <v>66.101717925209371</v>
      </c>
      <c r="D11" s="75">
        <v>4.3767609350271224</v>
      </c>
      <c r="E11" s="75"/>
      <c r="F11" s="75">
        <v>5.2095596749811044</v>
      </c>
      <c r="G11" s="75">
        <v>14.783376942056417</v>
      </c>
      <c r="H11" s="75">
        <v>371.7553215419947</v>
      </c>
      <c r="I11" s="75"/>
      <c r="J11" s="96"/>
      <c r="K11" s="97"/>
      <c r="L11" s="97"/>
      <c r="M11" s="98"/>
      <c r="O11" s="101" t="s">
        <v>563</v>
      </c>
      <c r="P11" s="16">
        <f>AVERAGE(J9:J132)</f>
        <v>1060.7569857719477</v>
      </c>
      <c r="R11" s="75">
        <f t="shared" si="1"/>
        <v>371.7553215419947</v>
      </c>
      <c r="T11" s="96"/>
      <c r="U11" s="97"/>
      <c r="V11" s="97"/>
      <c r="W11" s="98"/>
      <c r="Y11" s="101" t="s">
        <v>563</v>
      </c>
      <c r="Z11" s="16">
        <f>AVERAGE(T9:T480)</f>
        <v>1061.1190326891328</v>
      </c>
    </row>
    <row r="12" spans="1:26" ht="16" x14ac:dyDescent="0.2">
      <c r="A12" s="74" t="s">
        <v>47</v>
      </c>
      <c r="B12" s="75">
        <v>524.52451952282911</v>
      </c>
      <c r="C12" s="75">
        <v>123.26326208786483</v>
      </c>
      <c r="D12" s="75">
        <v>5.2521131220325472</v>
      </c>
      <c r="E12" s="75"/>
      <c r="F12" s="75">
        <v>0</v>
      </c>
      <c r="G12" s="75">
        <v>6.4531378236563404</v>
      </c>
      <c r="H12" s="75">
        <v>659.4930325563829</v>
      </c>
      <c r="I12" s="75">
        <v>37.883941093969156</v>
      </c>
      <c r="J12" s="102">
        <f>SUM(H9:H12)</f>
        <v>1724.9692124280105</v>
      </c>
      <c r="K12" s="103">
        <f>AVERAGE(H9:H12)</f>
        <v>431.24230310700261</v>
      </c>
      <c r="L12" s="104">
        <f>(K12-P$12)^2</f>
        <v>27573.617627462805</v>
      </c>
      <c r="M12" s="105">
        <f>(H10-K12)^2+(H11-K12)^2+(H12-K12)^2+(H9-K12)^2</f>
        <v>71668.363810764829</v>
      </c>
      <c r="O12" s="101" t="s">
        <v>564</v>
      </c>
      <c r="P12" s="16">
        <f>P11/P10</f>
        <v>265.18924644298693</v>
      </c>
      <c r="R12" s="75">
        <f t="shared" si="1"/>
        <v>659.4930325563829</v>
      </c>
      <c r="T12" s="102">
        <f>SUM(R9:R12)</f>
        <v>1724.9692124280105</v>
      </c>
      <c r="U12" s="103">
        <f>AVERAGE(R9:R12)</f>
        <v>431.24230310700261</v>
      </c>
      <c r="V12" s="104">
        <f>(U12-Z$12)^2</f>
        <v>27543.566321208757</v>
      </c>
      <c r="W12" s="105">
        <f>(R10-U12)^2+(R11-U12)^2+(R12-U12)^2+(R9-U12)^2</f>
        <v>71668.363810764829</v>
      </c>
      <c r="Y12" s="99" t="s">
        <v>564</v>
      </c>
      <c r="Z12" s="16">
        <f>Z11/Z10</f>
        <v>265.27975817228321</v>
      </c>
    </row>
    <row r="13" spans="1:26" ht="18" x14ac:dyDescent="0.25">
      <c r="A13" s="74" t="s">
        <v>56</v>
      </c>
      <c r="B13" s="75">
        <v>132.12202915057478</v>
      </c>
      <c r="C13" s="75">
        <v>31.048676850385071</v>
      </c>
      <c r="D13" s="75">
        <v>8.3158457765515319</v>
      </c>
      <c r="E13" s="75"/>
      <c r="F13" s="75">
        <v>2.6891071428571429</v>
      </c>
      <c r="G13" s="75">
        <v>0.48854541785392325</v>
      </c>
      <c r="H13" s="75">
        <v>174.66420433822245</v>
      </c>
      <c r="I13" s="75"/>
      <c r="J13" s="96"/>
      <c r="K13" s="97"/>
      <c r="L13" s="97"/>
      <c r="M13" s="98"/>
      <c r="O13" s="99" t="s">
        <v>565</v>
      </c>
      <c r="P13" s="106">
        <f>SUM(L9:L132)/(P9-1)</f>
        <v>5850.9677794709169</v>
      </c>
      <c r="R13" s="75">
        <f t="shared" si="1"/>
        <v>174.66420433822245</v>
      </c>
      <c r="T13" s="96"/>
      <c r="U13" s="97"/>
      <c r="V13" s="97"/>
      <c r="W13" s="98"/>
      <c r="Y13" s="99" t="s">
        <v>565</v>
      </c>
      <c r="Z13" s="106">
        <f>SUM(V9:V480)/(Z9-1)</f>
        <v>5848.7604287151762</v>
      </c>
    </row>
    <row r="14" spans="1:26" ht="18" x14ac:dyDescent="0.25">
      <c r="A14" s="74" t="s">
        <v>57</v>
      </c>
      <c r="B14" s="75">
        <v>152.56479110757363</v>
      </c>
      <c r="C14" s="75">
        <v>35.852725910279801</v>
      </c>
      <c r="D14" s="75">
        <v>1.750704374010849</v>
      </c>
      <c r="E14" s="75"/>
      <c r="F14" s="75">
        <v>0</v>
      </c>
      <c r="G14" s="75">
        <v>3.6692598392094946</v>
      </c>
      <c r="H14" s="75">
        <v>193.83748123107375</v>
      </c>
      <c r="I14" s="75"/>
      <c r="J14" s="96"/>
      <c r="K14" s="97"/>
      <c r="L14" s="97"/>
      <c r="M14" s="98"/>
      <c r="O14" s="99" t="s">
        <v>567</v>
      </c>
      <c r="P14" s="106">
        <f>SUM(M9:M132)/(P9*(P10-1))</f>
        <v>5345.7547573971578</v>
      </c>
      <c r="R14" s="75">
        <f t="shared" si="1"/>
        <v>193.83748123107375</v>
      </c>
      <c r="T14" s="96"/>
      <c r="U14" s="97"/>
      <c r="V14" s="97"/>
      <c r="W14" s="98"/>
      <c r="Y14" s="99" t="s">
        <v>567</v>
      </c>
      <c r="Z14" s="106">
        <f>SUM(W9:W480)/(Z9*(Z10-1))</f>
        <v>5352.7493455912199</v>
      </c>
    </row>
    <row r="15" spans="1:26" ht="17" x14ac:dyDescent="0.2">
      <c r="A15" s="74" t="s">
        <v>58</v>
      </c>
      <c r="B15" s="75">
        <v>212.71094094003413</v>
      </c>
      <c r="C15" s="75">
        <v>49.98707112090802</v>
      </c>
      <c r="D15" s="75">
        <v>0.8753521870054245</v>
      </c>
      <c r="E15" s="75"/>
      <c r="F15" s="75">
        <v>0</v>
      </c>
      <c r="G15" s="75">
        <v>0</v>
      </c>
      <c r="H15" s="75">
        <v>263.57336424794761</v>
      </c>
      <c r="I15" s="75"/>
      <c r="J15" s="96"/>
      <c r="K15" s="97"/>
      <c r="L15" s="97"/>
      <c r="M15" s="98"/>
      <c r="O15" s="107" t="s">
        <v>569</v>
      </c>
      <c r="P15" s="108">
        <f>((P9-1)*P13+P9*(P10-1)*P14)/(P9*P10-1)</f>
        <v>5468.9774457078302</v>
      </c>
      <c r="R15" s="75">
        <f t="shared" si="1"/>
        <v>263.57336424794761</v>
      </c>
      <c r="T15" s="96"/>
      <c r="U15" s="97"/>
      <c r="V15" s="97"/>
      <c r="W15" s="98"/>
      <c r="Y15" s="107" t="s">
        <v>569</v>
      </c>
      <c r="Z15" s="108">
        <f>((Z9-1)*Z13+Z9*(Z10-1)*Z14)/(Z9*Z10-1)</f>
        <v>5473.7276585482823</v>
      </c>
    </row>
    <row r="16" spans="1:26" x14ac:dyDescent="0.2">
      <c r="A16" s="74" t="s">
        <v>59</v>
      </c>
      <c r="B16" s="75">
        <v>80.870052718908298</v>
      </c>
      <c r="C16" s="75">
        <v>19.004462388943448</v>
      </c>
      <c r="D16" s="75">
        <v>0</v>
      </c>
      <c r="E16" s="75"/>
      <c r="F16" s="75">
        <v>0</v>
      </c>
      <c r="G16" s="75">
        <v>1.09087195319553</v>
      </c>
      <c r="H16" s="75">
        <v>100.96538706104728</v>
      </c>
      <c r="I16" s="75">
        <v>32.273772791023845</v>
      </c>
      <c r="J16" s="102">
        <f>SUM(H13:H16)</f>
        <v>733.04043687829108</v>
      </c>
      <c r="K16" s="103">
        <f>AVERAGE(H13:H16)</f>
        <v>183.26010921957277</v>
      </c>
      <c r="L16" s="104">
        <f t="shared" ref="L16" si="2">(K16-P$12)^2</f>
        <v>6712.3835261730273</v>
      </c>
      <c r="M16" s="105">
        <f>(H14-K16)^2+(H15-K16)^2+(H16-K16)^2+(H13-K16)^2</f>
        <v>13408.410607800592</v>
      </c>
      <c r="R16" s="75">
        <f t="shared" si="1"/>
        <v>100.96538706104728</v>
      </c>
      <c r="T16" s="102">
        <f>SUM(R13:R16)</f>
        <v>733.04043687829108</v>
      </c>
      <c r="U16" s="103">
        <f>AVERAGE(R13:R16)</f>
        <v>183.26010921957277</v>
      </c>
      <c r="V16" s="104">
        <f t="shared" ref="V16" si="3">(U16-Z$12)^2</f>
        <v>6727.2228143258544</v>
      </c>
      <c r="W16" s="105">
        <f>(R14-U16)^2+(R15-U16)^2+(R16-U16)^2+(R13-U16)^2</f>
        <v>13408.410607800592</v>
      </c>
    </row>
    <row r="17" spans="1:23" x14ac:dyDescent="0.2">
      <c r="A17" s="74" t="s">
        <v>64</v>
      </c>
      <c r="B17" s="75">
        <v>301.67142645398053</v>
      </c>
      <c r="C17" s="75">
        <v>70.892785216685425</v>
      </c>
      <c r="D17" s="75">
        <v>3.063732654518986</v>
      </c>
      <c r="E17" s="75"/>
      <c r="F17" s="75">
        <v>0</v>
      </c>
      <c r="G17" s="75">
        <v>4.9904914433778265</v>
      </c>
      <c r="H17" s="75">
        <v>380.61843576856273</v>
      </c>
      <c r="I17" s="75"/>
      <c r="J17" s="96"/>
      <c r="K17" s="97"/>
      <c r="L17" s="97"/>
      <c r="M17" s="98"/>
      <c r="R17" s="75">
        <f t="shared" si="1"/>
        <v>380.61843576856273</v>
      </c>
      <c r="T17" s="96"/>
      <c r="U17" s="97"/>
      <c r="V17" s="97"/>
      <c r="W17" s="98"/>
    </row>
    <row r="18" spans="1:23" x14ac:dyDescent="0.2">
      <c r="A18" s="74" t="s">
        <v>65</v>
      </c>
      <c r="B18" s="75">
        <v>222.99988540236785</v>
      </c>
      <c r="C18" s="75">
        <v>52.404973069556441</v>
      </c>
      <c r="D18" s="75">
        <v>4.3767609350271224</v>
      </c>
      <c r="E18" s="75"/>
      <c r="F18" s="75">
        <v>0</v>
      </c>
      <c r="G18" s="75">
        <v>13.401530545608521</v>
      </c>
      <c r="H18" s="75">
        <v>293.18314995255992</v>
      </c>
      <c r="I18" s="75"/>
      <c r="J18" s="96"/>
      <c r="K18" s="97"/>
      <c r="L18" s="97"/>
      <c r="M18" s="98"/>
      <c r="R18" s="75">
        <f t="shared" si="1"/>
        <v>293.18314995255992</v>
      </c>
      <c r="T18" s="96"/>
      <c r="U18" s="97"/>
      <c r="V18" s="97"/>
      <c r="W18" s="98"/>
    </row>
    <row r="19" spans="1:23" x14ac:dyDescent="0.2">
      <c r="A19" s="74" t="s">
        <v>66</v>
      </c>
      <c r="B19" s="75">
        <v>316.91196159125593</v>
      </c>
      <c r="C19" s="75">
        <v>74.474310973945137</v>
      </c>
      <c r="D19" s="75">
        <v>4.8144370285298344</v>
      </c>
      <c r="E19" s="75"/>
      <c r="F19" s="75">
        <v>5.7222</v>
      </c>
      <c r="G19" s="75">
        <v>10.941724722773092</v>
      </c>
      <c r="H19" s="75">
        <v>412.86463431650395</v>
      </c>
      <c r="I19" s="75"/>
      <c r="J19" s="96"/>
      <c r="K19" s="97"/>
      <c r="L19" s="97"/>
      <c r="M19" s="98"/>
      <c r="R19" s="75">
        <f t="shared" si="1"/>
        <v>412.86463431650395</v>
      </c>
      <c r="T19" s="96"/>
      <c r="U19" s="97"/>
      <c r="V19" s="97"/>
      <c r="W19" s="98"/>
    </row>
    <row r="20" spans="1:23" x14ac:dyDescent="0.2">
      <c r="A20" s="74" t="s">
        <v>67</v>
      </c>
      <c r="B20" s="75">
        <v>365.38768467347921</v>
      </c>
      <c r="C20" s="75">
        <v>85.866105898267605</v>
      </c>
      <c r="D20" s="75">
        <v>6.5651414025406831</v>
      </c>
      <c r="E20" s="75"/>
      <c r="F20" s="75">
        <v>4.2635026041666668</v>
      </c>
      <c r="G20" s="75">
        <v>23.474116315062062</v>
      </c>
      <c r="H20" s="75">
        <v>485.55655089351626</v>
      </c>
      <c r="I20" s="75">
        <v>20.377279102384289</v>
      </c>
      <c r="J20" s="102">
        <f>SUM(H17:H20)</f>
        <v>1572.2227709311428</v>
      </c>
      <c r="K20" s="103">
        <f>AVERAGE(H17:H20)</f>
        <v>393.0556927327857</v>
      </c>
      <c r="L20" s="104">
        <f t="shared" ref="L20" si="4">(K20-P$12)^2</f>
        <v>16349.828086781994</v>
      </c>
      <c r="M20" s="105">
        <f>(H18-K20)^2+(H19-K20)^2+(H20-K20)^2+(H17-K20)^2</f>
        <v>19078.013089320895</v>
      </c>
      <c r="R20" s="75">
        <f t="shared" si="1"/>
        <v>485.55655089351626</v>
      </c>
      <c r="T20" s="102">
        <f>SUM(R17:R20)</f>
        <v>1572.2227709311428</v>
      </c>
      <c r="U20" s="103">
        <f>AVERAGE(R17:R20)</f>
        <v>393.0556927327857</v>
      </c>
      <c r="V20" s="104">
        <f t="shared" ref="V20" si="5">(U20-Z$12)^2</f>
        <v>16326.689452809815</v>
      </c>
      <c r="W20" s="105">
        <f>(R18-U20)^2+(R19-U20)^2+(R20-U20)^2+(R17-U20)^2</f>
        <v>19078.013089320895</v>
      </c>
    </row>
    <row r="21" spans="1:23" x14ac:dyDescent="0.2">
      <c r="A21" s="74" t="s">
        <v>73</v>
      </c>
      <c r="B21" s="75">
        <v>305.32846943883249</v>
      </c>
      <c r="C21" s="75">
        <v>71.752190318125628</v>
      </c>
      <c r="D21" s="75">
        <v>2.1883804675135612</v>
      </c>
      <c r="E21" s="75"/>
      <c r="F21" s="75">
        <v>2.7948148148148149</v>
      </c>
      <c r="G21" s="75">
        <v>0</v>
      </c>
      <c r="H21" s="75">
        <v>382.06385503928647</v>
      </c>
      <c r="I21" s="75"/>
      <c r="J21" s="96"/>
      <c r="K21" s="97"/>
      <c r="L21" s="97"/>
      <c r="M21" s="98"/>
      <c r="R21" s="75">
        <f t="shared" si="1"/>
        <v>382.06385503928647</v>
      </c>
      <c r="T21" s="96"/>
      <c r="U21" s="97"/>
      <c r="V21" s="97"/>
      <c r="W21" s="98"/>
    </row>
    <row r="22" spans="1:23" x14ac:dyDescent="0.2">
      <c r="A22" s="74" t="s">
        <v>74</v>
      </c>
      <c r="B22" s="75">
        <v>221.44592122901517</v>
      </c>
      <c r="C22" s="75">
        <v>52.039791488818565</v>
      </c>
      <c r="D22" s="75">
        <v>3.93908484152441</v>
      </c>
      <c r="E22" s="75"/>
      <c r="F22" s="75">
        <v>2.8072916666666665</v>
      </c>
      <c r="G22" s="75">
        <v>9.8015010464704666</v>
      </c>
      <c r="H22" s="75">
        <v>290.0335902724953</v>
      </c>
      <c r="I22" s="75"/>
      <c r="J22" s="96"/>
      <c r="K22" s="97"/>
      <c r="L22" s="97"/>
      <c r="M22" s="98"/>
      <c r="R22" s="75">
        <f t="shared" si="1"/>
        <v>290.0335902724953</v>
      </c>
      <c r="T22" s="96"/>
      <c r="U22" s="97"/>
      <c r="V22" s="97"/>
      <c r="W22" s="98"/>
    </row>
    <row r="23" spans="1:23" x14ac:dyDescent="0.2">
      <c r="A23" s="74" t="s">
        <v>75</v>
      </c>
      <c r="B23" s="75">
        <v>382.97017080463854</v>
      </c>
      <c r="C23" s="75">
        <v>89.997990139090049</v>
      </c>
      <c r="D23" s="75">
        <v>3.063732654518986</v>
      </c>
      <c r="E23" s="75"/>
      <c r="F23" s="75">
        <v>3.5200000000000005</v>
      </c>
      <c r="G23" s="75">
        <v>2.0530232920915026</v>
      </c>
      <c r="H23" s="75">
        <v>481.60491689033904</v>
      </c>
      <c r="I23" s="75"/>
      <c r="J23" s="96"/>
      <c r="K23" s="97"/>
      <c r="L23" s="97"/>
      <c r="M23" s="98"/>
      <c r="R23" s="75">
        <f t="shared" si="1"/>
        <v>481.60491689033904</v>
      </c>
      <c r="T23" s="96"/>
      <c r="U23" s="97"/>
      <c r="V23" s="97"/>
      <c r="W23" s="98"/>
    </row>
    <row r="24" spans="1:23" x14ac:dyDescent="0.2">
      <c r="A24" s="74" t="s">
        <v>76</v>
      </c>
      <c r="B24" s="75">
        <v>210.07357054525056</v>
      </c>
      <c r="C24" s="75">
        <v>49.367289078133879</v>
      </c>
      <c r="D24" s="75">
        <v>7.002817496043396</v>
      </c>
      <c r="E24" s="75"/>
      <c r="F24" s="75">
        <v>1.0408463541666668</v>
      </c>
      <c r="G24" s="75">
        <v>3.927997687086803</v>
      </c>
      <c r="H24" s="75">
        <v>271.41252116068131</v>
      </c>
      <c r="I24" s="75">
        <v>46.201051893408135</v>
      </c>
      <c r="J24" s="102">
        <f>SUM(H21:H24)</f>
        <v>1425.1148833628019</v>
      </c>
      <c r="K24" s="103">
        <f>AVERAGE(H21:H24)</f>
        <v>356.27872084070049</v>
      </c>
      <c r="L24" s="104">
        <f t="shared" ref="L24" si="6">(K24-P$12)^2</f>
        <v>8297.292346051714</v>
      </c>
      <c r="M24" s="105">
        <f>(H22-K24)^2+(H23-K24)^2+(H24-K24)^2+(H21-K24)^2</f>
        <v>27962.217734038968</v>
      </c>
      <c r="R24" s="75">
        <f t="shared" si="1"/>
        <v>271.41252116068131</v>
      </c>
      <c r="T24" s="102">
        <f>SUM(R21:R24)</f>
        <v>1425.1148833628019</v>
      </c>
      <c r="U24" s="103">
        <f>AVERAGE(R21:R24)</f>
        <v>356.27872084070049</v>
      </c>
      <c r="V24" s="104">
        <f t="shared" ref="V24" si="7">(U24-Z$12)^2</f>
        <v>8280.8112067280017</v>
      </c>
      <c r="W24" s="105">
        <f>(R22-U24)^2+(R23-U24)^2+(R24-U24)^2+(R21-U24)^2</f>
        <v>27962.217734038968</v>
      </c>
    </row>
    <row r="25" spans="1:23" x14ac:dyDescent="0.2">
      <c r="A25" s="74" t="s">
        <v>98</v>
      </c>
      <c r="B25" s="75">
        <v>254.53206662343396</v>
      </c>
      <c r="C25" s="75">
        <v>59.815035656506979</v>
      </c>
      <c r="D25" s="75">
        <v>2.6260565610162736</v>
      </c>
      <c r="E25" s="75"/>
      <c r="F25" s="75">
        <v>2.3299346938775507</v>
      </c>
      <c r="G25" s="75">
        <v>22.062433487659398</v>
      </c>
      <c r="H25" s="75">
        <v>341.36552702249418</v>
      </c>
      <c r="I25" s="75"/>
      <c r="J25" s="96"/>
      <c r="K25" s="97"/>
      <c r="L25" s="97"/>
      <c r="M25" s="98"/>
      <c r="R25" s="75">
        <f t="shared" si="1"/>
        <v>341.36552702249418</v>
      </c>
      <c r="T25" s="96"/>
      <c r="U25" s="97"/>
      <c r="V25" s="97"/>
      <c r="W25" s="98"/>
    </row>
    <row r="26" spans="1:23" x14ac:dyDescent="0.2">
      <c r="A26" s="74" t="s">
        <v>99</v>
      </c>
      <c r="B26" s="75">
        <v>179.61646903665439</v>
      </c>
      <c r="C26" s="75">
        <v>42.209870223613777</v>
      </c>
      <c r="D26" s="75">
        <v>4.8144370285298344</v>
      </c>
      <c r="E26" s="75"/>
      <c r="F26" s="75">
        <v>0</v>
      </c>
      <c r="G26" s="75">
        <v>2.9066725181538247</v>
      </c>
      <c r="H26" s="75">
        <v>229.54744880695182</v>
      </c>
      <c r="I26" s="75"/>
      <c r="J26" s="96"/>
      <c r="K26" s="97"/>
      <c r="L26" s="97"/>
      <c r="M26" s="98"/>
      <c r="R26" s="75">
        <f t="shared" si="1"/>
        <v>229.54744880695182</v>
      </c>
      <c r="T26" s="96"/>
      <c r="U26" s="97"/>
      <c r="V26" s="97"/>
      <c r="W26" s="98"/>
    </row>
    <row r="27" spans="1:23" x14ac:dyDescent="0.2">
      <c r="A27" s="74" t="s">
        <v>100</v>
      </c>
      <c r="B27" s="75">
        <v>151.87521072948201</v>
      </c>
      <c r="C27" s="75">
        <v>35.690674521428271</v>
      </c>
      <c r="D27" s="75">
        <v>3.063732654518986</v>
      </c>
      <c r="E27" s="75"/>
      <c r="F27" s="75">
        <v>14.579683912037037</v>
      </c>
      <c r="G27" s="75">
        <v>0.96228642910621243</v>
      </c>
      <c r="H27" s="75">
        <v>206.1715882465725</v>
      </c>
      <c r="I27" s="75"/>
      <c r="J27" s="96"/>
      <c r="K27" s="97"/>
      <c r="L27" s="97"/>
      <c r="M27" s="98"/>
      <c r="R27" s="75">
        <f t="shared" si="1"/>
        <v>206.1715882465725</v>
      </c>
      <c r="T27" s="96"/>
      <c r="U27" s="97"/>
      <c r="V27" s="97"/>
      <c r="W27" s="98"/>
    </row>
    <row r="28" spans="1:23" x14ac:dyDescent="0.2">
      <c r="A28" s="74" t="s">
        <v>101</v>
      </c>
      <c r="B28" s="75">
        <v>267.99872363077895</v>
      </c>
      <c r="C28" s="75">
        <v>62.979700053233053</v>
      </c>
      <c r="D28" s="75">
        <v>3.063732654518986</v>
      </c>
      <c r="E28" s="75"/>
      <c r="F28" s="75">
        <v>11.033229166666665</v>
      </c>
      <c r="G28" s="75">
        <v>65.431143189189825</v>
      </c>
      <c r="H28" s="75">
        <v>410.50652869438744</v>
      </c>
      <c r="I28" s="75">
        <v>31.90308555399719</v>
      </c>
      <c r="J28" s="102">
        <f>SUM(H25:H28)</f>
        <v>1187.5910927704058</v>
      </c>
      <c r="K28" s="103">
        <f>AVERAGE(H25:H28)</f>
        <v>296.89777319260145</v>
      </c>
      <c r="L28" s="104">
        <f t="shared" ref="L28" si="8">(K28-P$12)^2</f>
        <v>1005.4306686310196</v>
      </c>
      <c r="M28" s="105">
        <f>(H26-K28)^2+(H27-K28)^2+(H28-K28)^2+(H25-K28)^2</f>
        <v>27651.637287053811</v>
      </c>
      <c r="R28" s="75">
        <f t="shared" si="1"/>
        <v>410.50652869438744</v>
      </c>
      <c r="T28" s="102">
        <f>SUM(R25:R28)</f>
        <v>1187.5910927704058</v>
      </c>
      <c r="U28" s="103">
        <f>AVERAGE(R25:R28)</f>
        <v>296.89777319260145</v>
      </c>
      <c r="V28" s="104">
        <f t="shared" ref="V28" si="9">(U28-Z$12)^2</f>
        <v>999.69887382506977</v>
      </c>
      <c r="W28" s="105">
        <f>(R26-U28)^2+(R27-U28)^2+(R28-U28)^2+(R25-U28)^2</f>
        <v>27651.637287053811</v>
      </c>
    </row>
    <row r="29" spans="1:23" x14ac:dyDescent="0.2">
      <c r="A29" s="74" t="s">
        <v>102</v>
      </c>
      <c r="B29" s="75">
        <v>296.41214500586557</v>
      </c>
      <c r="C29" s="75">
        <v>69.656854076378409</v>
      </c>
      <c r="D29" s="75">
        <v>3.93908484152441</v>
      </c>
      <c r="E29" s="75"/>
      <c r="F29" s="75">
        <v>2.9093597500000001</v>
      </c>
      <c r="G29" s="75">
        <v>31.617200592605379</v>
      </c>
      <c r="H29" s="75">
        <v>404.53464426637379</v>
      </c>
      <c r="I29" s="75"/>
      <c r="J29" s="96"/>
      <c r="K29" s="97"/>
      <c r="L29" s="97"/>
      <c r="M29" s="98"/>
      <c r="R29" s="75">
        <f t="shared" si="1"/>
        <v>404.53464426637379</v>
      </c>
      <c r="T29" s="96"/>
      <c r="U29" s="97"/>
      <c r="V29" s="97"/>
      <c r="W29" s="98"/>
    </row>
    <row r="30" spans="1:23" x14ac:dyDescent="0.2">
      <c r="A30" s="74" t="s">
        <v>103</v>
      </c>
      <c r="B30" s="75">
        <v>189.30455395050441</v>
      </c>
      <c r="C30" s="75">
        <v>44.486570178368538</v>
      </c>
      <c r="D30" s="75">
        <v>4.3767609350271224</v>
      </c>
      <c r="E30" s="75"/>
      <c r="F30" s="75">
        <v>0</v>
      </c>
      <c r="G30" s="75">
        <v>5.2213291533138042</v>
      </c>
      <c r="H30" s="75">
        <v>243.38921421721389</v>
      </c>
      <c r="I30" s="75"/>
      <c r="J30" s="96"/>
      <c r="K30" s="97"/>
      <c r="L30" s="97"/>
      <c r="M30" s="98"/>
      <c r="R30" s="75">
        <f t="shared" si="1"/>
        <v>243.38921421721389</v>
      </c>
      <c r="T30" s="96"/>
      <c r="U30" s="97"/>
      <c r="V30" s="97"/>
      <c r="W30" s="98"/>
    </row>
    <row r="31" spans="1:23" x14ac:dyDescent="0.2">
      <c r="A31" s="74" t="s">
        <v>104</v>
      </c>
      <c r="B31" s="75">
        <v>290.83181249463297</v>
      </c>
      <c r="C31" s="75">
        <v>68.345475936238742</v>
      </c>
      <c r="D31" s="75">
        <v>0</v>
      </c>
      <c r="E31" s="75"/>
      <c r="F31" s="75">
        <v>2.9808777777777777</v>
      </c>
      <c r="G31" s="75">
        <v>18.220912040634385</v>
      </c>
      <c r="H31" s="75">
        <v>380.37907824928391</v>
      </c>
      <c r="I31" s="75"/>
      <c r="J31" s="96"/>
      <c r="K31" s="97"/>
      <c r="L31" s="97"/>
      <c r="M31" s="98"/>
      <c r="R31" s="75">
        <f t="shared" si="1"/>
        <v>380.37907824928391</v>
      </c>
      <c r="T31" s="96"/>
      <c r="U31" s="97"/>
      <c r="V31" s="97"/>
      <c r="W31" s="98"/>
    </row>
    <row r="32" spans="1:23" x14ac:dyDescent="0.2">
      <c r="A32" s="74" t="s">
        <v>105</v>
      </c>
      <c r="B32" s="75">
        <v>197.26510036784012</v>
      </c>
      <c r="C32" s="75">
        <v>46.357298586442425</v>
      </c>
      <c r="D32" s="75">
        <v>4.3767609350271224</v>
      </c>
      <c r="E32" s="75"/>
      <c r="F32" s="75">
        <v>0</v>
      </c>
      <c r="G32" s="75">
        <v>0</v>
      </c>
      <c r="H32" s="75">
        <v>247.99915988930968</v>
      </c>
      <c r="I32" s="75">
        <v>45.769985974754562</v>
      </c>
      <c r="J32" s="102">
        <f>SUM(H29:H32)</f>
        <v>1276.3020966221811</v>
      </c>
      <c r="K32" s="103">
        <f>AVERAGE(H29:H32)</f>
        <v>319.07552415554528</v>
      </c>
      <c r="L32" s="104">
        <f t="shared" ref="L32" si="10">(K32-P$12)^2</f>
        <v>2903.7309257149632</v>
      </c>
      <c r="M32" s="105">
        <f>(H30-K32)^2+(H31-K32)^2+(H32-K32)^2+(H29-K32)^2</f>
        <v>21841.654024028725</v>
      </c>
      <c r="R32" s="75">
        <f t="shared" si="1"/>
        <v>247.99915988930968</v>
      </c>
      <c r="T32" s="102">
        <f>SUM(R29:R32)</f>
        <v>1276.3020966221811</v>
      </c>
      <c r="U32" s="103">
        <f>AVERAGE(R29:R32)</f>
        <v>319.07552415554528</v>
      </c>
      <c r="V32" s="104">
        <f t="shared" ref="V32" si="11">(U32-Z$12)^2</f>
        <v>2893.9844377258969</v>
      </c>
      <c r="W32" s="105">
        <f>(R30-U32)^2+(R31-U32)^2+(R32-U32)^2+(R29-U32)^2</f>
        <v>21841.654024028725</v>
      </c>
    </row>
    <row r="33" spans="1:23" x14ac:dyDescent="0.2">
      <c r="A33" s="74" t="s">
        <v>106</v>
      </c>
      <c r="B33" s="75">
        <v>208.01482743318763</v>
      </c>
      <c r="C33" s="75">
        <v>48.883484446799088</v>
      </c>
      <c r="D33" s="75">
        <v>7.8781696830488199</v>
      </c>
      <c r="E33" s="75"/>
      <c r="F33" s="75">
        <v>0</v>
      </c>
      <c r="G33" s="75">
        <v>14.30130351728851</v>
      </c>
      <c r="H33" s="75">
        <v>279.07778508032408</v>
      </c>
      <c r="I33" s="75"/>
      <c r="J33" s="96"/>
      <c r="K33" s="97"/>
      <c r="L33" s="97"/>
      <c r="M33" s="98"/>
      <c r="R33" s="75">
        <f t="shared" si="1"/>
        <v>279.07778508032408</v>
      </c>
      <c r="T33" s="96"/>
      <c r="U33" s="97"/>
      <c r="V33" s="97"/>
      <c r="W33" s="98"/>
    </row>
    <row r="34" spans="1:23" x14ac:dyDescent="0.2">
      <c r="A34" s="74" t="s">
        <v>107</v>
      </c>
      <c r="B34" s="75">
        <v>110.70719690123428</v>
      </c>
      <c r="C34" s="75">
        <v>26.016191271790056</v>
      </c>
      <c r="D34" s="75">
        <v>3.501408748021698</v>
      </c>
      <c r="E34" s="75"/>
      <c r="F34" s="75">
        <v>0</v>
      </c>
      <c r="G34" s="75">
        <v>10.648377873362817</v>
      </c>
      <c r="H34" s="75">
        <v>150.87317479440887</v>
      </c>
      <c r="I34" s="75"/>
      <c r="J34" s="96"/>
      <c r="K34" s="97"/>
      <c r="L34" s="97"/>
      <c r="M34" s="98"/>
      <c r="R34" s="75">
        <f t="shared" si="1"/>
        <v>150.87317479440887</v>
      </c>
      <c r="T34" s="96"/>
      <c r="U34" s="97"/>
      <c r="V34" s="97"/>
      <c r="W34" s="98"/>
    </row>
    <row r="35" spans="1:23" x14ac:dyDescent="0.2">
      <c r="A35" s="74" t="s">
        <v>108</v>
      </c>
      <c r="B35" s="75">
        <v>154.70859690817673</v>
      </c>
      <c r="C35" s="75">
        <v>36.35652027342153</v>
      </c>
      <c r="D35" s="75">
        <v>1.3130282805081368</v>
      </c>
      <c r="E35" s="75"/>
      <c r="F35" s="75">
        <v>1.6462585034013608</v>
      </c>
      <c r="G35" s="75">
        <v>17.687873212439801</v>
      </c>
      <c r="H35" s="75">
        <v>211.71227717794756</v>
      </c>
      <c r="I35" s="75"/>
      <c r="J35" s="96"/>
      <c r="K35" s="97"/>
      <c r="L35" s="97"/>
      <c r="M35" s="98"/>
      <c r="R35" s="75">
        <f t="shared" si="1"/>
        <v>211.71227717794756</v>
      </c>
      <c r="T35" s="96"/>
      <c r="U35" s="97"/>
      <c r="V35" s="97"/>
      <c r="W35" s="98"/>
    </row>
    <row r="36" spans="1:23" x14ac:dyDescent="0.2">
      <c r="A36" s="74" t="s">
        <v>109</v>
      </c>
      <c r="B36" s="75">
        <v>161.16940349198748</v>
      </c>
      <c r="C36" s="75">
        <v>37.874809820617052</v>
      </c>
      <c r="D36" s="75">
        <v>0</v>
      </c>
      <c r="E36" s="75"/>
      <c r="F36" s="75">
        <v>5.2360980615161736</v>
      </c>
      <c r="G36" s="75">
        <v>16.793600077812322</v>
      </c>
      <c r="H36" s="75">
        <v>221.07391145193304</v>
      </c>
      <c r="I36" s="75"/>
      <c r="J36" s="102">
        <f>SUM(H33:H36)</f>
        <v>862.73714850461351</v>
      </c>
      <c r="K36" s="103">
        <f>AVERAGE(H33:H36)</f>
        <v>215.68428712615338</v>
      </c>
      <c r="L36" s="104">
        <f t="shared" ref="L36" si="12">(K36-P$12)^2</f>
        <v>2450.740996961345</v>
      </c>
      <c r="M36" s="105">
        <f>(H34-K36)^2+(H35-K36)^2+(H36-K36)^2+(H33-K36)^2</f>
        <v>8264.0407779451325</v>
      </c>
      <c r="R36" s="75">
        <f t="shared" si="1"/>
        <v>221.07391145193304</v>
      </c>
      <c r="T36" s="102">
        <f>SUM(R33:R36)</f>
        <v>862.73714850461351</v>
      </c>
      <c r="U36" s="103">
        <f>AVERAGE(R33:R36)</f>
        <v>215.68428712615338</v>
      </c>
      <c r="V36" s="104">
        <f t="shared" ref="V36" si="13">(U36-Z$12)^2</f>
        <v>2459.7107482875022</v>
      </c>
      <c r="W36" s="105">
        <f>(R34-U36)^2+(R35-U36)^2+(R36-U36)^2+(R33-U36)^2</f>
        <v>8264.0407779451325</v>
      </c>
    </row>
    <row r="37" spans="1:23" x14ac:dyDescent="0.2">
      <c r="A37" s="74" t="s">
        <v>115</v>
      </c>
      <c r="B37" s="75">
        <v>130.51823433958083</v>
      </c>
      <c r="C37" s="75">
        <v>30.671785069801494</v>
      </c>
      <c r="D37" s="75">
        <v>2.6260565610162736</v>
      </c>
      <c r="E37" s="75"/>
      <c r="F37" s="75">
        <v>1.4946057321025239</v>
      </c>
      <c r="G37" s="75">
        <v>9.1444352177193178</v>
      </c>
      <c r="H37" s="75">
        <v>174.45511692022043</v>
      </c>
      <c r="I37" s="75"/>
      <c r="J37" s="96"/>
      <c r="K37" s="97"/>
      <c r="L37" s="97"/>
      <c r="M37" s="98"/>
      <c r="R37" s="75">
        <f t="shared" si="1"/>
        <v>174.45511692022043</v>
      </c>
      <c r="T37" s="96"/>
      <c r="U37" s="97"/>
      <c r="V37" s="97"/>
      <c r="W37" s="98"/>
    </row>
    <row r="38" spans="1:23" x14ac:dyDescent="0.2">
      <c r="A38" s="74" t="s">
        <v>116</v>
      </c>
      <c r="B38" s="75">
        <v>171.8257734288089</v>
      </c>
      <c r="C38" s="75">
        <v>40.379056755770087</v>
      </c>
      <c r="D38" s="75">
        <v>7.4404935895461088</v>
      </c>
      <c r="E38" s="75"/>
      <c r="F38" s="75">
        <v>0</v>
      </c>
      <c r="G38" s="75">
        <v>1.4573087748483504</v>
      </c>
      <c r="H38" s="75">
        <v>221.10263254897345</v>
      </c>
      <c r="I38" s="75"/>
      <c r="J38" s="96"/>
      <c r="K38" s="97"/>
      <c r="L38" s="97"/>
      <c r="M38" s="98"/>
      <c r="R38" s="75">
        <f t="shared" si="1"/>
        <v>221.10263254897345</v>
      </c>
      <c r="T38" s="96"/>
      <c r="U38" s="97"/>
      <c r="V38" s="97"/>
      <c r="W38" s="98"/>
    </row>
    <row r="39" spans="1:23" x14ac:dyDescent="0.2">
      <c r="A39" s="74" t="s">
        <v>117</v>
      </c>
      <c r="B39" s="75">
        <v>269.76643149925133</v>
      </c>
      <c r="C39" s="75">
        <v>63.395111402324055</v>
      </c>
      <c r="D39" s="75">
        <v>0.8753521870054245</v>
      </c>
      <c r="E39" s="75"/>
      <c r="F39" s="75">
        <v>0.31250317313441622</v>
      </c>
      <c r="G39" s="75">
        <v>10.81622283320884</v>
      </c>
      <c r="H39" s="75">
        <v>345.16562109492406</v>
      </c>
      <c r="I39" s="75"/>
      <c r="J39" s="96"/>
      <c r="K39" s="97"/>
      <c r="L39" s="97"/>
      <c r="M39" s="98"/>
      <c r="R39" s="75">
        <f t="shared" si="1"/>
        <v>345.16562109492406</v>
      </c>
      <c r="T39" s="96"/>
      <c r="U39" s="97"/>
      <c r="V39" s="97"/>
      <c r="W39" s="98"/>
    </row>
    <row r="40" spans="1:23" x14ac:dyDescent="0.2">
      <c r="A40" s="74" t="s">
        <v>118</v>
      </c>
      <c r="B40" s="75">
        <v>192.05480703537373</v>
      </c>
      <c r="C40" s="75">
        <v>45.132879653312827</v>
      </c>
      <c r="D40" s="75">
        <v>6.5651414025406831</v>
      </c>
      <c r="E40" s="75"/>
      <c r="F40" s="75">
        <v>0</v>
      </c>
      <c r="G40" s="75">
        <v>3.3422644241445276</v>
      </c>
      <c r="H40" s="75">
        <v>247.09509251537176</v>
      </c>
      <c r="I40" s="75">
        <v>20.827110799438991</v>
      </c>
      <c r="J40" s="102">
        <f>SUM(H37:H40)</f>
        <v>987.81846307948967</v>
      </c>
      <c r="K40" s="103">
        <f>AVERAGE(H37:H40)</f>
        <v>246.95461576987242</v>
      </c>
      <c r="L40" s="104">
        <f t="shared" ref="L40" si="14">(K40-P$12)^2</f>
        <v>332.50175578488847</v>
      </c>
      <c r="M40" s="105">
        <f>(H38-K40)^2+(H39-K40)^2+(H40-K40)^2+(H37-K40)^2</f>
        <v>15569.923670577678</v>
      </c>
      <c r="R40" s="75">
        <f t="shared" si="1"/>
        <v>247.09509251537176</v>
      </c>
      <c r="T40" s="102">
        <f>SUM(R37:R40)</f>
        <v>987.81846307948967</v>
      </c>
      <c r="U40" s="103">
        <f>AVERAGE(R37:R40)</f>
        <v>246.95461576987242</v>
      </c>
      <c r="V40" s="104">
        <f t="shared" ref="V40" si="15">(U40-Z$12)^2</f>
        <v>335.81084406863391</v>
      </c>
      <c r="W40" s="105">
        <f>(R38-U40)^2+(R39-U40)^2+(R40-U40)^2+(R37-U40)^2</f>
        <v>15569.923670577678</v>
      </c>
    </row>
    <row r="41" spans="1:23" x14ac:dyDescent="0.2">
      <c r="A41" s="74" t="s">
        <v>119</v>
      </c>
      <c r="B41" s="75">
        <v>232.46809169641821</v>
      </c>
      <c r="C41" s="75">
        <v>54.630001548658278</v>
      </c>
      <c r="D41" s="75">
        <v>3.501408748021698</v>
      </c>
      <c r="E41" s="75"/>
      <c r="F41" s="75">
        <v>3.6011261692176868</v>
      </c>
      <c r="G41" s="75">
        <v>5.6394302697549525</v>
      </c>
      <c r="H41" s="75">
        <v>299.8400584320708</v>
      </c>
      <c r="I41" s="75"/>
      <c r="J41" s="96"/>
      <c r="K41" s="97"/>
      <c r="L41" s="97"/>
      <c r="M41" s="98"/>
      <c r="R41" s="75">
        <f t="shared" si="1"/>
        <v>299.8400584320708</v>
      </c>
      <c r="T41" s="96"/>
      <c r="U41" s="97"/>
      <c r="V41" s="97"/>
      <c r="W41" s="98"/>
    </row>
    <row r="42" spans="1:23" x14ac:dyDescent="0.2">
      <c r="A42" s="74" t="s">
        <v>120</v>
      </c>
      <c r="B42" s="75">
        <v>124.39528055626748</v>
      </c>
      <c r="C42" s="75">
        <v>29.232890930722856</v>
      </c>
      <c r="D42" s="75">
        <v>9.1911979635569576</v>
      </c>
      <c r="E42" s="75"/>
      <c r="F42" s="75">
        <v>0.71614583333333337</v>
      </c>
      <c r="G42" s="75">
        <v>19.652155807109736</v>
      </c>
      <c r="H42" s="75">
        <v>183.18767109099036</v>
      </c>
      <c r="I42" s="75"/>
      <c r="J42" s="96"/>
      <c r="K42" s="97"/>
      <c r="L42" s="97"/>
      <c r="M42" s="98"/>
      <c r="R42" s="75">
        <f t="shared" si="1"/>
        <v>183.18767109099036</v>
      </c>
      <c r="T42" s="96"/>
      <c r="U42" s="97"/>
      <c r="V42" s="97"/>
      <c r="W42" s="98"/>
    </row>
    <row r="43" spans="1:23" x14ac:dyDescent="0.2">
      <c r="A43" s="74" t="s">
        <v>121</v>
      </c>
      <c r="B43" s="75">
        <v>174.17379247885302</v>
      </c>
      <c r="C43" s="75">
        <v>40.930841232530454</v>
      </c>
      <c r="D43" s="75">
        <v>7.4404935895461088</v>
      </c>
      <c r="E43" s="75"/>
      <c r="F43" s="75">
        <v>0.18486111111111106</v>
      </c>
      <c r="G43" s="75">
        <v>15.025670795300959</v>
      </c>
      <c r="H43" s="75">
        <v>237.75565920734167</v>
      </c>
      <c r="I43" s="75"/>
      <c r="J43" s="96"/>
      <c r="K43" s="97"/>
      <c r="L43" s="97"/>
      <c r="M43" s="98"/>
      <c r="R43" s="75">
        <f t="shared" si="1"/>
        <v>237.75565920734167</v>
      </c>
      <c r="T43" s="96"/>
      <c r="U43" s="97"/>
      <c r="V43" s="97"/>
      <c r="W43" s="98"/>
    </row>
    <row r="44" spans="1:23" x14ac:dyDescent="0.2">
      <c r="A44" s="74" t="s">
        <v>122</v>
      </c>
      <c r="B44" s="75">
        <v>161.02484727292497</v>
      </c>
      <c r="C44" s="75">
        <v>37.840839109137363</v>
      </c>
      <c r="D44" s="75">
        <v>5.6897892155352592</v>
      </c>
      <c r="E44" s="75"/>
      <c r="F44" s="75">
        <v>0.84218749999999987</v>
      </c>
      <c r="G44" s="75">
        <v>29.035605085161055</v>
      </c>
      <c r="H44" s="75">
        <v>234.43326818275864</v>
      </c>
      <c r="I44" s="75">
        <v>20.09873772791024</v>
      </c>
      <c r="J44" s="102">
        <f>SUM(H41:H44)</f>
        <v>955.2166569131615</v>
      </c>
      <c r="K44" s="103">
        <f>AVERAGE(H41:H44)</f>
        <v>238.80416422829038</v>
      </c>
      <c r="L44" s="104">
        <f t="shared" ref="L44" si="16">(K44-P$12)^2</f>
        <v>696.17256347629632</v>
      </c>
      <c r="M44" s="105">
        <f>(H42-K44)^2+(H43-K44)^2+(H44-K44)^2+(H41-K44)^2</f>
        <v>6838.778785166216</v>
      </c>
      <c r="R44" s="75">
        <f t="shared" si="1"/>
        <v>234.43326818275864</v>
      </c>
      <c r="T44" s="102">
        <f>SUM(R41:R44)</f>
        <v>955.2166569131615</v>
      </c>
      <c r="U44" s="103">
        <f>AVERAGE(R41:R44)</f>
        <v>238.80416422829038</v>
      </c>
      <c r="V44" s="104">
        <f t="shared" ref="V44" si="17">(U44-Z$12)^2</f>
        <v>700.95707468719002</v>
      </c>
      <c r="W44" s="105">
        <f>(R42-U44)^2+(R43-U44)^2+(R44-U44)^2+(R41-U44)^2</f>
        <v>6838.778785166216</v>
      </c>
    </row>
    <row r="45" spans="1:23" x14ac:dyDescent="0.2">
      <c r="A45" s="74" t="s">
        <v>127</v>
      </c>
      <c r="B45" s="75">
        <v>175.83822342815208</v>
      </c>
      <c r="C45" s="75">
        <v>41.321982505615736</v>
      </c>
      <c r="D45" s="75">
        <v>2.1883804675135612</v>
      </c>
      <c r="E45" s="75"/>
      <c r="F45" s="75">
        <v>0.67782407407407419</v>
      </c>
      <c r="G45" s="75">
        <v>1.4559517042432009</v>
      </c>
      <c r="H45" s="75">
        <v>221.48236217959865</v>
      </c>
      <c r="I45" s="75"/>
      <c r="J45" s="96"/>
      <c r="K45" s="97"/>
      <c r="L45" s="97"/>
      <c r="M45" s="98"/>
      <c r="R45" s="75">
        <f t="shared" si="1"/>
        <v>221.48236217959865</v>
      </c>
      <c r="T45" s="96"/>
      <c r="U45" s="97"/>
      <c r="V45" s="97"/>
      <c r="W45" s="98"/>
    </row>
    <row r="46" spans="1:23" x14ac:dyDescent="0.2">
      <c r="A46" s="74" t="s">
        <v>128</v>
      </c>
      <c r="B46" s="75">
        <v>162.35470727132699</v>
      </c>
      <c r="C46" s="75">
        <v>38.153356208761842</v>
      </c>
      <c r="D46" s="75">
        <v>3.93908484152441</v>
      </c>
      <c r="E46" s="75"/>
      <c r="F46" s="75">
        <v>0</v>
      </c>
      <c r="G46" s="75">
        <v>0.66395357892255902</v>
      </c>
      <c r="H46" s="75">
        <v>205.1111019005358</v>
      </c>
      <c r="I46" s="75"/>
      <c r="J46" s="96"/>
      <c r="K46" s="97"/>
      <c r="L46" s="97"/>
      <c r="M46" s="98"/>
      <c r="R46" s="75">
        <f t="shared" si="1"/>
        <v>205.1111019005358</v>
      </c>
      <c r="T46" s="96"/>
      <c r="U46" s="97"/>
      <c r="V46" s="97"/>
      <c r="W46" s="98"/>
    </row>
    <row r="47" spans="1:23" x14ac:dyDescent="0.2">
      <c r="A47" s="74" t="s">
        <v>129</v>
      </c>
      <c r="B47" s="75">
        <v>105.87600263042641</v>
      </c>
      <c r="C47" s="75">
        <v>24.880860618150205</v>
      </c>
      <c r="D47" s="75">
        <v>4.8144370285298344</v>
      </c>
      <c r="E47" s="75"/>
      <c r="F47" s="75">
        <v>1.9675929069513298</v>
      </c>
      <c r="G47" s="75">
        <v>1.9399626557250986</v>
      </c>
      <c r="H47" s="75">
        <v>139.47885583978288</v>
      </c>
      <c r="I47" s="75"/>
      <c r="J47" s="96"/>
      <c r="K47" s="97"/>
      <c r="L47" s="97"/>
      <c r="M47" s="98"/>
      <c r="R47" s="75">
        <f t="shared" si="1"/>
        <v>139.47885583978288</v>
      </c>
      <c r="T47" s="96"/>
      <c r="U47" s="97"/>
      <c r="V47" s="97"/>
      <c r="W47" s="98"/>
    </row>
    <row r="48" spans="1:23" x14ac:dyDescent="0.2">
      <c r="A48" s="74" t="s">
        <v>130</v>
      </c>
      <c r="B48" s="75">
        <v>188.32542988907045</v>
      </c>
      <c r="C48" s="75">
        <v>44.256476023931555</v>
      </c>
      <c r="D48" s="75">
        <v>3.93908484152441</v>
      </c>
      <c r="E48" s="75"/>
      <c r="F48" s="75">
        <v>0</v>
      </c>
      <c r="G48" s="75">
        <v>33.851876421100023</v>
      </c>
      <c r="H48" s="75">
        <v>270.37286717562642</v>
      </c>
      <c r="I48" s="75">
        <v>28.592145862552602</v>
      </c>
      <c r="J48" s="102">
        <f>SUM(H45:H48)</f>
        <v>836.44518709554382</v>
      </c>
      <c r="K48" s="103">
        <f>AVERAGE(H45:H48)</f>
        <v>209.11129677388595</v>
      </c>
      <c r="L48" s="104">
        <f t="shared" ref="L48" si="18">(K48-P$12)^2</f>
        <v>3144.7364390902221</v>
      </c>
      <c r="M48" s="105">
        <f>(H46-K48)^2+(H47-K48)^2+(H48-K48)^2+(H45-K48)^2</f>
        <v>8770.7016568259551</v>
      </c>
      <c r="R48" s="75">
        <f t="shared" si="1"/>
        <v>270.37286717562642</v>
      </c>
      <c r="T48" s="102">
        <f>SUM(R45:R48)</f>
        <v>836.44518709554382</v>
      </c>
      <c r="U48" s="103">
        <f>AVERAGE(R45:R48)</f>
        <v>209.11129677388595</v>
      </c>
      <c r="V48" s="104">
        <f t="shared" ref="V48" si="19">(U48-Z$12)^2</f>
        <v>3154.8960558632425</v>
      </c>
      <c r="W48" s="105">
        <f>(R46-U48)^2+(R47-U48)^2+(R48-U48)^2+(R45-U48)^2</f>
        <v>8770.7016568259551</v>
      </c>
    </row>
    <row r="49" spans="1:23" x14ac:dyDescent="0.2">
      <c r="A49" s="74" t="s">
        <v>131</v>
      </c>
      <c r="B49" s="75">
        <v>266.52936588582656</v>
      </c>
      <c r="C49" s="75">
        <v>62.634400983169236</v>
      </c>
      <c r="D49" s="75">
        <v>2.6260565610162736</v>
      </c>
      <c r="E49" s="75"/>
      <c r="F49" s="75">
        <v>1.0999999999999999</v>
      </c>
      <c r="G49" s="75">
        <v>4.2624354007204666</v>
      </c>
      <c r="H49" s="75">
        <v>337.15225883073259</v>
      </c>
      <c r="I49" s="75"/>
      <c r="J49" s="96"/>
      <c r="K49" s="97"/>
      <c r="L49" s="97"/>
      <c r="M49" s="98"/>
      <c r="R49" s="75">
        <f t="shared" si="1"/>
        <v>337.15225883073259</v>
      </c>
      <c r="T49" s="96"/>
      <c r="U49" s="97"/>
      <c r="V49" s="97"/>
      <c r="W49" s="98"/>
    </row>
    <row r="50" spans="1:23" x14ac:dyDescent="0.2">
      <c r="A50" s="74" t="s">
        <v>132</v>
      </c>
      <c r="B50" s="75">
        <v>233.96056064276604</v>
      </c>
      <c r="C50" s="75">
        <v>54.980731751050016</v>
      </c>
      <c r="D50" s="75">
        <v>3.93908484152441</v>
      </c>
      <c r="E50" s="75"/>
      <c r="F50" s="75">
        <v>0.10357824074074078</v>
      </c>
      <c r="G50" s="75">
        <v>11.705020187944543</v>
      </c>
      <c r="H50" s="75">
        <v>304.68897566402575</v>
      </c>
      <c r="I50" s="75"/>
      <c r="J50" s="96"/>
      <c r="K50" s="97"/>
      <c r="L50" s="97"/>
      <c r="M50" s="98"/>
      <c r="R50" s="75">
        <f t="shared" si="1"/>
        <v>304.68897566402575</v>
      </c>
      <c r="T50" s="96"/>
      <c r="U50" s="97"/>
      <c r="V50" s="97"/>
      <c r="W50" s="98"/>
    </row>
    <row r="51" spans="1:23" x14ac:dyDescent="0.2">
      <c r="A51" s="74" t="s">
        <v>133</v>
      </c>
      <c r="B51" s="75">
        <v>278.50932827763449</v>
      </c>
      <c r="C51" s="75">
        <v>65.4496921452441</v>
      </c>
      <c r="D51" s="75">
        <v>1.750704374010849</v>
      </c>
      <c r="E51" s="75"/>
      <c r="F51" s="75">
        <v>0</v>
      </c>
      <c r="G51" s="75">
        <v>6.7491284933455606</v>
      </c>
      <c r="H51" s="75">
        <v>352.45885329023503</v>
      </c>
      <c r="I51" s="75"/>
      <c r="J51" s="96"/>
      <c r="K51" s="97"/>
      <c r="L51" s="97"/>
      <c r="M51" s="98"/>
      <c r="R51" s="75">
        <f t="shared" si="1"/>
        <v>352.45885329023503</v>
      </c>
      <c r="T51" s="96"/>
      <c r="U51" s="97"/>
      <c r="V51" s="97"/>
      <c r="W51" s="98"/>
    </row>
    <row r="52" spans="1:23" x14ac:dyDescent="0.2">
      <c r="A52" s="74" t="s">
        <v>134</v>
      </c>
      <c r="B52" s="75">
        <v>217.9544871665282</v>
      </c>
      <c r="C52" s="75">
        <v>51.219304484134121</v>
      </c>
      <c r="D52" s="75">
        <v>4.8144370285298344</v>
      </c>
      <c r="E52" s="75"/>
      <c r="F52" s="75">
        <v>0.32274305555555555</v>
      </c>
      <c r="G52" s="75">
        <v>8.941310740091323</v>
      </c>
      <c r="H52" s="75">
        <v>283.25228247483903</v>
      </c>
      <c r="I52" s="75">
        <v>66.673211781206177</v>
      </c>
      <c r="J52" s="102">
        <f>SUM(H49:H52)</f>
        <v>1277.5523702598325</v>
      </c>
      <c r="K52" s="103">
        <f>AVERAGE(H49:H52)</f>
        <v>319.38809256495813</v>
      </c>
      <c r="L52" s="104">
        <f t="shared" ref="L52" si="20">(K52-P$12)^2</f>
        <v>2937.5149209531128</v>
      </c>
      <c r="M52" s="105">
        <f>(H50-K52)^2+(H51-K52)^2+(H52-K52)^2+(H49-K52)^2</f>
        <v>2931.1016266030251</v>
      </c>
      <c r="R52" s="75">
        <f t="shared" si="1"/>
        <v>283.25228247483903</v>
      </c>
      <c r="T52" s="102">
        <f>SUM(R49:R52)</f>
        <v>1277.5523702598325</v>
      </c>
      <c r="U52" s="103">
        <f>AVERAGE(R49:R52)</f>
        <v>319.38809256495813</v>
      </c>
      <c r="V52" s="104">
        <f t="shared" ref="V52" si="21">(U52-Z$12)^2</f>
        <v>2927.7118507495275</v>
      </c>
      <c r="W52" s="105">
        <f>(R50-U52)^2+(R51-U52)^2+(R52-U52)^2+(R49-U52)^2</f>
        <v>2931.1016266030251</v>
      </c>
    </row>
    <row r="53" spans="1:23" x14ac:dyDescent="0.2">
      <c r="A53" s="74" t="s">
        <v>135</v>
      </c>
      <c r="B53" s="75">
        <v>129.96698481879008</v>
      </c>
      <c r="C53" s="75">
        <v>30.542241432415668</v>
      </c>
      <c r="D53" s="75">
        <v>4.3767609350271224</v>
      </c>
      <c r="E53" s="75"/>
      <c r="F53" s="75">
        <v>0.86893431063799353</v>
      </c>
      <c r="G53" s="75">
        <v>8.8243978737571194</v>
      </c>
      <c r="H53" s="75">
        <v>174.57931937062799</v>
      </c>
      <c r="I53" s="75"/>
      <c r="J53" s="96"/>
      <c r="K53" s="97"/>
      <c r="L53" s="97"/>
      <c r="M53" s="98"/>
      <c r="R53" s="75">
        <f t="shared" si="1"/>
        <v>174.57931937062799</v>
      </c>
      <c r="T53" s="96"/>
      <c r="U53" s="97"/>
      <c r="V53" s="97"/>
      <c r="W53" s="98"/>
    </row>
    <row r="54" spans="1:23" x14ac:dyDescent="0.2">
      <c r="A54" s="74" t="s">
        <v>136</v>
      </c>
      <c r="B54" s="75">
        <v>249.03993706254289</v>
      </c>
      <c r="C54" s="75">
        <v>58.524385209697577</v>
      </c>
      <c r="D54" s="75">
        <v>8.7535218700542448</v>
      </c>
      <c r="E54" s="75"/>
      <c r="F54" s="75">
        <v>0</v>
      </c>
      <c r="G54" s="75">
        <v>9.5815815864031944</v>
      </c>
      <c r="H54" s="75">
        <v>325.89942572869796</v>
      </c>
      <c r="I54" s="75"/>
      <c r="J54" s="96"/>
      <c r="K54" s="97"/>
      <c r="L54" s="97"/>
      <c r="M54" s="98"/>
      <c r="R54" s="75">
        <f t="shared" si="1"/>
        <v>325.89942572869796</v>
      </c>
      <c r="T54" s="96"/>
      <c r="U54" s="97"/>
      <c r="V54" s="97"/>
      <c r="W54" s="98"/>
    </row>
    <row r="55" spans="1:23" x14ac:dyDescent="0.2">
      <c r="A55" s="74" t="s">
        <v>137</v>
      </c>
      <c r="B55" s="75">
        <v>251.05299555664251</v>
      </c>
      <c r="C55" s="75">
        <v>58.99745395581099</v>
      </c>
      <c r="D55" s="75">
        <v>3.501408748021698</v>
      </c>
      <c r="E55" s="75"/>
      <c r="F55" s="75">
        <v>0</v>
      </c>
      <c r="G55" s="75">
        <v>11.348009455345037</v>
      </c>
      <c r="H55" s="75">
        <v>324.89986771582022</v>
      </c>
      <c r="I55" s="75"/>
      <c r="J55" s="96"/>
      <c r="K55" s="97"/>
      <c r="L55" s="97"/>
      <c r="M55" s="98"/>
      <c r="R55" s="75">
        <f t="shared" si="1"/>
        <v>324.89986771582022</v>
      </c>
      <c r="T55" s="96"/>
      <c r="U55" s="97"/>
      <c r="V55" s="97"/>
      <c r="W55" s="98"/>
    </row>
    <row r="56" spans="1:23" x14ac:dyDescent="0.2">
      <c r="A56" s="74" t="s">
        <v>138</v>
      </c>
      <c r="B56" s="75">
        <v>187.18586089446126</v>
      </c>
      <c r="C56" s="75">
        <v>43.988677310198391</v>
      </c>
      <c r="D56" s="75">
        <v>3.063732654518986</v>
      </c>
      <c r="E56" s="75"/>
      <c r="F56" s="75">
        <v>0.33681898148148148</v>
      </c>
      <c r="G56" s="75">
        <v>9.7897222904680419</v>
      </c>
      <c r="H56" s="75">
        <v>244.36481213112816</v>
      </c>
      <c r="I56" s="75"/>
      <c r="J56" s="102">
        <f>SUM(H53:H56)</f>
        <v>1069.7434249462744</v>
      </c>
      <c r="K56" s="103">
        <f>AVERAGE(H53:H56)</f>
        <v>267.43585623656861</v>
      </c>
      <c r="L56" s="104">
        <f t="shared" ref="L56" si="22">(K56-P$12)^2</f>
        <v>5.0472555646171342</v>
      </c>
      <c r="M56" s="105">
        <f>(H54-K56)^2+(H55-K56)^2+(H56-K56)^2+(H53-K56)^2</f>
        <v>15874.711087899568</v>
      </c>
      <c r="R56" s="75">
        <f t="shared" si="1"/>
        <v>244.36481213112816</v>
      </c>
      <c r="T56" s="102">
        <f>SUM(R53:R56)</f>
        <v>1069.7434249462744</v>
      </c>
      <c r="U56" s="103">
        <f>AVERAGE(R53:R56)</f>
        <v>267.43585623656861</v>
      </c>
      <c r="V56" s="104">
        <f t="shared" ref="V56" si="23">(U56-Z$12)^2</f>
        <v>4.6487588628152574</v>
      </c>
      <c r="W56" s="105">
        <f>(R54-U56)^2+(R55-U56)^2+(R56-U56)^2+(R53-U56)^2</f>
        <v>15874.711087899568</v>
      </c>
    </row>
    <row r="57" spans="1:23" x14ac:dyDescent="0.2">
      <c r="A57" s="74" t="s">
        <v>139</v>
      </c>
      <c r="B57" s="75">
        <v>213.74899425376358</v>
      </c>
      <c r="C57" s="75">
        <v>50.231013649634441</v>
      </c>
      <c r="D57" s="75">
        <v>6.127465309037972</v>
      </c>
      <c r="E57" s="75"/>
      <c r="F57" s="75">
        <v>0</v>
      </c>
      <c r="G57" s="75">
        <v>7.0356714842218375</v>
      </c>
      <c r="H57" s="75">
        <v>277.14314469665783</v>
      </c>
      <c r="I57" s="75"/>
      <c r="J57" s="96"/>
      <c r="K57" s="97"/>
      <c r="L57" s="97"/>
      <c r="M57" s="98"/>
      <c r="R57" s="75">
        <f t="shared" si="1"/>
        <v>277.14314469665783</v>
      </c>
      <c r="T57" s="96"/>
      <c r="U57" s="97"/>
      <c r="V57" s="97"/>
      <c r="W57" s="98"/>
    </row>
    <row r="58" spans="1:23" x14ac:dyDescent="0.2">
      <c r="A58" s="74" t="s">
        <v>140</v>
      </c>
      <c r="B58" s="75">
        <v>95.768524497341645</v>
      </c>
      <c r="C58" s="75">
        <v>22.505603256875286</v>
      </c>
      <c r="D58" s="75">
        <v>3.501408748021698</v>
      </c>
      <c r="E58" s="75"/>
      <c r="F58" s="75">
        <v>0.59092261904761922</v>
      </c>
      <c r="G58" s="75">
        <v>11.042545199131322</v>
      </c>
      <c r="H58" s="75">
        <v>133.40900432041758</v>
      </c>
      <c r="I58" s="75"/>
      <c r="J58" s="96"/>
      <c r="K58" s="97"/>
      <c r="L58" s="97"/>
      <c r="M58" s="98"/>
      <c r="R58" s="75">
        <f t="shared" si="1"/>
        <v>133.40900432041758</v>
      </c>
      <c r="T58" s="96"/>
      <c r="U58" s="97"/>
      <c r="V58" s="97"/>
      <c r="W58" s="98"/>
    </row>
    <row r="59" spans="1:23" x14ac:dyDescent="0.2">
      <c r="A59" s="74" t="s">
        <v>141</v>
      </c>
      <c r="B59" s="75">
        <v>142.98961415551298</v>
      </c>
      <c r="C59" s="75">
        <v>33.602559326545546</v>
      </c>
      <c r="D59" s="75">
        <v>5.2521131220325472</v>
      </c>
      <c r="E59" s="75"/>
      <c r="F59" s="75">
        <v>0</v>
      </c>
      <c r="G59" s="75">
        <v>3.2637548053852377</v>
      </c>
      <c r="H59" s="75">
        <v>185.1080414094763</v>
      </c>
      <c r="I59" s="75"/>
      <c r="J59" s="96"/>
      <c r="K59" s="97"/>
      <c r="L59" s="97"/>
      <c r="M59" s="98"/>
      <c r="R59" s="75">
        <f t="shared" si="1"/>
        <v>185.1080414094763</v>
      </c>
      <c r="T59" s="96"/>
      <c r="U59" s="97"/>
      <c r="V59" s="97"/>
      <c r="W59" s="98"/>
    </row>
    <row r="60" spans="1:23" x14ac:dyDescent="0.2">
      <c r="A60" s="74" t="s">
        <v>142</v>
      </c>
      <c r="B60" s="75">
        <v>141.67247126386175</v>
      </c>
      <c r="C60" s="75">
        <v>33.293030747007506</v>
      </c>
      <c r="D60" s="75">
        <v>4.3767609350271224</v>
      </c>
      <c r="E60" s="75"/>
      <c r="F60" s="75">
        <v>0</v>
      </c>
      <c r="G60" s="75">
        <v>24.070366875194239</v>
      </c>
      <c r="H60" s="75">
        <v>203.41262982109066</v>
      </c>
      <c r="I60" s="75">
        <v>138.9677419354839</v>
      </c>
      <c r="J60" s="102">
        <f>SUM(H57:H60)</f>
        <v>799.07282024764231</v>
      </c>
      <c r="K60" s="103">
        <f>AVERAGE(H57:H60)</f>
        <v>199.76820506191058</v>
      </c>
      <c r="L60" s="104">
        <f t="shared" ref="L60" si="24">(K60-P$12)^2</f>
        <v>4279.9126553845044</v>
      </c>
      <c r="M60" s="105">
        <f>(H58-K60)^2+(H59-K60)^2+(H60-K60)^2+(H57-K60)^2</f>
        <v>10618.627036672025</v>
      </c>
      <c r="R60" s="75">
        <f t="shared" si="1"/>
        <v>203.41262982109066</v>
      </c>
      <c r="T60" s="102">
        <f>SUM(R57:R60)</f>
        <v>799.07282024764231</v>
      </c>
      <c r="U60" s="103">
        <f>AVERAGE(R57:R60)</f>
        <v>199.76820506191058</v>
      </c>
      <c r="V60" s="104">
        <f t="shared" ref="V60" si="25">(U60-Z$12)^2</f>
        <v>4291.7635909331739</v>
      </c>
      <c r="W60" s="105">
        <f>(R58-U60)^2+(R59-U60)^2+(R60-U60)^2+(R57-U60)^2</f>
        <v>10618.627036672025</v>
      </c>
    </row>
    <row r="61" spans="1:23" x14ac:dyDescent="0.2">
      <c r="A61" s="74" t="s">
        <v>143</v>
      </c>
      <c r="B61" s="75">
        <v>111.67570680760325</v>
      </c>
      <c r="C61" s="75">
        <v>26.243791099786762</v>
      </c>
      <c r="D61" s="75">
        <v>4.3767609350271224</v>
      </c>
      <c r="E61" s="75"/>
      <c r="F61" s="75">
        <v>1.8699999999999997</v>
      </c>
      <c r="G61" s="75">
        <v>8.353321655693124</v>
      </c>
      <c r="H61" s="75">
        <v>152.51958049811026</v>
      </c>
      <c r="I61" s="75"/>
      <c r="J61" s="96"/>
      <c r="K61" s="97"/>
      <c r="L61" s="97"/>
      <c r="M61" s="98"/>
      <c r="R61" s="75">
        <f t="shared" si="1"/>
        <v>152.51958049811026</v>
      </c>
      <c r="T61" s="96"/>
      <c r="U61" s="97"/>
      <c r="V61" s="97"/>
      <c r="W61" s="98"/>
    </row>
    <row r="62" spans="1:23" x14ac:dyDescent="0.2">
      <c r="A62" s="74" t="s">
        <v>144</v>
      </c>
      <c r="B62" s="75">
        <v>141.40419355299636</v>
      </c>
      <c r="C62" s="75">
        <v>33.229985484954142</v>
      </c>
      <c r="D62" s="75">
        <v>3.93908484152441</v>
      </c>
      <c r="E62" s="75"/>
      <c r="F62" s="75">
        <v>3.2934991496598642</v>
      </c>
      <c r="G62" s="75">
        <v>7.0417776850947362</v>
      </c>
      <c r="H62" s="75">
        <v>188.9085407142295</v>
      </c>
      <c r="I62" s="75"/>
      <c r="J62" s="96"/>
      <c r="K62" s="97"/>
      <c r="L62" s="97"/>
      <c r="M62" s="98"/>
      <c r="R62" s="75">
        <f t="shared" si="1"/>
        <v>188.9085407142295</v>
      </c>
      <c r="T62" s="96"/>
      <c r="U62" s="97"/>
      <c r="V62" s="97"/>
      <c r="W62" s="98"/>
    </row>
    <row r="63" spans="1:23" x14ac:dyDescent="0.2">
      <c r="A63" s="74" t="s">
        <v>145</v>
      </c>
      <c r="B63" s="75">
        <v>108.11852339521523</v>
      </c>
      <c r="C63" s="75">
        <v>25.40785299787558</v>
      </c>
      <c r="D63" s="75">
        <v>4.8144370285298344</v>
      </c>
      <c r="E63" s="75"/>
      <c r="F63" s="75">
        <v>7.4675595238095251</v>
      </c>
      <c r="G63" s="75">
        <v>4.2550331974196496</v>
      </c>
      <c r="H63" s="75">
        <v>150.06340614284977</v>
      </c>
      <c r="I63" s="75"/>
      <c r="J63" s="96"/>
      <c r="K63" s="97"/>
      <c r="L63" s="97"/>
      <c r="M63" s="98"/>
      <c r="R63" s="75">
        <f t="shared" si="1"/>
        <v>150.06340614284977</v>
      </c>
      <c r="T63" s="96"/>
      <c r="U63" s="97"/>
      <c r="V63" s="97"/>
      <c r="W63" s="98"/>
    </row>
    <row r="64" spans="1:23" x14ac:dyDescent="0.2">
      <c r="A64" s="74" t="s">
        <v>146</v>
      </c>
      <c r="B64" s="75">
        <v>141.94046673040975</v>
      </c>
      <c r="C64" s="75">
        <v>33.356009681646292</v>
      </c>
      <c r="D64" s="75">
        <v>3.93908484152441</v>
      </c>
      <c r="E64" s="75"/>
      <c r="F64" s="75">
        <v>5.302662037037037E-2</v>
      </c>
      <c r="G64" s="75">
        <v>2.9108239205050324</v>
      </c>
      <c r="H64" s="75">
        <v>182.19941179445587</v>
      </c>
      <c r="I64" s="75">
        <v>27.27769985974755</v>
      </c>
      <c r="J64" s="102">
        <f>SUM(H61:H64)</f>
        <v>673.69093914964537</v>
      </c>
      <c r="K64" s="103">
        <f>AVERAGE(H61:H64)</f>
        <v>168.42273478741134</v>
      </c>
      <c r="L64" s="104">
        <f t="shared" ref="L64" si="26">(K64-P$12)^2</f>
        <v>9363.7577779886451</v>
      </c>
      <c r="M64" s="105">
        <f>(H62-K64)^2+(H63-K64)^2+(H64-K64)^2+(H61-K64)^2</f>
        <v>1199.4403384560219</v>
      </c>
      <c r="R64" s="75">
        <f t="shared" si="1"/>
        <v>182.19941179445587</v>
      </c>
      <c r="T64" s="102">
        <f>SUM(R61:R64)</f>
        <v>673.69093914964537</v>
      </c>
      <c r="U64" s="103">
        <f>AVERAGE(R61:R64)</f>
        <v>168.42273478741134</v>
      </c>
      <c r="V64" s="104">
        <f t="shared" ref="V64" si="27">(U64-Z$12)^2</f>
        <v>9381.2829789776151</v>
      </c>
      <c r="W64" s="105">
        <f>(R62-U64)^2+(R63-U64)^2+(R64-U64)^2+(R61-U64)^2</f>
        <v>1199.4403384560219</v>
      </c>
    </row>
    <row r="65" spans="1:23" x14ac:dyDescent="0.2">
      <c r="A65" s="74" t="s">
        <v>147</v>
      </c>
      <c r="B65" s="75">
        <v>285.27360562349554</v>
      </c>
      <c r="C65" s="75">
        <v>67.039297321521445</v>
      </c>
      <c r="D65" s="75">
        <v>4.3767609350271224</v>
      </c>
      <c r="E65" s="75"/>
      <c r="F65" s="75">
        <v>0.71896225916924128</v>
      </c>
      <c r="G65" s="75">
        <v>15.50871699295265</v>
      </c>
      <c r="H65" s="75">
        <v>372.91734313216597</v>
      </c>
      <c r="I65" s="75"/>
      <c r="J65" s="96"/>
      <c r="K65" s="97"/>
      <c r="L65" s="97"/>
      <c r="M65" s="98"/>
      <c r="R65" s="75">
        <f t="shared" si="1"/>
        <v>372.91734313216597</v>
      </c>
      <c r="T65" s="96"/>
      <c r="U65" s="97"/>
      <c r="V65" s="97"/>
      <c r="W65" s="98"/>
    </row>
    <row r="66" spans="1:23" x14ac:dyDescent="0.2">
      <c r="A66" s="74" t="s">
        <v>148</v>
      </c>
      <c r="B66" s="75">
        <v>224.94925444298309</v>
      </c>
      <c r="C66" s="75">
        <v>52.863074794101024</v>
      </c>
      <c r="D66" s="75">
        <v>5.6897892155352592</v>
      </c>
      <c r="E66" s="75"/>
      <c r="F66" s="75">
        <v>2.7322737244897959</v>
      </c>
      <c r="G66" s="75">
        <v>1.113646065351044</v>
      </c>
      <c r="H66" s="75">
        <v>287.34803824246018</v>
      </c>
      <c r="I66" s="75"/>
      <c r="J66" s="96"/>
      <c r="K66" s="97"/>
      <c r="L66" s="97"/>
      <c r="M66" s="98"/>
      <c r="R66" s="75">
        <f t="shared" si="1"/>
        <v>287.34803824246018</v>
      </c>
      <c r="T66" s="96"/>
      <c r="U66" s="97"/>
      <c r="V66" s="97"/>
      <c r="W66" s="98"/>
    </row>
    <row r="67" spans="1:23" x14ac:dyDescent="0.2">
      <c r="A67" s="74" t="s">
        <v>149</v>
      </c>
      <c r="B67" s="75">
        <v>332.87482425620601</v>
      </c>
      <c r="C67" s="75">
        <v>78.225583700208404</v>
      </c>
      <c r="D67" s="75">
        <v>3.93908484152441</v>
      </c>
      <c r="E67" s="75"/>
      <c r="F67" s="75">
        <v>2.4339076813140958</v>
      </c>
      <c r="G67" s="75">
        <v>12.473479306768587</v>
      </c>
      <c r="H67" s="75">
        <v>429.9468797860215</v>
      </c>
      <c r="I67" s="75"/>
      <c r="J67" s="96"/>
      <c r="K67" s="97"/>
      <c r="L67" s="97"/>
      <c r="M67" s="98"/>
      <c r="R67" s="75">
        <f t="shared" si="1"/>
        <v>429.9468797860215</v>
      </c>
      <c r="T67" s="96"/>
      <c r="U67" s="97"/>
      <c r="V67" s="97"/>
      <c r="W67" s="98"/>
    </row>
    <row r="68" spans="1:23" x14ac:dyDescent="0.2">
      <c r="A68" s="74" t="s">
        <v>150</v>
      </c>
      <c r="B68" s="75">
        <v>292.26032716508547</v>
      </c>
      <c r="C68" s="75">
        <v>68.681176883795075</v>
      </c>
      <c r="D68" s="75">
        <v>2.6260565610162736</v>
      </c>
      <c r="E68" s="75"/>
      <c r="F68" s="75">
        <v>1.2925952111387404</v>
      </c>
      <c r="G68" s="75">
        <v>17.632431326566955</v>
      </c>
      <c r="H68" s="75">
        <v>382.49258714760259</v>
      </c>
      <c r="I68" s="75"/>
      <c r="J68" s="102">
        <f>SUM(H65:H68)</f>
        <v>1472.7048483082501</v>
      </c>
      <c r="K68" s="103">
        <f>AVERAGE(H65:H68)</f>
        <v>368.17621207706253</v>
      </c>
      <c r="L68" s="104">
        <f t="shared" ref="L68" si="28">(K68-P$12)^2</f>
        <v>10606.315090514268</v>
      </c>
      <c r="M68" s="105">
        <f>(H66-K68)^2+(H67-K68)^2+(H68-K68)^2+(H65-K68)^2</f>
        <v>10576.245993489369</v>
      </c>
      <c r="R68" s="75">
        <f t="shared" si="1"/>
        <v>382.49258714760259</v>
      </c>
      <c r="T68" s="102">
        <f>SUM(R65:R68)</f>
        <v>1472.7048483082501</v>
      </c>
      <c r="U68" s="103">
        <f>AVERAGE(R65:R68)</f>
        <v>368.17621207706253</v>
      </c>
      <c r="V68" s="104">
        <f t="shared" ref="V68" si="29">(U68-Z$12)^2</f>
        <v>10587.680226178376</v>
      </c>
      <c r="W68" s="105">
        <f>(R66-U68)^2+(R67-U68)^2+(R68-U68)^2+(R65-U68)^2</f>
        <v>10576.245993489369</v>
      </c>
    </row>
    <row r="69" spans="1:23" x14ac:dyDescent="0.2">
      <c r="A69" s="74" t="s">
        <v>151</v>
      </c>
      <c r="B69" s="75">
        <v>229.65163571529155</v>
      </c>
      <c r="C69" s="75">
        <v>53.968134393093507</v>
      </c>
      <c r="D69" s="75">
        <v>8.3158457765515319</v>
      </c>
      <c r="E69" s="75"/>
      <c r="F69" s="75">
        <v>0</v>
      </c>
      <c r="G69" s="75">
        <v>17.761315406189407</v>
      </c>
      <c r="H69" s="75">
        <v>309.69693129112602</v>
      </c>
      <c r="I69" s="75"/>
      <c r="J69" s="96"/>
      <c r="K69" s="97"/>
      <c r="L69" s="97"/>
      <c r="M69" s="98"/>
      <c r="R69" s="75">
        <f t="shared" si="1"/>
        <v>309.69693129112602</v>
      </c>
      <c r="T69" s="96"/>
      <c r="U69" s="97"/>
      <c r="V69" s="97"/>
      <c r="W69" s="98"/>
    </row>
    <row r="70" spans="1:23" x14ac:dyDescent="0.2">
      <c r="A70" s="74" t="s">
        <v>152</v>
      </c>
      <c r="B70" s="75">
        <v>230.60975153122257</v>
      </c>
      <c r="C70" s="75">
        <v>54.193291609837303</v>
      </c>
      <c r="D70" s="75">
        <v>0.8753521870054245</v>
      </c>
      <c r="E70" s="75"/>
      <c r="F70" s="75">
        <v>0</v>
      </c>
      <c r="G70" s="75">
        <v>14.584632101381406</v>
      </c>
      <c r="H70" s="75">
        <v>300.26302742944677</v>
      </c>
      <c r="I70" s="75"/>
      <c r="J70" s="96"/>
      <c r="K70" s="97"/>
      <c r="L70" s="97"/>
      <c r="M70" s="98"/>
      <c r="R70" s="75">
        <f t="shared" si="1"/>
        <v>300.26302742944677</v>
      </c>
      <c r="T70" s="96"/>
      <c r="U70" s="97"/>
      <c r="V70" s="97"/>
      <c r="W70" s="98"/>
    </row>
    <row r="71" spans="1:23" x14ac:dyDescent="0.2">
      <c r="A71" s="74" t="s">
        <v>153</v>
      </c>
      <c r="B71" s="75">
        <v>264.15355626679616</v>
      </c>
      <c r="C71" s="75">
        <v>62.076085722697094</v>
      </c>
      <c r="D71" s="75">
        <v>3.501408748021698</v>
      </c>
      <c r="E71" s="75"/>
      <c r="F71" s="75">
        <v>0</v>
      </c>
      <c r="G71" s="75">
        <v>10.662627114716887</v>
      </c>
      <c r="H71" s="75">
        <v>340.3936778522318</v>
      </c>
      <c r="I71" s="75"/>
      <c r="J71" s="96"/>
      <c r="K71" s="97"/>
      <c r="L71" s="97"/>
      <c r="M71" s="98"/>
      <c r="R71" s="75">
        <f t="shared" si="1"/>
        <v>340.3936778522318</v>
      </c>
      <c r="T71" s="96"/>
      <c r="U71" s="97"/>
      <c r="V71" s="97"/>
      <c r="W71" s="98"/>
    </row>
    <row r="72" spans="1:23" x14ac:dyDescent="0.2">
      <c r="A72" s="74" t="s">
        <v>154</v>
      </c>
      <c r="B72" s="75">
        <v>205.75440367853525</v>
      </c>
      <c r="C72" s="75">
        <v>48.352284864455783</v>
      </c>
      <c r="D72" s="75">
        <v>3.93908484152441</v>
      </c>
      <c r="E72" s="75"/>
      <c r="F72" s="75">
        <v>18.99177573999107</v>
      </c>
      <c r="G72" s="75">
        <v>20.405564396072389</v>
      </c>
      <c r="H72" s="75">
        <v>297.44311352057889</v>
      </c>
      <c r="I72" s="75">
        <v>26.654978962131842</v>
      </c>
      <c r="J72" s="102">
        <f>SUM(H69:H72)</f>
        <v>1247.7967500933835</v>
      </c>
      <c r="K72" s="103">
        <f>AVERAGE(H69:H72)</f>
        <v>311.94918752334587</v>
      </c>
      <c r="L72" s="104">
        <f t="shared" ref="L72" si="30">(K72-P$12)^2</f>
        <v>2186.4920898386399</v>
      </c>
      <c r="M72" s="105">
        <f>(H70-K72)^2+(H71-K72)^2+(H72-K72)^2+(H69-K72)^2</f>
        <v>1161.1542089196505</v>
      </c>
      <c r="R72" s="75">
        <f t="shared" si="1"/>
        <v>297.44311352057889</v>
      </c>
      <c r="T72" s="102">
        <f>SUM(R69:R72)</f>
        <v>1247.7967500933835</v>
      </c>
      <c r="U72" s="103">
        <f>AVERAGE(R69:R72)</f>
        <v>311.94918752334587</v>
      </c>
      <c r="V72" s="104">
        <f t="shared" ref="V72" si="31">(U72-Z$12)^2</f>
        <v>2178.0356359538291</v>
      </c>
      <c r="W72" s="105">
        <f>(R70-U72)^2+(R71-U72)^2+(R72-U72)^2+(R69-U72)^2</f>
        <v>1161.1542089196505</v>
      </c>
    </row>
    <row r="73" spans="1:23" x14ac:dyDescent="0.2">
      <c r="A73" s="74" t="s">
        <v>155</v>
      </c>
      <c r="B73" s="75">
        <v>177.08598079099477</v>
      </c>
      <c r="C73" s="75">
        <v>41.61520548588377</v>
      </c>
      <c r="D73" s="75">
        <v>7.002817496043396</v>
      </c>
      <c r="E73" s="75"/>
      <c r="F73" s="75">
        <v>0</v>
      </c>
      <c r="G73" s="75">
        <v>7.3439109498230852</v>
      </c>
      <c r="H73" s="75">
        <v>233.04791472274502</v>
      </c>
      <c r="I73" s="75"/>
      <c r="J73" s="96"/>
      <c r="K73" s="97"/>
      <c r="L73" s="97"/>
      <c r="M73" s="98"/>
      <c r="R73" s="75">
        <f t="shared" si="1"/>
        <v>233.04791472274502</v>
      </c>
      <c r="T73" s="96"/>
      <c r="U73" s="97"/>
      <c r="V73" s="97"/>
      <c r="W73" s="98"/>
    </row>
    <row r="74" spans="1:23" x14ac:dyDescent="0.2">
      <c r="A74" s="74" t="s">
        <v>156</v>
      </c>
      <c r="B74" s="75">
        <v>261.02537921066948</v>
      </c>
      <c r="C74" s="75">
        <v>61.340964114507322</v>
      </c>
      <c r="D74" s="75">
        <v>6.127465309037972</v>
      </c>
      <c r="E74" s="75"/>
      <c r="F74" s="75">
        <v>6.4371279761904772</v>
      </c>
      <c r="G74" s="75">
        <v>26.650689203670819</v>
      </c>
      <c r="H74" s="75">
        <v>361.58162581407606</v>
      </c>
      <c r="I74" s="75"/>
      <c r="J74" s="96"/>
      <c r="K74" s="97"/>
      <c r="L74" s="97"/>
      <c r="M74" s="98"/>
      <c r="R74" s="75">
        <f t="shared" ref="R74:R132" si="32">SUM(B74:G74)</f>
        <v>361.58162581407606</v>
      </c>
      <c r="T74" s="96"/>
      <c r="U74" s="97"/>
      <c r="V74" s="97"/>
      <c r="W74" s="98"/>
    </row>
    <row r="75" spans="1:23" x14ac:dyDescent="0.2">
      <c r="A75" s="74" t="s">
        <v>157</v>
      </c>
      <c r="B75" s="75">
        <v>289.3734857843346</v>
      </c>
      <c r="C75" s="75">
        <v>68.002769159318632</v>
      </c>
      <c r="D75" s="75">
        <v>6.127465309037972</v>
      </c>
      <c r="E75" s="75"/>
      <c r="F75" s="75">
        <v>9.7898246173469374</v>
      </c>
      <c r="G75" s="75">
        <v>15.356179172682438</v>
      </c>
      <c r="H75" s="75">
        <v>388.64972404272061</v>
      </c>
      <c r="I75" s="75"/>
      <c r="J75" s="96"/>
      <c r="K75" s="97"/>
      <c r="L75" s="97"/>
      <c r="M75" s="98"/>
      <c r="R75" s="75">
        <f t="shared" si="32"/>
        <v>388.64972404272061</v>
      </c>
      <c r="T75" s="96"/>
      <c r="U75" s="97"/>
      <c r="V75" s="97"/>
      <c r="W75" s="98"/>
    </row>
    <row r="76" spans="1:23" x14ac:dyDescent="0.2">
      <c r="A76" s="74" t="s">
        <v>158</v>
      </c>
      <c r="B76" s="75">
        <v>229.13117456774467</v>
      </c>
      <c r="C76" s="75">
        <v>53.845826023419995</v>
      </c>
      <c r="D76" s="75">
        <v>4.8144370285298344</v>
      </c>
      <c r="E76" s="75"/>
      <c r="F76" s="75">
        <v>1.564658333333333</v>
      </c>
      <c r="G76" s="75">
        <v>24.940838841958222</v>
      </c>
      <c r="H76" s="75">
        <v>314.29693479498604</v>
      </c>
      <c r="I76" s="75">
        <v>38.504347826086956</v>
      </c>
      <c r="J76" s="102">
        <f>SUM(H73:H76)</f>
        <v>1297.5761993745277</v>
      </c>
      <c r="K76" s="103">
        <f>AVERAGE(H73:H76)</f>
        <v>324.39404984363193</v>
      </c>
      <c r="L76" s="104">
        <f t="shared" ref="L76" si="33">(K76-P$12)^2</f>
        <v>3505.2087457090265</v>
      </c>
      <c r="M76" s="105">
        <f>(H74-K76)^2+(H75-K76)^2+(H76-K76)^2+(H73-K76)^2</f>
        <v>13957.775607165906</v>
      </c>
      <c r="R76" s="75">
        <f t="shared" si="32"/>
        <v>314.29693479498604</v>
      </c>
      <c r="T76" s="102">
        <f>SUM(R73:R76)</f>
        <v>1297.5761993745277</v>
      </c>
      <c r="U76" s="103">
        <f>AVERAGE(R73:R76)</f>
        <v>324.39404984363193</v>
      </c>
      <c r="V76" s="104">
        <f t="shared" ref="V76" si="34">(U76-Z$12)^2</f>
        <v>3494.499479805289</v>
      </c>
      <c r="W76" s="105">
        <f>(R74-U76)^2+(R75-U76)^2+(R76-U76)^2+(R73-U76)^2</f>
        <v>13957.775607165906</v>
      </c>
    </row>
    <row r="77" spans="1:23" x14ac:dyDescent="0.2">
      <c r="A77" s="74" t="s">
        <v>159</v>
      </c>
      <c r="B77" s="75">
        <v>283.69188136897935</v>
      </c>
      <c r="C77" s="75">
        <v>66.667592121710143</v>
      </c>
      <c r="D77" s="75">
        <v>1.750704374010849</v>
      </c>
      <c r="E77" s="75"/>
      <c r="F77" s="75">
        <v>0</v>
      </c>
      <c r="G77" s="75">
        <v>5.275705121911332</v>
      </c>
      <c r="H77" s="75">
        <v>357.3858829866117</v>
      </c>
      <c r="I77" s="75"/>
      <c r="J77" s="96"/>
      <c r="K77" s="97"/>
      <c r="L77" s="97"/>
      <c r="M77" s="98"/>
      <c r="R77" s="75">
        <f t="shared" si="32"/>
        <v>357.3858829866117</v>
      </c>
      <c r="T77" s="96"/>
      <c r="U77" s="97"/>
      <c r="V77" s="97"/>
      <c r="W77" s="98"/>
    </row>
    <row r="78" spans="1:23" x14ac:dyDescent="0.2">
      <c r="A78" s="74" t="s">
        <v>160</v>
      </c>
      <c r="B78" s="75">
        <v>148.83620325313152</v>
      </c>
      <c r="C78" s="75">
        <v>34.976507764485902</v>
      </c>
      <c r="D78" s="75">
        <v>5.6897892155352592</v>
      </c>
      <c r="E78" s="75"/>
      <c r="F78" s="75">
        <v>1.2128135779687967</v>
      </c>
      <c r="G78" s="75">
        <v>2.6281214394413288</v>
      </c>
      <c r="H78" s="75">
        <v>193.34343525056278</v>
      </c>
      <c r="I78" s="75"/>
      <c r="J78" s="96"/>
      <c r="K78" s="97"/>
      <c r="L78" s="97"/>
      <c r="M78" s="98"/>
      <c r="R78" s="75">
        <f t="shared" si="32"/>
        <v>193.34343525056278</v>
      </c>
      <c r="T78" s="96"/>
      <c r="U78" s="97"/>
      <c r="V78" s="97"/>
      <c r="W78" s="98"/>
    </row>
    <row r="79" spans="1:23" x14ac:dyDescent="0.2">
      <c r="A79" s="74" t="s">
        <v>161</v>
      </c>
      <c r="B79" s="75">
        <v>223.930162823149</v>
      </c>
      <c r="C79" s="75">
        <v>52.623588263440013</v>
      </c>
      <c r="D79" s="75">
        <v>3.501408748021698</v>
      </c>
      <c r="E79" s="75"/>
      <c r="F79" s="75">
        <v>3.6142819867168878</v>
      </c>
      <c r="G79" s="75">
        <v>6.0645320199678485</v>
      </c>
      <c r="H79" s="75">
        <v>289.73397384129544</v>
      </c>
      <c r="I79" s="75"/>
      <c r="J79" s="96"/>
      <c r="K79" s="97"/>
      <c r="L79" s="97"/>
      <c r="M79" s="98"/>
      <c r="R79" s="75">
        <f t="shared" si="32"/>
        <v>289.73397384129544</v>
      </c>
      <c r="T79" s="96"/>
      <c r="U79" s="97"/>
      <c r="V79" s="97"/>
      <c r="W79" s="98"/>
    </row>
    <row r="80" spans="1:23" x14ac:dyDescent="0.2">
      <c r="A80" s="74" t="s">
        <v>162</v>
      </c>
      <c r="B80" s="75">
        <v>238.25638496724588</v>
      </c>
      <c r="C80" s="75">
        <v>55.990250467302779</v>
      </c>
      <c r="D80" s="75">
        <v>5.2521131220325472</v>
      </c>
      <c r="E80" s="75"/>
      <c r="F80" s="75">
        <v>1.8189958536202955</v>
      </c>
      <c r="G80" s="75">
        <v>9.7318395280567511</v>
      </c>
      <c r="H80" s="75">
        <v>311.04958393825825</v>
      </c>
      <c r="I80" s="75">
        <v>34.747194950911641</v>
      </c>
      <c r="J80" s="102">
        <f>SUM(H77:H80)</f>
        <v>1151.5128760167281</v>
      </c>
      <c r="K80" s="103">
        <f>AVERAGE(H77:H80)</f>
        <v>287.87821900418203</v>
      </c>
      <c r="L80" s="104">
        <f t="shared" ref="L80" si="35">(K80-P$12)^2</f>
        <v>514.78947588266419</v>
      </c>
      <c r="M80" s="105">
        <f>(H78-K80)^2+(H79-K80)^2+(H80-K80)^2+(H77-K80)^2</f>
        <v>14308.496670561513</v>
      </c>
      <c r="R80" s="75">
        <f t="shared" si="32"/>
        <v>311.04958393825825</v>
      </c>
      <c r="T80" s="102">
        <f>SUM(R77:R80)</f>
        <v>1151.5128760167281</v>
      </c>
      <c r="U80" s="103">
        <f>AVERAGE(R77:R80)</f>
        <v>287.87821900418203</v>
      </c>
      <c r="V80" s="104">
        <f t="shared" ref="V80" si="36">(U80-Z$12)^2</f>
        <v>510.69043197086506</v>
      </c>
      <c r="W80" s="105">
        <f>(R78-U80)^2+(R79-U80)^2+(R80-U80)^2+(R77-U80)^2</f>
        <v>14308.496670561513</v>
      </c>
    </row>
    <row r="81" spans="1:23" x14ac:dyDescent="0.2">
      <c r="A81" s="74" t="s">
        <v>163</v>
      </c>
      <c r="B81" s="75">
        <v>166.4015607906135</v>
      </c>
      <c r="C81" s="75">
        <v>39.10436678579417</v>
      </c>
      <c r="D81" s="75">
        <v>6.127465309037972</v>
      </c>
      <c r="E81" s="75"/>
      <c r="F81" s="75">
        <v>0</v>
      </c>
      <c r="G81" s="75">
        <v>23.303729932082753</v>
      </c>
      <c r="H81" s="75">
        <v>234.93712281752838</v>
      </c>
      <c r="I81" s="75"/>
      <c r="J81" s="96"/>
      <c r="K81" s="97"/>
      <c r="L81" s="97"/>
      <c r="M81" s="98"/>
      <c r="R81" s="75">
        <f t="shared" si="32"/>
        <v>234.93712281752838</v>
      </c>
      <c r="T81" s="96"/>
      <c r="U81" s="97"/>
      <c r="V81" s="97"/>
      <c r="W81" s="98"/>
    </row>
    <row r="82" spans="1:23" x14ac:dyDescent="0.2">
      <c r="A82" s="74" t="s">
        <v>164</v>
      </c>
      <c r="B82" s="75">
        <v>180.75040782650677</v>
      </c>
      <c r="C82" s="75">
        <v>42.47634583922909</v>
      </c>
      <c r="D82" s="75">
        <v>5.6897892155352592</v>
      </c>
      <c r="E82" s="75"/>
      <c r="F82" s="75">
        <v>0</v>
      </c>
      <c r="G82" s="75">
        <v>7.7974747885778966</v>
      </c>
      <c r="H82" s="75">
        <v>236.714017669849</v>
      </c>
      <c r="I82" s="75"/>
      <c r="J82" s="96"/>
      <c r="K82" s="97"/>
      <c r="L82" s="97"/>
      <c r="M82" s="98"/>
      <c r="R82" s="75">
        <f t="shared" si="32"/>
        <v>236.714017669849</v>
      </c>
      <c r="T82" s="96"/>
      <c r="U82" s="97"/>
      <c r="V82" s="97"/>
      <c r="W82" s="98"/>
    </row>
    <row r="83" spans="1:23" x14ac:dyDescent="0.2">
      <c r="A83" s="74" t="s">
        <v>165</v>
      </c>
      <c r="B83" s="75">
        <v>234.06812321632319</v>
      </c>
      <c r="C83" s="75">
        <v>55.006008955835945</v>
      </c>
      <c r="D83" s="75">
        <v>7.4404935895461088</v>
      </c>
      <c r="E83" s="75"/>
      <c r="F83" s="75">
        <v>0</v>
      </c>
      <c r="G83" s="75">
        <v>5.6802972173284889</v>
      </c>
      <c r="H83" s="75">
        <v>302.19492297903372</v>
      </c>
      <c r="I83" s="75"/>
      <c r="J83" s="96"/>
      <c r="K83" s="97"/>
      <c r="L83" s="97"/>
      <c r="M83" s="98"/>
      <c r="R83" s="75">
        <f t="shared" si="32"/>
        <v>302.19492297903372</v>
      </c>
      <c r="T83" s="96"/>
      <c r="U83" s="97"/>
      <c r="V83" s="97"/>
      <c r="W83" s="98"/>
    </row>
    <row r="84" spans="1:23" x14ac:dyDescent="0.2">
      <c r="A84" s="74" t="s">
        <v>166</v>
      </c>
      <c r="B84" s="75">
        <v>186.20262602252023</v>
      </c>
      <c r="C84" s="75">
        <v>43.757617115292256</v>
      </c>
      <c r="D84" s="75">
        <v>4.3767609350271224</v>
      </c>
      <c r="E84" s="75"/>
      <c r="F84" s="75">
        <v>0</v>
      </c>
      <c r="G84" s="75">
        <v>11.621232181381496</v>
      </c>
      <c r="H84" s="75">
        <v>245.95823625422111</v>
      </c>
      <c r="I84" s="75">
        <v>100.13856942496497</v>
      </c>
      <c r="J84" s="102">
        <f>SUM(H81:H84)</f>
        <v>1019.8042997206322</v>
      </c>
      <c r="K84" s="103">
        <f>AVERAGE(H81:H84)</f>
        <v>254.95107493015806</v>
      </c>
      <c r="L84" s="104">
        <f t="shared" ref="L84" si="37">(K84-P$12)^2</f>
        <v>104.8201559261006</v>
      </c>
      <c r="M84" s="105">
        <f>(H82-K84)^2+(H83-K84)^2+(H84-K84)^2+(H81-K84)^2</f>
        <v>3046.0008625991059</v>
      </c>
      <c r="R84" s="75">
        <f t="shared" si="32"/>
        <v>245.95823625422111</v>
      </c>
      <c r="T84" s="102">
        <f>SUM(R81:R84)</f>
        <v>1019.8042997206322</v>
      </c>
      <c r="U84" s="103">
        <f>AVERAGE(R81:R84)</f>
        <v>254.95107493015806</v>
      </c>
      <c r="V84" s="104">
        <f t="shared" ref="V84" si="38">(U84-Z$12)^2</f>
        <v>106.68169751615693</v>
      </c>
      <c r="W84" s="105">
        <f>(R82-U84)^2+(R83-U84)^2+(R84-U84)^2+(R81-U84)^2</f>
        <v>3046.0008625991059</v>
      </c>
    </row>
    <row r="85" spans="1:23" x14ac:dyDescent="0.2">
      <c r="A85" s="74" t="s">
        <v>167</v>
      </c>
      <c r="B85" s="75">
        <v>283.7816446927427</v>
      </c>
      <c r="C85" s="75">
        <v>66.688686502794525</v>
      </c>
      <c r="D85" s="75">
        <v>6.5651414025406831</v>
      </c>
      <c r="E85" s="75"/>
      <c r="F85" s="75">
        <v>0</v>
      </c>
      <c r="G85" s="75">
        <v>8.1171728648888077</v>
      </c>
      <c r="H85" s="75">
        <v>365.15264546296675</v>
      </c>
      <c r="I85" s="75"/>
      <c r="J85" s="96"/>
      <c r="K85" s="97"/>
      <c r="L85" s="97"/>
      <c r="M85" s="98"/>
      <c r="R85" s="75">
        <f t="shared" si="32"/>
        <v>365.15264546296675</v>
      </c>
      <c r="T85" s="96"/>
      <c r="U85" s="97"/>
      <c r="V85" s="97"/>
      <c r="W85" s="98"/>
    </row>
    <row r="86" spans="1:23" x14ac:dyDescent="0.2">
      <c r="A86" s="74" t="s">
        <v>168</v>
      </c>
      <c r="B86" s="75">
        <v>92.684525494307877</v>
      </c>
      <c r="C86" s="75">
        <v>21.78086349116235</v>
      </c>
      <c r="D86" s="75">
        <v>7.8781696830488199</v>
      </c>
      <c r="E86" s="75"/>
      <c r="F86" s="75">
        <v>0</v>
      </c>
      <c r="G86" s="75">
        <v>1.2770355156602529</v>
      </c>
      <c r="H86" s="75">
        <v>123.62059418417931</v>
      </c>
      <c r="I86" s="75"/>
      <c r="J86" s="96"/>
      <c r="K86" s="97"/>
      <c r="L86" s="97"/>
      <c r="M86" s="98"/>
      <c r="R86" s="75">
        <f t="shared" si="32"/>
        <v>123.62059418417931</v>
      </c>
      <c r="T86" s="96"/>
      <c r="U86" s="97"/>
      <c r="V86" s="97"/>
      <c r="W86" s="98"/>
    </row>
    <row r="87" spans="1:23" x14ac:dyDescent="0.2">
      <c r="A87" s="74" t="s">
        <v>169</v>
      </c>
      <c r="B87" s="75">
        <v>112.70361997971338</v>
      </c>
      <c r="C87" s="75">
        <v>26.485350695232643</v>
      </c>
      <c r="D87" s="75">
        <v>7.4404935895461088</v>
      </c>
      <c r="E87" s="75"/>
      <c r="F87" s="75">
        <v>2.0625000000000004</v>
      </c>
      <c r="G87" s="75">
        <v>1.5933372143566396</v>
      </c>
      <c r="H87" s="75">
        <v>150.28530147884879</v>
      </c>
      <c r="I87" s="75"/>
      <c r="J87" s="96"/>
      <c r="K87" s="97"/>
      <c r="L87" s="97"/>
      <c r="M87" s="98"/>
      <c r="R87" s="75">
        <f t="shared" si="32"/>
        <v>150.28530147884879</v>
      </c>
      <c r="T87" s="96"/>
      <c r="U87" s="97"/>
      <c r="V87" s="97"/>
      <c r="W87" s="98"/>
    </row>
    <row r="88" spans="1:23" x14ac:dyDescent="0.2">
      <c r="A88" s="74" t="s">
        <v>170</v>
      </c>
      <c r="B88" s="75">
        <v>123.86068953887688</v>
      </c>
      <c r="C88" s="75">
        <v>29.107262041636066</v>
      </c>
      <c r="D88" s="75">
        <v>5.6897892155352592</v>
      </c>
      <c r="E88" s="75"/>
      <c r="F88" s="75">
        <v>0</v>
      </c>
      <c r="G88" s="75">
        <v>9.6665570297457446</v>
      </c>
      <c r="H88" s="75">
        <v>168.32429782579396</v>
      </c>
      <c r="I88" s="75">
        <v>25.757082748948111</v>
      </c>
      <c r="J88" s="102">
        <f>SUM(H85:H88)</f>
        <v>807.38283895178893</v>
      </c>
      <c r="K88" s="103">
        <f>AVERAGE(H85:H88)</f>
        <v>201.84570973794723</v>
      </c>
      <c r="L88" s="104">
        <f t="shared" ref="L88" si="39">(K88-P$12)^2</f>
        <v>4012.4036423027114</v>
      </c>
      <c r="M88" s="105">
        <f>(H86-K88)^2+(H87-K88)^2+(H88-K88)^2+(H85-K88)^2</f>
        <v>36570.48471572515</v>
      </c>
      <c r="R88" s="75">
        <f t="shared" si="32"/>
        <v>168.32429782579396</v>
      </c>
      <c r="T88" s="102">
        <f>SUM(R85:R88)</f>
        <v>807.38283895178893</v>
      </c>
      <c r="U88" s="103">
        <f>AVERAGE(R85:R88)</f>
        <v>201.84570973794723</v>
      </c>
      <c r="V88" s="104">
        <f t="shared" ref="V88" si="40">(U88-Z$12)^2</f>
        <v>4023.8785007696829</v>
      </c>
      <c r="W88" s="105">
        <f>(R86-U88)^2+(R87-U88)^2+(R88-U88)^2+(R85-U88)^2</f>
        <v>36570.48471572515</v>
      </c>
    </row>
    <row r="89" spans="1:23" x14ac:dyDescent="0.2">
      <c r="A89" s="74" t="s">
        <v>171</v>
      </c>
      <c r="B89" s="75">
        <v>224.85629674281947</v>
      </c>
      <c r="C89" s="75">
        <v>52.841229734562575</v>
      </c>
      <c r="D89" s="75">
        <v>2.1883804675135612</v>
      </c>
      <c r="E89" s="75"/>
      <c r="F89" s="75">
        <v>0.71029974489795922</v>
      </c>
      <c r="G89" s="75">
        <v>6.4545448591337715</v>
      </c>
      <c r="H89" s="75">
        <v>287.05075154892734</v>
      </c>
      <c r="I89" s="75"/>
      <c r="J89" s="96"/>
      <c r="K89" s="97"/>
      <c r="L89" s="97"/>
      <c r="M89" s="98"/>
      <c r="R89" s="75">
        <f t="shared" si="32"/>
        <v>287.05075154892734</v>
      </c>
      <c r="T89" s="96"/>
      <c r="U89" s="97"/>
      <c r="V89" s="97"/>
      <c r="W89" s="98"/>
    </row>
    <row r="90" spans="1:23" x14ac:dyDescent="0.2">
      <c r="A90" s="74" t="s">
        <v>172</v>
      </c>
      <c r="B90" s="75">
        <v>173.24255197520279</v>
      </c>
      <c r="C90" s="75">
        <v>40.711999714172656</v>
      </c>
      <c r="D90" s="75">
        <v>1.750704374010849</v>
      </c>
      <c r="E90" s="75"/>
      <c r="F90" s="75">
        <v>1.1359651360544221</v>
      </c>
      <c r="G90" s="75">
        <v>3.6181414569146026</v>
      </c>
      <c r="H90" s="75">
        <v>220.4593626563553</v>
      </c>
      <c r="I90" s="75"/>
      <c r="J90" s="96"/>
      <c r="K90" s="97"/>
      <c r="L90" s="97"/>
      <c r="M90" s="98"/>
      <c r="R90" s="75">
        <f t="shared" si="32"/>
        <v>220.4593626563553</v>
      </c>
      <c r="T90" s="96"/>
      <c r="U90" s="97"/>
      <c r="V90" s="97"/>
      <c r="W90" s="98"/>
    </row>
    <row r="91" spans="1:23" x14ac:dyDescent="0.2">
      <c r="A91" s="74" t="s">
        <v>173</v>
      </c>
      <c r="B91" s="75">
        <v>129.1371307416567</v>
      </c>
      <c r="C91" s="75">
        <v>30.347225724289324</v>
      </c>
      <c r="D91" s="75">
        <v>3.501408748021698</v>
      </c>
      <c r="E91" s="75"/>
      <c r="F91" s="75">
        <v>9.0727715846218118</v>
      </c>
      <c r="G91" s="75">
        <v>18.575129675188382</v>
      </c>
      <c r="H91" s="75">
        <v>190.63366647377794</v>
      </c>
      <c r="I91" s="75"/>
      <c r="J91" s="96"/>
      <c r="K91" s="97"/>
      <c r="L91" s="97"/>
      <c r="M91" s="98"/>
      <c r="R91" s="75">
        <f t="shared" si="32"/>
        <v>190.63366647377794</v>
      </c>
      <c r="T91" s="96"/>
      <c r="U91" s="97"/>
      <c r="V91" s="97"/>
      <c r="W91" s="98"/>
    </row>
    <row r="92" spans="1:23" x14ac:dyDescent="0.2">
      <c r="A92" s="74" t="s">
        <v>174</v>
      </c>
      <c r="B92" s="75">
        <v>98.808445713169846</v>
      </c>
      <c r="C92" s="75">
        <v>23.219984742594914</v>
      </c>
      <c r="D92" s="75">
        <v>9.1911979635569576</v>
      </c>
      <c r="E92" s="75"/>
      <c r="F92" s="75">
        <v>0</v>
      </c>
      <c r="G92" s="75">
        <v>0.13742745593214359</v>
      </c>
      <c r="H92" s="75">
        <v>131.35705587525385</v>
      </c>
      <c r="I92" s="75">
        <v>33.887272089761566</v>
      </c>
      <c r="J92" s="102">
        <f>SUM(H89:H92)</f>
        <v>829.50083655431445</v>
      </c>
      <c r="K92" s="103">
        <f>AVERAGE(H89:H92)</f>
        <v>207.37520913857861</v>
      </c>
      <c r="L92" s="104">
        <f t="shared" ref="L92" si="41">(K92-P$12)^2</f>
        <v>3342.4629094355164</v>
      </c>
      <c r="M92" s="105">
        <f>(H90-K92)^2+(H91-K92)^2+(H92-K92)^2+(H89-K92)^2</f>
        <v>12578.4260080237</v>
      </c>
      <c r="R92" s="75">
        <f t="shared" si="32"/>
        <v>131.35705587525385</v>
      </c>
      <c r="T92" s="102">
        <f>SUM(R89:R92)</f>
        <v>829.50083655431445</v>
      </c>
      <c r="U92" s="103">
        <f>AVERAGE(R89:R92)</f>
        <v>207.37520913857861</v>
      </c>
      <c r="V92" s="104">
        <f t="shared" ref="V92" si="42">(U92-Z$12)^2</f>
        <v>3352.9367987967003</v>
      </c>
      <c r="W92" s="105">
        <f>(R90-U92)^2+(R91-U92)^2+(R92-U92)^2+(R89-U92)^2</f>
        <v>12578.4260080237</v>
      </c>
    </row>
    <row r="93" spans="1:23" x14ac:dyDescent="0.2">
      <c r="A93" s="74" t="s">
        <v>175</v>
      </c>
      <c r="B93" s="75">
        <v>229.1614873908681</v>
      </c>
      <c r="C93" s="75">
        <v>53.852949536853998</v>
      </c>
      <c r="D93" s="75">
        <v>1.3130282805081368</v>
      </c>
      <c r="E93" s="75"/>
      <c r="F93" s="75">
        <v>3.5647207057823129</v>
      </c>
      <c r="G93" s="75">
        <v>3.3052688288973195</v>
      </c>
      <c r="H93" s="75">
        <v>291.19745474290988</v>
      </c>
      <c r="I93" s="75"/>
      <c r="J93" s="96"/>
      <c r="K93" s="97"/>
      <c r="L93" s="97"/>
      <c r="M93" s="98"/>
      <c r="R93" s="75">
        <f t="shared" si="32"/>
        <v>291.19745474290988</v>
      </c>
      <c r="T93" s="96"/>
      <c r="U93" s="97"/>
      <c r="V93" s="97"/>
      <c r="W93" s="98"/>
    </row>
    <row r="94" spans="1:23" x14ac:dyDescent="0.2">
      <c r="A94" s="74" t="s">
        <v>176</v>
      </c>
      <c r="B94" s="75">
        <v>128.35291358532783</v>
      </c>
      <c r="C94" s="75">
        <v>30.162934692552039</v>
      </c>
      <c r="D94" s="75">
        <v>12.254930618075944</v>
      </c>
      <c r="E94" s="75"/>
      <c r="F94" s="75">
        <v>5.47123724489796</v>
      </c>
      <c r="G94" s="75">
        <v>16.894608076654169</v>
      </c>
      <c r="H94" s="75">
        <v>193.13662421750794</v>
      </c>
      <c r="I94" s="75"/>
      <c r="J94" s="96"/>
      <c r="K94" s="97"/>
      <c r="L94" s="97"/>
      <c r="M94" s="98"/>
      <c r="R94" s="75">
        <f t="shared" si="32"/>
        <v>193.13662421750794</v>
      </c>
      <c r="T94" s="96"/>
      <c r="U94" s="97"/>
      <c r="V94" s="97"/>
      <c r="W94" s="98"/>
    </row>
    <row r="95" spans="1:23" x14ac:dyDescent="0.2">
      <c r="A95" s="74" t="s">
        <v>177</v>
      </c>
      <c r="B95" s="75">
        <v>147.80965358630039</v>
      </c>
      <c r="C95" s="75">
        <v>34.735268592780585</v>
      </c>
      <c r="D95" s="75">
        <v>5.2521131220325472</v>
      </c>
      <c r="E95" s="75"/>
      <c r="F95" s="75">
        <v>10.694249574829932</v>
      </c>
      <c r="G95" s="75">
        <v>15.50425716546391</v>
      </c>
      <c r="H95" s="75">
        <v>213.99554204140736</v>
      </c>
      <c r="I95" s="75"/>
      <c r="J95" s="96"/>
      <c r="K95" s="97"/>
      <c r="L95" s="97"/>
      <c r="M95" s="98"/>
      <c r="R95" s="75">
        <f t="shared" si="32"/>
        <v>213.99554204140736</v>
      </c>
      <c r="T95" s="96"/>
      <c r="U95" s="97"/>
      <c r="V95" s="97"/>
      <c r="W95" s="98"/>
    </row>
    <row r="96" spans="1:23" x14ac:dyDescent="0.2">
      <c r="A96" s="74" t="s">
        <v>178</v>
      </c>
      <c r="B96" s="75">
        <v>255.14117207111872</v>
      </c>
      <c r="C96" s="75">
        <v>59.958175436712892</v>
      </c>
      <c r="D96" s="75">
        <v>4.3767609350271224</v>
      </c>
      <c r="E96" s="75"/>
      <c r="F96" s="75">
        <v>0</v>
      </c>
      <c r="G96" s="75">
        <v>8.7666902968239508</v>
      </c>
      <c r="H96" s="75">
        <v>328.24279873968266</v>
      </c>
      <c r="I96" s="75">
        <v>26.829593267882188</v>
      </c>
      <c r="J96" s="102">
        <f>SUM(H93:H96)</f>
        <v>1026.5724197415079</v>
      </c>
      <c r="K96" s="103">
        <f>AVERAGE(H93:H96)</f>
        <v>256.64310493537698</v>
      </c>
      <c r="L96" s="104">
        <f t="shared" ref="L96" si="43">(K96-P$12)^2</f>
        <v>73.036534668093594</v>
      </c>
      <c r="M96" s="105">
        <f>(H94-K96)^2+(H95-K96)^2+(H96-K96)^2+(H93-K96)^2</f>
        <v>12172.406957455843</v>
      </c>
      <c r="R96" s="75">
        <f t="shared" si="32"/>
        <v>328.24279873968266</v>
      </c>
      <c r="T96" s="102">
        <f>SUM(R93:R96)</f>
        <v>1026.5724197415079</v>
      </c>
      <c r="U96" s="103">
        <f>AVERAGE(R93:R96)</f>
        <v>256.64310493537698</v>
      </c>
      <c r="V96" s="104">
        <f t="shared" ref="V96" si="44">(U96-Z$12)^2</f>
        <v>74.591779134562813</v>
      </c>
      <c r="W96" s="105">
        <f>(R94-U96)^2+(R95-U96)^2+(R96-U96)^2+(R93-U96)^2</f>
        <v>12172.406957455843</v>
      </c>
    </row>
    <row r="97" spans="1:23" x14ac:dyDescent="0.2">
      <c r="A97" s="74" t="s">
        <v>179</v>
      </c>
      <c r="B97" s="75">
        <v>206.2549387010184</v>
      </c>
      <c r="C97" s="75">
        <v>48.469910594739325</v>
      </c>
      <c r="D97" s="75">
        <v>0.8753521870054245</v>
      </c>
      <c r="E97" s="75"/>
      <c r="F97" s="75">
        <v>0</v>
      </c>
      <c r="G97" s="75">
        <v>24.775097341550175</v>
      </c>
      <c r="H97" s="75">
        <v>280.37529882431335</v>
      </c>
      <c r="I97" s="75"/>
      <c r="J97" s="96"/>
      <c r="K97" s="97"/>
      <c r="L97" s="97"/>
      <c r="M97" s="98"/>
      <c r="R97" s="75">
        <f t="shared" si="32"/>
        <v>280.37529882431335</v>
      </c>
      <c r="T97" s="96"/>
      <c r="U97" s="97"/>
      <c r="V97" s="97"/>
      <c r="W97" s="98"/>
    </row>
    <row r="98" spans="1:23" x14ac:dyDescent="0.2">
      <c r="A98" s="74" t="s">
        <v>180</v>
      </c>
      <c r="B98" s="75">
        <v>53.361172064318879</v>
      </c>
      <c r="C98" s="75">
        <v>10.93904027318537</v>
      </c>
      <c r="D98" s="75">
        <v>1.3130282805081368</v>
      </c>
      <c r="E98" s="75"/>
      <c r="F98" s="75">
        <v>0</v>
      </c>
      <c r="G98" s="75">
        <v>2.4052349295509781</v>
      </c>
      <c r="H98" s="75">
        <v>68.018475547563355</v>
      </c>
      <c r="I98" s="75"/>
      <c r="J98" s="96"/>
      <c r="K98" s="97"/>
      <c r="L98" s="97"/>
      <c r="M98" s="98"/>
      <c r="R98" s="75">
        <f t="shared" si="32"/>
        <v>68.018475547563355</v>
      </c>
      <c r="T98" s="96"/>
      <c r="U98" s="97"/>
      <c r="V98" s="97"/>
      <c r="W98" s="98"/>
    </row>
    <row r="99" spans="1:23" x14ac:dyDescent="0.2">
      <c r="A99" s="74" t="s">
        <v>181</v>
      </c>
      <c r="B99" s="75">
        <v>171.35197068493622</v>
      </c>
      <c r="C99" s="75">
        <v>40.26771311096001</v>
      </c>
      <c r="D99" s="75">
        <v>8.3158457765515319</v>
      </c>
      <c r="E99" s="75"/>
      <c r="F99" s="75">
        <v>4.1017134188397577</v>
      </c>
      <c r="G99" s="75">
        <v>5.8291117293383881</v>
      </c>
      <c r="H99" s="75">
        <v>229.86635472062591</v>
      </c>
      <c r="I99" s="75"/>
      <c r="J99" s="96"/>
      <c r="K99" s="97"/>
      <c r="L99" s="97"/>
      <c r="M99" s="98"/>
      <c r="R99" s="75">
        <f t="shared" si="32"/>
        <v>229.86635472062591</v>
      </c>
      <c r="T99" s="96"/>
      <c r="U99" s="97"/>
      <c r="V99" s="97"/>
      <c r="W99" s="98"/>
    </row>
    <row r="100" spans="1:23" x14ac:dyDescent="0.2">
      <c r="A100" s="74" t="s">
        <v>182</v>
      </c>
      <c r="B100" s="75">
        <v>194.34224016677757</v>
      </c>
      <c r="C100" s="75">
        <v>45.670426439192724</v>
      </c>
      <c r="D100" s="75">
        <v>1.3130282805081368</v>
      </c>
      <c r="E100" s="75"/>
      <c r="F100" s="75">
        <v>7.8114676020408149</v>
      </c>
      <c r="G100" s="75">
        <v>4.2629288809405219</v>
      </c>
      <c r="H100" s="75">
        <v>253.4000913694598</v>
      </c>
      <c r="I100" s="75">
        <v>68.208976157082745</v>
      </c>
      <c r="J100" s="102">
        <f>SUM(H97:H100)</f>
        <v>831.66022046196247</v>
      </c>
      <c r="K100" s="103">
        <f>AVERAGE(H97:H100)</f>
        <v>207.91505511549062</v>
      </c>
      <c r="L100" s="104">
        <f t="shared" ref="L100" si="45">(K100-P$12)^2</f>
        <v>3280.3329922186535</v>
      </c>
      <c r="M100" s="105">
        <f>(H98-K100)^2+(H99-K100)^2+(H100-K100)^2+(H97-K100)^2</f>
        <v>27372.287970526693</v>
      </c>
      <c r="R100" s="75">
        <f t="shared" si="32"/>
        <v>253.4000913694598</v>
      </c>
      <c r="T100" s="102">
        <f>SUM(R97:R100)</f>
        <v>831.66022046196247</v>
      </c>
      <c r="U100" s="103">
        <f>AVERAGE(R97:R100)</f>
        <v>207.91505511549062</v>
      </c>
      <c r="V100" s="104">
        <f t="shared" ref="V100" si="46">(U100-Z$12)^2</f>
        <v>3290.7091567939892</v>
      </c>
      <c r="W100" s="105">
        <f>(R98-U100)^2+(R99-U100)^2+(R100-U100)^2+(R97-U100)^2</f>
        <v>27372.287970526693</v>
      </c>
    </row>
    <row r="101" spans="1:23" x14ac:dyDescent="0.2">
      <c r="A101" s="74" t="s">
        <v>183</v>
      </c>
      <c r="B101" s="75">
        <v>336.73037439772219</v>
      </c>
      <c r="C101" s="75">
        <v>79.131637983464714</v>
      </c>
      <c r="D101" s="75">
        <v>2.6260565610162736</v>
      </c>
      <c r="E101" s="75"/>
      <c r="F101" s="75">
        <v>0</v>
      </c>
      <c r="G101" s="75">
        <v>19.299024445890133</v>
      </c>
      <c r="H101" s="75">
        <v>437.78709338809335</v>
      </c>
      <c r="I101" s="75"/>
      <c r="J101" s="96"/>
      <c r="K101" s="97"/>
      <c r="L101" s="97"/>
      <c r="M101" s="98"/>
      <c r="R101" s="75">
        <f t="shared" si="32"/>
        <v>437.78709338809335</v>
      </c>
      <c r="T101" s="96"/>
      <c r="U101" s="97"/>
      <c r="V101" s="97"/>
      <c r="W101" s="98"/>
    </row>
    <row r="102" spans="1:23" x14ac:dyDescent="0.2">
      <c r="A102" s="74" t="s">
        <v>184</v>
      </c>
      <c r="B102" s="75">
        <v>375.76556578394252</v>
      </c>
      <c r="C102" s="75">
        <v>88.304907959226483</v>
      </c>
      <c r="D102" s="75">
        <v>3.93908484152441</v>
      </c>
      <c r="E102" s="75"/>
      <c r="F102" s="75">
        <v>0</v>
      </c>
      <c r="G102" s="75">
        <v>44.017621386495456</v>
      </c>
      <c r="H102" s="75">
        <v>512.02717997118884</v>
      </c>
      <c r="I102" s="75"/>
      <c r="J102" s="96"/>
      <c r="K102" s="97"/>
      <c r="L102" s="97"/>
      <c r="M102" s="98"/>
      <c r="R102" s="75">
        <f t="shared" si="32"/>
        <v>512.02717997118884</v>
      </c>
      <c r="T102" s="96"/>
      <c r="U102" s="97"/>
      <c r="V102" s="97"/>
      <c r="W102" s="98"/>
    </row>
    <row r="103" spans="1:23" x14ac:dyDescent="0.2">
      <c r="A103" s="74" t="s">
        <v>185</v>
      </c>
      <c r="B103" s="75">
        <v>235.46706212209247</v>
      </c>
      <c r="C103" s="75">
        <v>55.334759598691726</v>
      </c>
      <c r="D103" s="75">
        <v>7.002817496043396</v>
      </c>
      <c r="E103" s="75"/>
      <c r="F103" s="75">
        <v>1.3079276913036941</v>
      </c>
      <c r="G103" s="75">
        <v>48.510490460221732</v>
      </c>
      <c r="H103" s="75">
        <v>347.62305736835299</v>
      </c>
      <c r="I103" s="75"/>
      <c r="J103" s="96"/>
      <c r="K103" s="97"/>
      <c r="L103" s="97"/>
      <c r="M103" s="98"/>
      <c r="R103" s="75">
        <f t="shared" si="32"/>
        <v>347.62305736835299</v>
      </c>
      <c r="T103" s="96"/>
      <c r="U103" s="97"/>
      <c r="V103" s="97"/>
      <c r="W103" s="98"/>
    </row>
    <row r="104" spans="1:23" x14ac:dyDescent="0.2">
      <c r="A104" s="74" t="s">
        <v>186</v>
      </c>
      <c r="B104" s="75">
        <v>319.92010670821776</v>
      </c>
      <c r="C104" s="75">
        <v>75.181225076431176</v>
      </c>
      <c r="D104" s="75">
        <v>0.43767609350271225</v>
      </c>
      <c r="E104" s="75"/>
      <c r="F104" s="75">
        <v>0</v>
      </c>
      <c r="G104" s="75">
        <v>2.8337330573783985</v>
      </c>
      <c r="H104" s="75">
        <v>398.37274093553009</v>
      </c>
      <c r="I104" s="75">
        <v>24.55960729312763</v>
      </c>
      <c r="J104" s="102">
        <f>SUM(H101:H104)</f>
        <v>1695.8100716631652</v>
      </c>
      <c r="K104" s="103">
        <f>AVERAGE(H101:H104)</f>
        <v>423.9525179157913</v>
      </c>
      <c r="L104" s="104">
        <f t="shared" ref="L104" si="47">(K104-P$12)^2</f>
        <v>25205.776368747382</v>
      </c>
      <c r="M104" s="105">
        <f>(H102-K104)^2+(H103-K104)^2+(H104-K104)^2+(H101-K104)^2</f>
        <v>14429.053112494148</v>
      </c>
      <c r="R104" s="75">
        <f t="shared" si="32"/>
        <v>398.37274093553009</v>
      </c>
      <c r="T104" s="102">
        <f>SUM(R101:R104)</f>
        <v>1695.8100716631652</v>
      </c>
      <c r="U104" s="103">
        <f>AVERAGE(R101:R104)</f>
        <v>423.9525179157913</v>
      </c>
      <c r="V104" s="104">
        <f t="shared" ref="V104" si="48">(U104-Z$12)^2</f>
        <v>25177.044684621043</v>
      </c>
      <c r="W104" s="105">
        <f>(R102-U104)^2+(R103-U104)^2+(R104-U104)^2+(R101-U104)^2</f>
        <v>14429.053112494148</v>
      </c>
    </row>
    <row r="105" spans="1:23" x14ac:dyDescent="0.2">
      <c r="A105" s="74" t="s">
        <v>187</v>
      </c>
      <c r="B105" s="75">
        <v>227.53812708156394</v>
      </c>
      <c r="C105" s="75">
        <v>53.471459864167521</v>
      </c>
      <c r="D105" s="75">
        <v>0</v>
      </c>
      <c r="E105" s="75"/>
      <c r="F105" s="75">
        <v>0</v>
      </c>
      <c r="G105" s="75">
        <v>6.9211957933244284</v>
      </c>
      <c r="H105" s="75">
        <v>287.93078273905593</v>
      </c>
      <c r="I105" s="75"/>
      <c r="J105" s="96"/>
      <c r="K105" s="97"/>
      <c r="L105" s="97"/>
      <c r="M105" s="98"/>
      <c r="R105" s="75">
        <f t="shared" si="32"/>
        <v>287.93078273905593</v>
      </c>
      <c r="T105" s="96"/>
      <c r="U105" s="97"/>
      <c r="V105" s="97"/>
      <c r="W105" s="98"/>
    </row>
    <row r="106" spans="1:23" x14ac:dyDescent="0.2">
      <c r="A106" s="74" t="s">
        <v>188</v>
      </c>
      <c r="B106" s="75">
        <v>217.5392449621985</v>
      </c>
      <c r="C106" s="75">
        <v>51.121722566116645</v>
      </c>
      <c r="D106" s="75">
        <v>2.6260565610162736</v>
      </c>
      <c r="E106" s="75"/>
      <c r="F106" s="75">
        <v>4.2176210148938829</v>
      </c>
      <c r="G106" s="75">
        <v>8.8820271107053532</v>
      </c>
      <c r="H106" s="75">
        <v>284.38667221493068</v>
      </c>
      <c r="I106" s="75"/>
      <c r="J106" s="96"/>
      <c r="K106" s="97"/>
      <c r="L106" s="97"/>
      <c r="M106" s="98"/>
      <c r="R106" s="75">
        <f t="shared" si="32"/>
        <v>284.38667221493068</v>
      </c>
      <c r="T106" s="96"/>
      <c r="U106" s="97"/>
      <c r="V106" s="97"/>
      <c r="W106" s="98"/>
    </row>
    <row r="107" spans="1:23" x14ac:dyDescent="0.2">
      <c r="A107" s="74" t="s">
        <v>189</v>
      </c>
      <c r="B107" s="75">
        <v>150.11348201006837</v>
      </c>
      <c r="C107" s="75">
        <v>35.276668272366067</v>
      </c>
      <c r="D107" s="75">
        <v>3.501408748021698</v>
      </c>
      <c r="E107" s="75"/>
      <c r="F107" s="75">
        <v>6.0689413620351766</v>
      </c>
      <c r="G107" s="75">
        <v>20.052402192339034</v>
      </c>
      <c r="H107" s="75">
        <v>215.01290258483036</v>
      </c>
      <c r="I107" s="75"/>
      <c r="J107" s="96"/>
      <c r="K107" s="97"/>
      <c r="L107" s="97"/>
      <c r="M107" s="98"/>
      <c r="R107" s="75">
        <f t="shared" si="32"/>
        <v>215.01290258483036</v>
      </c>
      <c r="T107" s="96"/>
      <c r="U107" s="97"/>
      <c r="V107" s="97"/>
      <c r="W107" s="98"/>
    </row>
    <row r="108" spans="1:23" x14ac:dyDescent="0.2">
      <c r="A108" s="74" t="s">
        <v>190</v>
      </c>
      <c r="B108" s="75">
        <v>107.67417805204796</v>
      </c>
      <c r="C108" s="75">
        <v>25.303431842231269</v>
      </c>
      <c r="D108" s="75">
        <v>4.8144370285298344</v>
      </c>
      <c r="E108" s="75"/>
      <c r="F108" s="75">
        <v>2.6766666666666667</v>
      </c>
      <c r="G108" s="75">
        <v>2.3070200287546374</v>
      </c>
      <c r="H108" s="75">
        <v>142.77573361823036</v>
      </c>
      <c r="I108" s="75">
        <v>72.674474053295938</v>
      </c>
      <c r="J108" s="102">
        <f>SUM(H105:H108)</f>
        <v>930.10609115704733</v>
      </c>
      <c r="K108" s="103">
        <f>AVERAGE(H105:H108)</f>
        <v>232.52652278926183</v>
      </c>
      <c r="L108" s="104">
        <f t="shared" ref="L108" si="49">(K108-P$12)^2</f>
        <v>1066.8535164796128</v>
      </c>
      <c r="M108" s="105">
        <f>(H106-K108)^2+(H107-K108)^2+(H108-K108)^2+(H105-K108)^2</f>
        <v>14121.03816852507</v>
      </c>
      <c r="R108" s="75">
        <f t="shared" si="32"/>
        <v>142.77573361823036</v>
      </c>
      <c r="T108" s="102">
        <f>SUM(R105:R108)</f>
        <v>930.10609115704733</v>
      </c>
      <c r="U108" s="103">
        <f>AVERAGE(R105:R108)</f>
        <v>232.52652278926183</v>
      </c>
      <c r="V108" s="104">
        <f t="shared" ref="V108" si="50">(U108-Z$12)^2</f>
        <v>1072.7744280556035</v>
      </c>
      <c r="W108" s="105">
        <f>(R106-U108)^2+(R107-U108)^2+(R108-U108)^2+(R105-U108)^2</f>
        <v>14121.03816852507</v>
      </c>
    </row>
    <row r="109" spans="1:23" x14ac:dyDescent="0.2">
      <c r="A109" s="74" t="s">
        <v>191</v>
      </c>
      <c r="B109" s="75">
        <v>159.07558946071242</v>
      </c>
      <c r="C109" s="75">
        <v>37.382763523267414</v>
      </c>
      <c r="D109" s="75">
        <v>7.002817496043396</v>
      </c>
      <c r="E109" s="75"/>
      <c r="F109" s="75">
        <v>3.5535633680555563</v>
      </c>
      <c r="G109" s="75">
        <v>10.254723150172891</v>
      </c>
      <c r="H109" s="75">
        <v>217.26945699825168</v>
      </c>
      <c r="I109" s="75"/>
      <c r="J109" s="96"/>
      <c r="K109" s="97"/>
      <c r="L109" s="97"/>
      <c r="M109" s="98"/>
      <c r="R109" s="75">
        <f t="shared" si="32"/>
        <v>217.26945699825168</v>
      </c>
      <c r="T109" s="96"/>
      <c r="U109" s="97"/>
      <c r="V109" s="97"/>
      <c r="W109" s="98"/>
    </row>
    <row r="110" spans="1:23" x14ac:dyDescent="0.2">
      <c r="A110" s="74" t="s">
        <v>192</v>
      </c>
      <c r="B110" s="75">
        <v>198.68334089729822</v>
      </c>
      <c r="C110" s="75">
        <v>46.690585110865079</v>
      </c>
      <c r="D110" s="75">
        <v>4.3767609350271224</v>
      </c>
      <c r="E110" s="75"/>
      <c r="F110" s="75">
        <v>0.81449263038548758</v>
      </c>
      <c r="G110" s="75">
        <v>0.45306110578063163</v>
      </c>
      <c r="H110" s="75">
        <v>251.01824067935655</v>
      </c>
      <c r="I110" s="75"/>
      <c r="J110" s="96"/>
      <c r="K110" s="97"/>
      <c r="L110" s="97"/>
      <c r="M110" s="98"/>
      <c r="R110" s="75">
        <f t="shared" si="32"/>
        <v>251.01824067935655</v>
      </c>
      <c r="T110" s="96"/>
      <c r="U110" s="97"/>
      <c r="V110" s="97"/>
      <c r="W110" s="98"/>
    </row>
    <row r="111" spans="1:23" x14ac:dyDescent="0.2">
      <c r="A111" s="74" t="s">
        <v>193</v>
      </c>
      <c r="B111" s="75">
        <v>86.396771889438526</v>
      </c>
      <c r="C111" s="75">
        <v>20.303241394018052</v>
      </c>
      <c r="D111" s="75">
        <v>7.002817496043396</v>
      </c>
      <c r="E111" s="75"/>
      <c r="F111" s="75">
        <v>0</v>
      </c>
      <c r="G111" s="75">
        <v>0</v>
      </c>
      <c r="H111" s="75">
        <v>113.70283077949996</v>
      </c>
      <c r="I111" s="75"/>
      <c r="J111" s="96"/>
      <c r="K111" s="97"/>
      <c r="L111" s="97"/>
      <c r="M111" s="98"/>
      <c r="R111" s="75">
        <f t="shared" si="32"/>
        <v>113.70283077949996</v>
      </c>
      <c r="T111" s="96"/>
      <c r="U111" s="97"/>
      <c r="V111" s="97"/>
      <c r="W111" s="98"/>
    </row>
    <row r="112" spans="1:23" x14ac:dyDescent="0.2">
      <c r="A112" s="74" t="s">
        <v>194</v>
      </c>
      <c r="B112" s="75">
        <v>94.817712067825525</v>
      </c>
      <c r="C112" s="75">
        <v>22.282162335938999</v>
      </c>
      <c r="D112" s="75">
        <v>6.5651414025406831</v>
      </c>
      <c r="E112" s="75"/>
      <c r="F112" s="75">
        <v>0.78908449074074083</v>
      </c>
      <c r="G112" s="75">
        <v>0.79308193125393656</v>
      </c>
      <c r="H112" s="75">
        <v>125.24718222829988</v>
      </c>
      <c r="I112" s="75">
        <v>35.820757363253854</v>
      </c>
      <c r="J112" s="102">
        <f>SUM(H109:H112)</f>
        <v>707.23771068540805</v>
      </c>
      <c r="K112" s="103">
        <f>AVERAGE(H109:H112)</f>
        <v>176.80942767135201</v>
      </c>
      <c r="L112" s="104">
        <f t="shared" ref="L112" si="51">(K112-P$12)^2</f>
        <v>7810.9923661070316</v>
      </c>
      <c r="M112" s="105">
        <f>(H110-K112)^2+(H111-K112)^2+(H112-K112)^2+(H109-K112)^2</f>
        <v>13785.069627590829</v>
      </c>
      <c r="R112" s="75">
        <f t="shared" si="32"/>
        <v>125.24718222829988</v>
      </c>
      <c r="T112" s="102">
        <f>SUM(R109:R112)</f>
        <v>707.23771068540805</v>
      </c>
      <c r="U112" s="103">
        <f>AVERAGE(R109:R112)</f>
        <v>176.80942767135201</v>
      </c>
      <c r="V112" s="104">
        <f t="shared" ref="V112" si="52">(U112-Z$12)^2</f>
        <v>7826.9993789439968</v>
      </c>
      <c r="W112" s="105">
        <f>(R110-U112)^2+(R111-U112)^2+(R112-U112)^2+(R109-U112)^2</f>
        <v>13785.069627590829</v>
      </c>
    </row>
    <row r="113" spans="1:23" x14ac:dyDescent="0.2">
      <c r="A113" s="74" t="s">
        <v>195</v>
      </c>
      <c r="B113" s="75">
        <v>74.465097393044758</v>
      </c>
      <c r="C113" s="75">
        <v>17.499297887365518</v>
      </c>
      <c r="D113" s="75">
        <v>3.063732654518986</v>
      </c>
      <c r="E113" s="75"/>
      <c r="F113" s="75">
        <v>2.8137576880631041</v>
      </c>
      <c r="G113" s="75">
        <v>12.100798109781252</v>
      </c>
      <c r="H113" s="75">
        <v>109.94268373277362</v>
      </c>
      <c r="I113" s="75"/>
      <c r="J113" s="96"/>
      <c r="K113" s="97"/>
      <c r="L113" s="97"/>
      <c r="M113" s="98"/>
      <c r="R113" s="75">
        <f t="shared" si="32"/>
        <v>109.94268373277362</v>
      </c>
      <c r="T113" s="96"/>
      <c r="U113" s="97"/>
      <c r="V113" s="97"/>
      <c r="W113" s="98"/>
    </row>
    <row r="114" spans="1:23" x14ac:dyDescent="0.2">
      <c r="A114" s="74" t="s">
        <v>196</v>
      </c>
      <c r="B114" s="75">
        <v>202.60544262526159</v>
      </c>
      <c r="C114" s="75">
        <v>47.612279016936469</v>
      </c>
      <c r="D114" s="75">
        <v>1.750704374010849</v>
      </c>
      <c r="E114" s="75"/>
      <c r="F114" s="75">
        <v>1.7520727040816326</v>
      </c>
      <c r="G114" s="75">
        <v>28.668363273899274</v>
      </c>
      <c r="H114" s="75">
        <v>282.38886199418982</v>
      </c>
      <c r="I114" s="75"/>
      <c r="J114" s="96"/>
      <c r="K114" s="97"/>
      <c r="L114" s="97"/>
      <c r="M114" s="98"/>
      <c r="R114" s="75">
        <f t="shared" si="32"/>
        <v>282.38886199418982</v>
      </c>
      <c r="T114" s="96"/>
      <c r="U114" s="97"/>
      <c r="V114" s="97"/>
      <c r="W114" s="98"/>
    </row>
    <row r="115" spans="1:23" x14ac:dyDescent="0.2">
      <c r="A115" s="74" t="s">
        <v>197</v>
      </c>
      <c r="B115" s="75">
        <v>95.843568636217952</v>
      </c>
      <c r="C115" s="75">
        <v>22.523238629511219</v>
      </c>
      <c r="D115" s="75">
        <v>3.93908484152441</v>
      </c>
      <c r="E115" s="75"/>
      <c r="F115" s="75">
        <v>0</v>
      </c>
      <c r="G115" s="75">
        <v>5.4384450288808948</v>
      </c>
      <c r="H115" s="75">
        <v>127.74433713613446</v>
      </c>
      <c r="I115" s="75"/>
      <c r="J115" s="96"/>
      <c r="K115" s="97"/>
      <c r="L115" s="97"/>
      <c r="M115" s="98"/>
      <c r="R115" s="75">
        <f t="shared" si="32"/>
        <v>127.74433713613446</v>
      </c>
      <c r="T115" s="96"/>
      <c r="U115" s="97"/>
      <c r="V115" s="97"/>
      <c r="W115" s="98"/>
    </row>
    <row r="116" spans="1:23" x14ac:dyDescent="0.2">
      <c r="A116" s="74" t="s">
        <v>198</v>
      </c>
      <c r="B116" s="75">
        <v>134.11259906432028</v>
      </c>
      <c r="C116" s="75">
        <v>31.516460780115263</v>
      </c>
      <c r="D116" s="75">
        <v>4.8144370285298344</v>
      </c>
      <c r="E116" s="75"/>
      <c r="F116" s="75">
        <v>1.5796483434261215</v>
      </c>
      <c r="G116" s="75">
        <v>8.431109559630583</v>
      </c>
      <c r="H116" s="75">
        <v>180.45425477602208</v>
      </c>
      <c r="I116" s="75">
        <v>47.650561009817679</v>
      </c>
      <c r="J116" s="102">
        <f>SUM(H113:H116)</f>
        <v>700.53013763912008</v>
      </c>
      <c r="K116" s="103">
        <f>AVERAGE(H113:H116)</f>
        <v>175.13253440978002</v>
      </c>
      <c r="L116" s="104">
        <f t="shared" ref="L116" si="53">(K116-P$12)^2</f>
        <v>8110.2113822319534</v>
      </c>
      <c r="M116" s="105">
        <f>(H114-K116)^2+(H115-K116)^2+(H116-K116)^2+(H113-K116)^2</f>
        <v>18027.598386687045</v>
      </c>
      <c r="R116" s="75">
        <f t="shared" si="32"/>
        <v>180.45425477602208</v>
      </c>
      <c r="T116" s="102">
        <f>SUM(R113:R116)</f>
        <v>700.53013763912008</v>
      </c>
      <c r="U116" s="103">
        <f>AVERAGE(R113:R116)</f>
        <v>175.13253440978002</v>
      </c>
      <c r="V116" s="104">
        <f t="shared" ref="V116" si="54">(U116-Z$12)^2</f>
        <v>8126.5219520868195</v>
      </c>
      <c r="W116" s="105">
        <f>(R114-U116)^2+(R115-U116)^2+(R116-U116)^2+(R113-U116)^2</f>
        <v>18027.598386687045</v>
      </c>
    </row>
    <row r="117" spans="1:23" x14ac:dyDescent="0.2">
      <c r="A117" s="74" t="s">
        <v>199</v>
      </c>
      <c r="B117" s="75">
        <v>209.05427755942512</v>
      </c>
      <c r="C117" s="75">
        <v>49.127755226464899</v>
      </c>
      <c r="D117" s="75">
        <v>2.1883804675135612</v>
      </c>
      <c r="E117" s="75"/>
      <c r="F117" s="75">
        <v>4.8411458333333313</v>
      </c>
      <c r="G117" s="75">
        <v>11.333251312514033</v>
      </c>
      <c r="H117" s="75">
        <v>276.54481039925093</v>
      </c>
      <c r="I117" s="75"/>
      <c r="J117" s="96"/>
      <c r="K117" s="97"/>
      <c r="L117" s="97"/>
      <c r="M117" s="98"/>
      <c r="R117" s="75">
        <f t="shared" si="32"/>
        <v>276.54481039925093</v>
      </c>
      <c r="T117" s="96"/>
      <c r="U117" s="97"/>
      <c r="V117" s="97"/>
      <c r="W117" s="98"/>
    </row>
    <row r="118" spans="1:23" x14ac:dyDescent="0.2">
      <c r="A118" s="74" t="s">
        <v>200</v>
      </c>
      <c r="B118" s="75">
        <v>175.06025513194783</v>
      </c>
      <c r="C118" s="75">
        <v>41.139159956007738</v>
      </c>
      <c r="D118" s="75">
        <v>0</v>
      </c>
      <c r="E118" s="75"/>
      <c r="F118" s="75">
        <v>0.15596064814814817</v>
      </c>
      <c r="G118" s="75">
        <v>4.0865097022710488</v>
      </c>
      <c r="H118" s="75">
        <v>220.44188543837478</v>
      </c>
      <c r="I118" s="75"/>
      <c r="J118" s="96"/>
      <c r="K118" s="97"/>
      <c r="L118" s="97"/>
      <c r="M118" s="98"/>
      <c r="R118" s="75">
        <f t="shared" si="32"/>
        <v>220.44188543837478</v>
      </c>
      <c r="T118" s="96"/>
      <c r="U118" s="97"/>
      <c r="V118" s="97"/>
      <c r="W118" s="98"/>
    </row>
    <row r="119" spans="1:23" x14ac:dyDescent="0.2">
      <c r="A119" s="74" t="s">
        <v>201</v>
      </c>
      <c r="B119" s="75">
        <v>105.24519183120657</v>
      </c>
      <c r="C119" s="75">
        <v>24.732620080333543</v>
      </c>
      <c r="D119" s="75">
        <v>0.43767609350271225</v>
      </c>
      <c r="E119" s="75"/>
      <c r="F119" s="75">
        <v>0.22916666666666666</v>
      </c>
      <c r="G119" s="75">
        <v>4.7888862679773236</v>
      </c>
      <c r="H119" s="75">
        <v>135.43354093968679</v>
      </c>
      <c r="I119" s="75"/>
      <c r="J119" s="96"/>
      <c r="K119" s="97"/>
      <c r="L119" s="97"/>
      <c r="M119" s="98"/>
      <c r="R119" s="75">
        <f t="shared" si="32"/>
        <v>135.43354093968679</v>
      </c>
      <c r="T119" s="96"/>
      <c r="U119" s="97"/>
      <c r="V119" s="97"/>
      <c r="W119" s="98"/>
    </row>
    <row r="120" spans="1:23" x14ac:dyDescent="0.2">
      <c r="A120" s="74" t="s">
        <v>202</v>
      </c>
      <c r="B120" s="75">
        <v>88.388988926722035</v>
      </c>
      <c r="C120" s="75">
        <v>20.771412397779677</v>
      </c>
      <c r="D120" s="75">
        <v>0.8753521870054245</v>
      </c>
      <c r="E120" s="75"/>
      <c r="F120" s="75">
        <v>0</v>
      </c>
      <c r="G120" s="75">
        <v>6.5355903493738658</v>
      </c>
      <c r="H120" s="75">
        <v>116.571343860881</v>
      </c>
      <c r="I120" s="75">
        <v>33.462938288920064</v>
      </c>
      <c r="J120" s="102">
        <f>SUM(H117:H120)</f>
        <v>748.99158063819357</v>
      </c>
      <c r="K120" s="103">
        <f>AVERAGE(H117:H120)</f>
        <v>187.24789515954839</v>
      </c>
      <c r="L120" s="104">
        <f t="shared" ref="L120" si="55">(K120-P$12)^2</f>
        <v>6074.8542398883656</v>
      </c>
      <c r="M120" s="105">
        <f>(H118-K120)^2+(H119-K120)^2+(H120-K120)^2+(H117-K120)^2</f>
        <v>16755.682268651894</v>
      </c>
      <c r="R120" s="75">
        <f t="shared" si="32"/>
        <v>116.571343860881</v>
      </c>
      <c r="T120" s="102">
        <f>SUM(R117:R120)</f>
        <v>748.99158063819357</v>
      </c>
      <c r="U120" s="103">
        <f>AVERAGE(R117:R120)</f>
        <v>187.24789515954839</v>
      </c>
      <c r="V120" s="104">
        <f t="shared" ref="V120" si="56">(U120-Z$12)^2</f>
        <v>6088.9716452382117</v>
      </c>
      <c r="W120" s="105">
        <f>(R118-U120)^2+(R119-U120)^2+(R120-U120)^2+(R117-U120)^2</f>
        <v>16755.682268651894</v>
      </c>
    </row>
    <row r="121" spans="1:23" x14ac:dyDescent="0.2">
      <c r="A121" s="74" t="s">
        <v>409</v>
      </c>
      <c r="B121" s="75">
        <v>260.49303547879526</v>
      </c>
      <c r="C121" s="75">
        <v>61.215863337516886</v>
      </c>
      <c r="D121" s="75">
        <v>3.501408748021698</v>
      </c>
      <c r="E121" s="75">
        <v>3.2063413573085846</v>
      </c>
      <c r="F121" s="75">
        <v>2.4663945578231292</v>
      </c>
      <c r="G121" s="75">
        <v>3.9538591348690328</v>
      </c>
      <c r="H121" s="75">
        <v>331.63056125702605</v>
      </c>
      <c r="I121" s="75"/>
      <c r="J121" s="96"/>
      <c r="K121" s="97"/>
      <c r="L121" s="97"/>
      <c r="M121" s="98"/>
      <c r="R121" s="75">
        <f t="shared" si="32"/>
        <v>334.83690261433463</v>
      </c>
      <c r="T121" s="96"/>
      <c r="U121" s="97"/>
      <c r="V121" s="97"/>
      <c r="W121" s="98"/>
    </row>
    <row r="122" spans="1:23" x14ac:dyDescent="0.2">
      <c r="A122" s="74" t="s">
        <v>410</v>
      </c>
      <c r="B122" s="75">
        <v>217.51820863617613</v>
      </c>
      <c r="C122" s="75">
        <v>51.116779029501387</v>
      </c>
      <c r="D122" s="75">
        <v>2.1883804675135612</v>
      </c>
      <c r="E122" s="75"/>
      <c r="F122" s="75">
        <v>7.9303059523809516</v>
      </c>
      <c r="G122" s="75">
        <v>15.351677399374992</v>
      </c>
      <c r="H122" s="75">
        <v>294.10535148494699</v>
      </c>
      <c r="I122" s="75"/>
      <c r="J122" s="96"/>
      <c r="K122" s="97"/>
      <c r="L122" s="97"/>
      <c r="M122" s="98"/>
      <c r="R122" s="75">
        <f t="shared" si="32"/>
        <v>294.10535148494699</v>
      </c>
      <c r="T122" s="96"/>
      <c r="U122" s="97"/>
      <c r="V122" s="97"/>
      <c r="W122" s="98"/>
    </row>
    <row r="123" spans="1:23" x14ac:dyDescent="0.2">
      <c r="A123" s="74" t="s">
        <v>411</v>
      </c>
      <c r="B123" s="75">
        <v>261.41523209472223</v>
      </c>
      <c r="C123" s="75">
        <v>61.432579542259717</v>
      </c>
      <c r="D123" s="75">
        <v>7.002817496043396</v>
      </c>
      <c r="E123" s="75"/>
      <c r="F123" s="75">
        <v>2.5315125000000003</v>
      </c>
      <c r="G123" s="75">
        <v>0.60818908035585406</v>
      </c>
      <c r="H123" s="75">
        <v>332.99033071338118</v>
      </c>
      <c r="I123" s="75"/>
      <c r="J123" s="96"/>
      <c r="K123" s="97"/>
      <c r="L123" s="97"/>
      <c r="M123" s="98"/>
      <c r="R123" s="75">
        <f t="shared" si="32"/>
        <v>332.99033071338118</v>
      </c>
      <c r="T123" s="96"/>
      <c r="U123" s="97"/>
      <c r="V123" s="97"/>
      <c r="W123" s="98"/>
    </row>
    <row r="124" spans="1:23" x14ac:dyDescent="0.2">
      <c r="A124" s="74" t="s">
        <v>412</v>
      </c>
      <c r="B124" s="75">
        <v>297.82994943893817</v>
      </c>
      <c r="C124" s="75">
        <v>69.990038118150466</v>
      </c>
      <c r="D124" s="75">
        <v>7.8781696830488199</v>
      </c>
      <c r="E124" s="75"/>
      <c r="F124" s="75">
        <v>2.5720500956632648</v>
      </c>
      <c r="G124" s="75">
        <v>12.986085586451814</v>
      </c>
      <c r="H124" s="75">
        <v>391.25629292225256</v>
      </c>
      <c r="I124" s="75">
        <v>14.815813464235628</v>
      </c>
      <c r="J124" s="102">
        <f>SUM(H121:H124)</f>
        <v>1349.9825363776067</v>
      </c>
      <c r="K124" s="103">
        <f>AVERAGE(H121:H124)</f>
        <v>337.49563409440168</v>
      </c>
      <c r="L124" s="104">
        <f t="shared" ref="L124" si="57">(K124-P$12)^2</f>
        <v>5228.213695196664</v>
      </c>
      <c r="M124" s="105">
        <f>(H122-K124)^2+(H123-K124)^2+(H124-K124)^2+(H121-K124)^2</f>
        <v>4827.6219004756822</v>
      </c>
      <c r="R124" s="75">
        <f t="shared" si="32"/>
        <v>391.25629292225256</v>
      </c>
      <c r="T124" s="102">
        <f>SUM(R121:R124)</f>
        <v>1353.1888777349154</v>
      </c>
      <c r="U124" s="103">
        <f>AVERAGE(R121:R124)</f>
        <v>338.29721943372886</v>
      </c>
      <c r="V124" s="104">
        <f t="shared" ref="V124" si="58">(U124-Z$12)^2</f>
        <v>5331.5496490667156</v>
      </c>
      <c r="W124" s="105">
        <f>(R122-U124)^2+(R123-U124)^2+(R124-U124)^2+(R121-U124)^2</f>
        <v>4797.7215179461627</v>
      </c>
    </row>
    <row r="125" spans="1:23" x14ac:dyDescent="0.2">
      <c r="A125" s="74" t="s">
        <v>427</v>
      </c>
      <c r="B125" s="75">
        <v>171.30407845381552</v>
      </c>
      <c r="C125" s="75">
        <v>40.256458436646646</v>
      </c>
      <c r="D125" s="75">
        <v>8.7535218700542448</v>
      </c>
      <c r="E125" s="75">
        <v>4.9965338134765629</v>
      </c>
      <c r="F125" s="75">
        <v>5.4966209608843535</v>
      </c>
      <c r="G125" s="75">
        <v>13.51134469897724</v>
      </c>
      <c r="H125" s="75">
        <v>239.322024420378</v>
      </c>
      <c r="I125" s="75"/>
      <c r="J125" s="96"/>
      <c r="K125" s="97"/>
      <c r="L125" s="97"/>
      <c r="M125" s="98"/>
      <c r="R125" s="75">
        <f t="shared" si="32"/>
        <v>244.31855823385456</v>
      </c>
      <c r="T125" s="96"/>
      <c r="U125" s="97"/>
      <c r="V125" s="97"/>
      <c r="W125" s="98"/>
    </row>
    <row r="126" spans="1:23" x14ac:dyDescent="0.2">
      <c r="A126" s="74" t="s">
        <v>428</v>
      </c>
      <c r="B126" s="75">
        <v>219.30200513252794</v>
      </c>
      <c r="C126" s="75">
        <v>51.535971206144062</v>
      </c>
      <c r="D126" s="75">
        <v>1.750704374010849</v>
      </c>
      <c r="E126" s="75"/>
      <c r="F126" s="75">
        <v>0</v>
      </c>
      <c r="G126" s="75">
        <v>12.893518566773997</v>
      </c>
      <c r="H126" s="75">
        <v>285.48219927945684</v>
      </c>
      <c r="I126" s="75"/>
      <c r="J126" s="96"/>
      <c r="K126" s="97"/>
      <c r="L126" s="97"/>
      <c r="M126" s="98"/>
      <c r="R126" s="75">
        <f t="shared" si="32"/>
        <v>285.48219927945684</v>
      </c>
      <c r="T126" s="96"/>
      <c r="U126" s="97"/>
      <c r="V126" s="97"/>
      <c r="W126" s="98"/>
    </row>
    <row r="127" spans="1:23" x14ac:dyDescent="0.2">
      <c r="A127" s="74" t="s">
        <v>429</v>
      </c>
      <c r="B127" s="75">
        <v>216.48772207790788</v>
      </c>
      <c r="C127" s="75">
        <v>50.874614688308348</v>
      </c>
      <c r="D127" s="75">
        <v>3.501408748021698</v>
      </c>
      <c r="E127" s="75"/>
      <c r="F127" s="75">
        <v>0</v>
      </c>
      <c r="G127" s="75">
        <v>8.9022560986259371</v>
      </c>
      <c r="H127" s="75">
        <v>279.76600161286382</v>
      </c>
      <c r="I127" s="75"/>
      <c r="J127" s="96"/>
      <c r="K127" s="97"/>
      <c r="L127" s="97"/>
      <c r="M127" s="98"/>
      <c r="R127" s="75">
        <f t="shared" si="32"/>
        <v>279.76600161286382</v>
      </c>
      <c r="T127" s="96"/>
      <c r="U127" s="97"/>
      <c r="V127" s="97"/>
      <c r="W127" s="98"/>
    </row>
    <row r="128" spans="1:23" x14ac:dyDescent="0.2">
      <c r="A128" s="74" t="s">
        <v>430</v>
      </c>
      <c r="B128" s="75">
        <v>102.982716832631</v>
      </c>
      <c r="C128" s="75">
        <v>24.200938455668283</v>
      </c>
      <c r="D128" s="75">
        <v>3.93908484152441</v>
      </c>
      <c r="E128" s="75"/>
      <c r="F128" s="75">
        <v>3.4252755625</v>
      </c>
      <c r="G128" s="75">
        <v>41.635596682244454</v>
      </c>
      <c r="H128" s="75">
        <v>176.18361237456813</v>
      </c>
      <c r="I128" s="75">
        <v>11.408257363253856</v>
      </c>
      <c r="J128" s="102">
        <f>SUM(H125:H128)</f>
        <v>980.75383768726692</v>
      </c>
      <c r="K128" s="103">
        <f>AVERAGE(H125:H128)</f>
        <v>245.18845942181673</v>
      </c>
      <c r="L128" s="104">
        <f t="shared" ref="L128" si="59">(K128-P$12)^2</f>
        <v>400.03148146621021</v>
      </c>
      <c r="M128" s="105">
        <f>(H126-K128)^2+(H127-K128)^2+(H128-K128)^2+(H125-K128)^2</f>
        <v>7615.2758713290959</v>
      </c>
      <c r="R128" s="75">
        <f t="shared" si="32"/>
        <v>176.18361237456813</v>
      </c>
      <c r="T128" s="102">
        <f>SUM(R125:R128)</f>
        <v>985.75037150074331</v>
      </c>
      <c r="U128" s="103">
        <f>AVERAGE(R125:R128)</f>
        <v>246.43759287518583</v>
      </c>
      <c r="V128" s="104">
        <f t="shared" ref="V128" si="60">(U128-Z$12)^2</f>
        <v>355.02719308314084</v>
      </c>
      <c r="W128" s="105">
        <f>(R126-U128)^2+(R127-U128)^2+(R128-U128)^2+(R125-U128)^2</f>
        <v>7575.3762022425053</v>
      </c>
    </row>
    <row r="129" spans="1:23" x14ac:dyDescent="0.2">
      <c r="A129" s="74" t="s">
        <v>459</v>
      </c>
      <c r="B129" s="75">
        <v>232.11203525540012</v>
      </c>
      <c r="C129" s="75">
        <v>54.546328285019023</v>
      </c>
      <c r="D129" s="75">
        <v>3.93908484152441</v>
      </c>
      <c r="E129" s="75">
        <v>3.0205792619542615</v>
      </c>
      <c r="F129" s="75">
        <v>1.6296296296296295</v>
      </c>
      <c r="G129" s="75">
        <v>1.8782147094902333</v>
      </c>
      <c r="H129" s="75">
        <v>294.10529272106339</v>
      </c>
      <c r="I129" s="75"/>
      <c r="J129" s="96"/>
      <c r="K129" s="97"/>
      <c r="L129" s="97"/>
      <c r="M129" s="98"/>
      <c r="R129" s="75">
        <f t="shared" si="32"/>
        <v>297.12587198301765</v>
      </c>
      <c r="T129" s="96"/>
      <c r="U129" s="97"/>
      <c r="V129" s="97"/>
      <c r="W129" s="98"/>
    </row>
    <row r="130" spans="1:23" x14ac:dyDescent="0.2">
      <c r="A130" s="74" t="s">
        <v>460</v>
      </c>
      <c r="B130" s="75">
        <v>131.77861347955462</v>
      </c>
      <c r="C130" s="75">
        <v>30.967974167695335</v>
      </c>
      <c r="D130" s="75">
        <v>0.43767609350271225</v>
      </c>
      <c r="E130" s="75"/>
      <c r="F130" s="75">
        <v>3.6483562500000009</v>
      </c>
      <c r="G130" s="75">
        <v>1.7929561318714229</v>
      </c>
      <c r="H130" s="75">
        <v>168.6255761226241</v>
      </c>
      <c r="I130" s="75"/>
      <c r="J130" s="96"/>
      <c r="K130" s="97"/>
      <c r="L130" s="97"/>
      <c r="M130" s="98"/>
      <c r="R130" s="75">
        <f t="shared" si="32"/>
        <v>168.6255761226241</v>
      </c>
      <c r="T130" s="96"/>
      <c r="U130" s="97"/>
      <c r="V130" s="97"/>
      <c r="W130" s="98"/>
    </row>
    <row r="131" spans="1:23" x14ac:dyDescent="0.2">
      <c r="A131" s="74" t="s">
        <v>461</v>
      </c>
      <c r="B131" s="75">
        <v>59.745436924542929</v>
      </c>
      <c r="C131" s="75">
        <v>12.2478145695313</v>
      </c>
      <c r="D131" s="75">
        <v>0.8753521870054245</v>
      </c>
      <c r="E131" s="75"/>
      <c r="F131" s="75">
        <v>0</v>
      </c>
      <c r="G131" s="75">
        <v>2.823860368725934</v>
      </c>
      <c r="H131" s="75">
        <v>75.692464049805579</v>
      </c>
      <c r="I131" s="75"/>
      <c r="J131" s="96"/>
      <c r="K131" s="97"/>
      <c r="L131" s="97"/>
      <c r="M131" s="98"/>
      <c r="R131" s="75">
        <f t="shared" si="32"/>
        <v>75.692464049805579</v>
      </c>
      <c r="T131" s="96"/>
      <c r="U131" s="97"/>
      <c r="V131" s="97"/>
      <c r="W131" s="98"/>
    </row>
    <row r="132" spans="1:23" x14ac:dyDescent="0.2">
      <c r="A132" s="74" t="s">
        <v>462</v>
      </c>
      <c r="B132" s="75">
        <v>128.06195869429615</v>
      </c>
      <c r="C132" s="75">
        <v>30.094560293159596</v>
      </c>
      <c r="D132" s="75">
        <v>0.8753521870054245</v>
      </c>
      <c r="E132" s="75"/>
      <c r="F132" s="75">
        <v>0</v>
      </c>
      <c r="G132" s="75">
        <v>6.570596602483981</v>
      </c>
      <c r="H132" s="75">
        <v>165.60246777694516</v>
      </c>
      <c r="I132" s="75"/>
      <c r="J132" s="102">
        <f>SUM(H129:H132)</f>
        <v>704.02580067043823</v>
      </c>
      <c r="K132" s="103">
        <f>AVERAGE(H129:H132)</f>
        <v>176.00645016760956</v>
      </c>
      <c r="L132" s="104">
        <f t="shared" ref="L132" si="61">(K132-P$12)^2</f>
        <v>7953.5711514954637</v>
      </c>
      <c r="M132" s="105">
        <f>(H130-K132)^2+(H131-K132)^2+(H132-K132)^2+(H129-K132)^2</f>
        <v>24172.952574561641</v>
      </c>
      <c r="R132" s="75">
        <f t="shared" si="32"/>
        <v>165.60246777694516</v>
      </c>
      <c r="T132" s="102">
        <f>SUM(R129:R132)</f>
        <v>707.04637993239248</v>
      </c>
      <c r="U132" s="103">
        <f>AVERAGE(R129:R132)</f>
        <v>176.76159498309812</v>
      </c>
      <c r="V132" s="104">
        <f t="shared" ref="V132" si="62">(U132-Z$12)^2</f>
        <v>7835.4652143872017</v>
      </c>
      <c r="W132" s="105">
        <f>(R130-U132)^2+(R131-U132)^2+(R132-U132)^2+(R129-U132)^2</f>
        <v>24893.24932822548</v>
      </c>
    </row>
    <row r="133" spans="1:23" x14ac:dyDescent="0.2">
      <c r="A133" s="74" t="s">
        <v>571</v>
      </c>
      <c r="B133" s="75">
        <v>24920.077613576846</v>
      </c>
      <c r="C133" s="75">
        <v>5852.8250409208931</v>
      </c>
      <c r="D133" s="75">
        <v>518.20849470721134</v>
      </c>
      <c r="E133" s="75">
        <v>11.223454432739409</v>
      </c>
      <c r="F133" s="75">
        <v>250.2990297140835</v>
      </c>
      <c r="G133" s="75">
        <v>1342.0563800113396</v>
      </c>
      <c r="H133" s="75">
        <v>32883.466558930377</v>
      </c>
      <c r="I133" s="75">
        <v>1111.9661886395513</v>
      </c>
      <c r="J133" s="96"/>
      <c r="K133" s="97"/>
      <c r="L133" s="97"/>
      <c r="M133" s="98"/>
      <c r="R133" s="75"/>
      <c r="T133" s="96"/>
      <c r="U133" s="97"/>
      <c r="V133" s="97"/>
      <c r="W133" s="98"/>
    </row>
    <row r="134" spans="1:23" x14ac:dyDescent="0.2">
      <c r="R134" s="75"/>
      <c r="T134" s="96"/>
      <c r="U134" s="97"/>
      <c r="V134" s="97"/>
      <c r="W134" s="98"/>
    </row>
    <row r="135" spans="1:23" x14ac:dyDescent="0.2">
      <c r="R135" s="75"/>
      <c r="T135" s="96"/>
      <c r="U135" s="97"/>
      <c r="V135" s="97"/>
      <c r="W135" s="98"/>
    </row>
    <row r="136" spans="1:23" x14ac:dyDescent="0.2">
      <c r="R136" s="75"/>
      <c r="T136" s="102"/>
      <c r="U136" s="103"/>
      <c r="V136" s="104"/>
      <c r="W136" s="105"/>
    </row>
    <row r="137" spans="1:23" x14ac:dyDescent="0.2">
      <c r="R137" s="75"/>
      <c r="T137" s="96"/>
      <c r="U137" s="97"/>
      <c r="V137" s="97"/>
      <c r="W137" s="98"/>
    </row>
    <row r="138" spans="1:23" x14ac:dyDescent="0.2">
      <c r="R138" s="75"/>
      <c r="T138" s="96"/>
      <c r="U138" s="97"/>
      <c r="V138" s="97"/>
      <c r="W138" s="98"/>
    </row>
    <row r="139" spans="1:23" x14ac:dyDescent="0.2">
      <c r="R139" s="75"/>
      <c r="T139" s="96"/>
      <c r="U139" s="97"/>
      <c r="V139" s="97"/>
      <c r="W139" s="98"/>
    </row>
    <row r="140" spans="1:23" x14ac:dyDescent="0.2">
      <c r="R140" s="75"/>
      <c r="T140" s="102"/>
      <c r="U140" s="103"/>
      <c r="V140" s="104"/>
      <c r="W140" s="105"/>
    </row>
    <row r="141" spans="1:23" x14ac:dyDescent="0.2">
      <c r="R141" s="75"/>
      <c r="T141" s="96"/>
      <c r="U141" s="97"/>
      <c r="V141" s="97"/>
      <c r="W141" s="98"/>
    </row>
    <row r="142" spans="1:23" x14ac:dyDescent="0.2">
      <c r="R142" s="75"/>
      <c r="T142" s="96"/>
      <c r="U142" s="97"/>
      <c r="V142" s="97"/>
      <c r="W142" s="98"/>
    </row>
    <row r="143" spans="1:23" x14ac:dyDescent="0.2">
      <c r="R143" s="75"/>
      <c r="T143" s="96"/>
      <c r="U143" s="97"/>
      <c r="V143" s="97"/>
      <c r="W143" s="98"/>
    </row>
    <row r="144" spans="1:23" x14ac:dyDescent="0.2">
      <c r="R144" s="75"/>
      <c r="T144" s="102"/>
      <c r="U144" s="103"/>
      <c r="V144" s="104"/>
      <c r="W144" s="105"/>
    </row>
    <row r="145" spans="18:23" x14ac:dyDescent="0.2">
      <c r="R145" s="75"/>
      <c r="T145" s="96"/>
      <c r="U145" s="97"/>
      <c r="V145" s="97"/>
      <c r="W145" s="98"/>
    </row>
    <row r="146" spans="18:23" x14ac:dyDescent="0.2">
      <c r="R146" s="75"/>
      <c r="T146" s="96"/>
      <c r="U146" s="97"/>
      <c r="V146" s="97"/>
      <c r="W146" s="98"/>
    </row>
    <row r="147" spans="18:23" x14ac:dyDescent="0.2">
      <c r="R147" s="75"/>
      <c r="T147" s="96"/>
      <c r="U147" s="97"/>
      <c r="V147" s="97"/>
      <c r="W147" s="98"/>
    </row>
    <row r="148" spans="18:23" x14ac:dyDescent="0.2">
      <c r="R148" s="75"/>
      <c r="T148" s="102"/>
      <c r="U148" s="103"/>
      <c r="V148" s="104"/>
      <c r="W148" s="105"/>
    </row>
    <row r="149" spans="18:23" x14ac:dyDescent="0.2">
      <c r="R149" s="75"/>
      <c r="T149" s="96"/>
      <c r="U149" s="97"/>
      <c r="V149" s="97"/>
      <c r="W149" s="98"/>
    </row>
    <row r="150" spans="18:23" x14ac:dyDescent="0.2">
      <c r="R150" s="75"/>
      <c r="T150" s="96"/>
      <c r="U150" s="97"/>
      <c r="V150" s="97"/>
      <c r="W150" s="98"/>
    </row>
    <row r="151" spans="18:23" x14ac:dyDescent="0.2">
      <c r="R151" s="75"/>
      <c r="T151" s="96"/>
      <c r="U151" s="97"/>
      <c r="V151" s="97"/>
      <c r="W151" s="98"/>
    </row>
    <row r="152" spans="18:23" x14ac:dyDescent="0.2">
      <c r="R152" s="75"/>
      <c r="T152" s="102"/>
      <c r="U152" s="103"/>
      <c r="V152" s="104"/>
      <c r="W152" s="105"/>
    </row>
    <row r="153" spans="18:23" x14ac:dyDescent="0.2">
      <c r="R153" s="75"/>
      <c r="T153" s="96"/>
      <c r="U153" s="97"/>
      <c r="V153" s="97"/>
      <c r="W153" s="98"/>
    </row>
    <row r="154" spans="18:23" x14ac:dyDescent="0.2">
      <c r="R154" s="75"/>
      <c r="T154" s="96"/>
      <c r="U154" s="97"/>
      <c r="V154" s="97"/>
      <c r="W154" s="98"/>
    </row>
    <row r="155" spans="18:23" x14ac:dyDescent="0.2">
      <c r="R155" s="75"/>
      <c r="T155" s="96"/>
      <c r="U155" s="97"/>
      <c r="V155" s="97"/>
      <c r="W155" s="98"/>
    </row>
    <row r="156" spans="18:23" x14ac:dyDescent="0.2">
      <c r="R156" s="75"/>
      <c r="T156" s="102"/>
      <c r="U156" s="103"/>
      <c r="V156" s="104"/>
      <c r="W156" s="105"/>
    </row>
    <row r="157" spans="18:23" x14ac:dyDescent="0.2">
      <c r="R157" s="75"/>
      <c r="T157" s="96"/>
      <c r="U157" s="97"/>
      <c r="V157" s="97"/>
      <c r="W157" s="98"/>
    </row>
    <row r="158" spans="18:23" x14ac:dyDescent="0.2">
      <c r="R158" s="75"/>
      <c r="T158" s="96"/>
      <c r="U158" s="97"/>
      <c r="V158" s="97"/>
      <c r="W158" s="98"/>
    </row>
    <row r="159" spans="18:23" x14ac:dyDescent="0.2">
      <c r="R159" s="75"/>
      <c r="T159" s="96"/>
      <c r="U159" s="97"/>
      <c r="V159" s="97"/>
      <c r="W159" s="98"/>
    </row>
    <row r="160" spans="18:23" x14ac:dyDescent="0.2">
      <c r="R160" s="75"/>
      <c r="T160" s="102"/>
      <c r="U160" s="103"/>
      <c r="V160" s="104"/>
      <c r="W160" s="105"/>
    </row>
    <row r="161" spans="18:23" x14ac:dyDescent="0.2">
      <c r="R161" s="75"/>
      <c r="T161" s="96"/>
      <c r="U161" s="97"/>
      <c r="V161" s="97"/>
      <c r="W161" s="98"/>
    </row>
    <row r="162" spans="18:23" x14ac:dyDescent="0.2">
      <c r="R162" s="75"/>
      <c r="T162" s="96"/>
      <c r="U162" s="97"/>
      <c r="V162" s="97"/>
      <c r="W162" s="98"/>
    </row>
    <row r="163" spans="18:23" x14ac:dyDescent="0.2">
      <c r="R163" s="75"/>
      <c r="T163" s="96"/>
      <c r="U163" s="97"/>
      <c r="V163" s="97"/>
      <c r="W163" s="98"/>
    </row>
    <row r="164" spans="18:23" x14ac:dyDescent="0.2">
      <c r="R164" s="75"/>
      <c r="T164" s="102"/>
      <c r="U164" s="103"/>
      <c r="V164" s="104"/>
      <c r="W164" s="105"/>
    </row>
    <row r="165" spans="18:23" x14ac:dyDescent="0.2">
      <c r="R165" s="75"/>
      <c r="T165" s="96"/>
      <c r="U165" s="97"/>
      <c r="V165" s="97"/>
      <c r="W165" s="98"/>
    </row>
    <row r="166" spans="18:23" x14ac:dyDescent="0.2">
      <c r="R166" s="75"/>
      <c r="T166" s="96"/>
      <c r="U166" s="97"/>
      <c r="V166" s="97"/>
      <c r="W166" s="98"/>
    </row>
    <row r="167" spans="18:23" x14ac:dyDescent="0.2">
      <c r="R167" s="75"/>
      <c r="T167" s="96"/>
      <c r="U167" s="97"/>
      <c r="V167" s="97"/>
      <c r="W167" s="98"/>
    </row>
    <row r="168" spans="18:23" x14ac:dyDescent="0.2">
      <c r="R168" s="75"/>
      <c r="T168" s="102"/>
      <c r="U168" s="103"/>
      <c r="V168" s="104"/>
      <c r="W168" s="105"/>
    </row>
    <row r="169" spans="18:23" x14ac:dyDescent="0.2">
      <c r="R169" s="75"/>
      <c r="T169" s="96"/>
      <c r="U169" s="97"/>
      <c r="V169" s="97"/>
      <c r="W169" s="98"/>
    </row>
    <row r="170" spans="18:23" x14ac:dyDescent="0.2">
      <c r="R170" s="75"/>
      <c r="T170" s="96"/>
      <c r="U170" s="97"/>
      <c r="V170" s="97"/>
      <c r="W170" s="98"/>
    </row>
    <row r="171" spans="18:23" x14ac:dyDescent="0.2">
      <c r="R171" s="75"/>
      <c r="T171" s="96"/>
      <c r="U171" s="97"/>
      <c r="V171" s="97"/>
      <c r="W171" s="98"/>
    </row>
    <row r="172" spans="18:23" x14ac:dyDescent="0.2">
      <c r="R172" s="75"/>
      <c r="T172" s="102"/>
      <c r="U172" s="103"/>
      <c r="V172" s="104"/>
      <c r="W172" s="105"/>
    </row>
    <row r="173" spans="18:23" x14ac:dyDescent="0.2">
      <c r="R173" s="75"/>
      <c r="T173" s="96"/>
      <c r="U173" s="97"/>
      <c r="V173" s="97"/>
      <c r="W173" s="98"/>
    </row>
    <row r="174" spans="18:23" x14ac:dyDescent="0.2">
      <c r="R174" s="75"/>
      <c r="T174" s="96"/>
      <c r="U174" s="97"/>
      <c r="V174" s="97"/>
      <c r="W174" s="98"/>
    </row>
    <row r="175" spans="18:23" x14ac:dyDescent="0.2">
      <c r="R175" s="75"/>
      <c r="T175" s="96"/>
      <c r="U175" s="97"/>
      <c r="V175" s="97"/>
      <c r="W175" s="98"/>
    </row>
    <row r="176" spans="18:23" x14ac:dyDescent="0.2">
      <c r="R176" s="75"/>
      <c r="T176" s="102"/>
      <c r="U176" s="103"/>
      <c r="V176" s="104"/>
      <c r="W176" s="105"/>
    </row>
    <row r="177" spans="18:23" x14ac:dyDescent="0.2">
      <c r="R177" s="75"/>
      <c r="T177" s="96"/>
      <c r="U177" s="97"/>
      <c r="V177" s="97"/>
      <c r="W177" s="98"/>
    </row>
    <row r="178" spans="18:23" x14ac:dyDescent="0.2">
      <c r="R178" s="75"/>
      <c r="T178" s="96"/>
      <c r="U178" s="97"/>
      <c r="V178" s="97"/>
      <c r="W178" s="98"/>
    </row>
    <row r="179" spans="18:23" x14ac:dyDescent="0.2">
      <c r="R179" s="75"/>
      <c r="T179" s="96"/>
      <c r="U179" s="97"/>
      <c r="V179" s="97"/>
      <c r="W179" s="98"/>
    </row>
    <row r="180" spans="18:23" x14ac:dyDescent="0.2">
      <c r="R180" s="75"/>
      <c r="T180" s="102"/>
      <c r="U180" s="103"/>
      <c r="V180" s="104"/>
      <c r="W180" s="105"/>
    </row>
    <row r="181" spans="18:23" x14ac:dyDescent="0.2">
      <c r="R181" s="75"/>
      <c r="T181" s="96"/>
      <c r="U181" s="97"/>
      <c r="V181" s="97"/>
      <c r="W181" s="98"/>
    </row>
    <row r="182" spans="18:23" x14ac:dyDescent="0.2">
      <c r="R182" s="75"/>
      <c r="T182" s="96"/>
      <c r="U182" s="97"/>
      <c r="V182" s="97"/>
      <c r="W182" s="98"/>
    </row>
    <row r="183" spans="18:23" x14ac:dyDescent="0.2">
      <c r="R183" s="75"/>
      <c r="T183" s="96"/>
      <c r="U183" s="97"/>
      <c r="V183" s="97"/>
      <c r="W183" s="98"/>
    </row>
    <row r="184" spans="18:23" x14ac:dyDescent="0.2">
      <c r="R184" s="75"/>
      <c r="T184" s="102"/>
      <c r="U184" s="103"/>
      <c r="V184" s="104"/>
      <c r="W184" s="105"/>
    </row>
    <row r="185" spans="18:23" x14ac:dyDescent="0.2">
      <c r="R185" s="75"/>
      <c r="T185" s="96"/>
      <c r="U185" s="97"/>
      <c r="V185" s="97"/>
      <c r="W185" s="98"/>
    </row>
    <row r="186" spans="18:23" x14ac:dyDescent="0.2">
      <c r="R186" s="75"/>
      <c r="T186" s="96"/>
      <c r="U186" s="97"/>
      <c r="V186" s="97"/>
      <c r="W186" s="98"/>
    </row>
    <row r="187" spans="18:23" x14ac:dyDescent="0.2">
      <c r="R187" s="75"/>
      <c r="T187" s="96"/>
      <c r="U187" s="97"/>
      <c r="V187" s="97"/>
      <c r="W187" s="98"/>
    </row>
    <row r="188" spans="18:23" x14ac:dyDescent="0.2">
      <c r="R188" s="75"/>
      <c r="T188" s="102"/>
      <c r="U188" s="103"/>
      <c r="V188" s="104"/>
      <c r="W188" s="105"/>
    </row>
    <row r="189" spans="18:23" x14ac:dyDescent="0.2">
      <c r="R189" s="75"/>
      <c r="T189" s="96"/>
      <c r="U189" s="97"/>
      <c r="V189" s="97"/>
      <c r="W189" s="98"/>
    </row>
    <row r="190" spans="18:23" x14ac:dyDescent="0.2">
      <c r="R190" s="75"/>
      <c r="T190" s="96"/>
      <c r="U190" s="97"/>
      <c r="V190" s="97"/>
      <c r="W190" s="98"/>
    </row>
    <row r="191" spans="18:23" x14ac:dyDescent="0.2">
      <c r="R191" s="75"/>
      <c r="T191" s="96"/>
      <c r="U191" s="97"/>
      <c r="V191" s="97"/>
      <c r="W191" s="98"/>
    </row>
    <row r="192" spans="18:23" x14ac:dyDescent="0.2">
      <c r="R192" s="75"/>
      <c r="T192" s="102"/>
      <c r="U192" s="103"/>
      <c r="V192" s="104"/>
      <c r="W192" s="105"/>
    </row>
    <row r="193" spans="18:23" x14ac:dyDescent="0.2">
      <c r="R193" s="75"/>
      <c r="T193" s="96"/>
      <c r="U193" s="97"/>
      <c r="V193" s="97"/>
      <c r="W193" s="98"/>
    </row>
    <row r="194" spans="18:23" x14ac:dyDescent="0.2">
      <c r="R194" s="75"/>
      <c r="T194" s="96"/>
      <c r="U194" s="97"/>
      <c r="V194" s="97"/>
      <c r="W194" s="98"/>
    </row>
    <row r="195" spans="18:23" x14ac:dyDescent="0.2">
      <c r="R195" s="75"/>
      <c r="T195" s="96"/>
      <c r="U195" s="97"/>
      <c r="V195" s="97"/>
      <c r="W195" s="98"/>
    </row>
    <row r="196" spans="18:23" x14ac:dyDescent="0.2">
      <c r="R196" s="75"/>
      <c r="T196" s="102"/>
      <c r="U196" s="103"/>
      <c r="V196" s="104"/>
      <c r="W196" s="105"/>
    </row>
    <row r="197" spans="18:23" x14ac:dyDescent="0.2">
      <c r="R197" s="75"/>
      <c r="T197" s="96"/>
      <c r="U197" s="97"/>
      <c r="V197" s="97"/>
      <c r="W197" s="98"/>
    </row>
    <row r="198" spans="18:23" x14ac:dyDescent="0.2">
      <c r="R198" s="75"/>
      <c r="T198" s="96"/>
      <c r="U198" s="97"/>
      <c r="V198" s="97"/>
      <c r="W198" s="98"/>
    </row>
    <row r="199" spans="18:23" x14ac:dyDescent="0.2">
      <c r="R199" s="75"/>
      <c r="T199" s="96"/>
      <c r="U199" s="97"/>
      <c r="V199" s="97"/>
      <c r="W199" s="98"/>
    </row>
    <row r="200" spans="18:23" x14ac:dyDescent="0.2">
      <c r="R200" s="75"/>
      <c r="T200" s="102"/>
      <c r="U200" s="103"/>
      <c r="V200" s="104"/>
      <c r="W200" s="105"/>
    </row>
    <row r="201" spans="18:23" x14ac:dyDescent="0.2">
      <c r="R201" s="75"/>
      <c r="T201" s="96"/>
      <c r="U201" s="97"/>
      <c r="V201" s="97"/>
      <c r="W201" s="98"/>
    </row>
    <row r="202" spans="18:23" x14ac:dyDescent="0.2">
      <c r="R202" s="75"/>
      <c r="T202" s="96"/>
      <c r="U202" s="97"/>
      <c r="V202" s="97"/>
      <c r="W202" s="98"/>
    </row>
    <row r="203" spans="18:23" x14ac:dyDescent="0.2">
      <c r="R203" s="75"/>
      <c r="T203" s="96"/>
      <c r="U203" s="97"/>
      <c r="V203" s="97"/>
      <c r="W203" s="98"/>
    </row>
    <row r="204" spans="18:23" x14ac:dyDescent="0.2">
      <c r="R204" s="75"/>
      <c r="T204" s="102"/>
      <c r="U204" s="103"/>
      <c r="V204" s="104"/>
      <c r="W204" s="105"/>
    </row>
    <row r="205" spans="18:23" x14ac:dyDescent="0.2">
      <c r="R205" s="75"/>
      <c r="T205" s="96"/>
      <c r="U205" s="97"/>
      <c r="V205" s="97"/>
      <c r="W205" s="98"/>
    </row>
    <row r="206" spans="18:23" x14ac:dyDescent="0.2">
      <c r="R206" s="75"/>
      <c r="T206" s="96"/>
      <c r="U206" s="97"/>
      <c r="V206" s="97"/>
      <c r="W206" s="98"/>
    </row>
    <row r="207" spans="18:23" x14ac:dyDescent="0.2">
      <c r="R207" s="75"/>
      <c r="T207" s="96"/>
      <c r="U207" s="97"/>
      <c r="V207" s="97"/>
      <c r="W207" s="98"/>
    </row>
    <row r="208" spans="18:23" x14ac:dyDescent="0.2">
      <c r="R208" s="75"/>
      <c r="T208" s="102"/>
      <c r="U208" s="103"/>
      <c r="V208" s="104"/>
      <c r="W208" s="105"/>
    </row>
    <row r="209" spans="18:23" x14ac:dyDescent="0.2">
      <c r="R209" s="75"/>
      <c r="T209" s="96"/>
      <c r="U209" s="97"/>
      <c r="V209" s="97"/>
      <c r="W209" s="98"/>
    </row>
    <row r="210" spans="18:23" x14ac:dyDescent="0.2">
      <c r="R210" s="75"/>
      <c r="T210" s="96"/>
      <c r="U210" s="97"/>
      <c r="V210" s="97"/>
      <c r="W210" s="98"/>
    </row>
    <row r="211" spans="18:23" x14ac:dyDescent="0.2">
      <c r="R211" s="75"/>
      <c r="T211" s="96"/>
      <c r="U211" s="97"/>
      <c r="V211" s="97"/>
      <c r="W211" s="98"/>
    </row>
    <row r="212" spans="18:23" x14ac:dyDescent="0.2">
      <c r="R212" s="75"/>
      <c r="T212" s="102"/>
      <c r="U212" s="103"/>
      <c r="V212" s="104"/>
      <c r="W212" s="105"/>
    </row>
    <row r="213" spans="18:23" x14ac:dyDescent="0.2">
      <c r="R213" s="75"/>
      <c r="T213" s="96"/>
      <c r="U213" s="97"/>
      <c r="V213" s="97"/>
      <c r="W213" s="98"/>
    </row>
    <row r="214" spans="18:23" x14ac:dyDescent="0.2">
      <c r="R214" s="75"/>
      <c r="T214" s="96"/>
      <c r="U214" s="97"/>
      <c r="V214" s="97"/>
      <c r="W214" s="98"/>
    </row>
    <row r="215" spans="18:23" x14ac:dyDescent="0.2">
      <c r="R215" s="75"/>
      <c r="T215" s="96"/>
      <c r="U215" s="97"/>
      <c r="V215" s="97"/>
      <c r="W215" s="98"/>
    </row>
    <row r="216" spans="18:23" x14ac:dyDescent="0.2">
      <c r="R216" s="75"/>
      <c r="T216" s="102"/>
      <c r="U216" s="103"/>
      <c r="V216" s="104"/>
      <c r="W216" s="105"/>
    </row>
    <row r="217" spans="18:23" x14ac:dyDescent="0.2">
      <c r="R217" s="75"/>
      <c r="T217" s="96"/>
      <c r="U217" s="97"/>
      <c r="V217" s="97"/>
      <c r="W217" s="98"/>
    </row>
    <row r="218" spans="18:23" x14ac:dyDescent="0.2">
      <c r="R218" s="75"/>
      <c r="T218" s="96"/>
      <c r="U218" s="97"/>
      <c r="V218" s="97"/>
      <c r="W218" s="98"/>
    </row>
    <row r="219" spans="18:23" x14ac:dyDescent="0.2">
      <c r="R219" s="75"/>
      <c r="T219" s="96"/>
      <c r="U219" s="97"/>
      <c r="V219" s="97"/>
      <c r="W219" s="98"/>
    </row>
    <row r="220" spans="18:23" x14ac:dyDescent="0.2">
      <c r="R220" s="75"/>
      <c r="T220" s="102"/>
      <c r="U220" s="103"/>
      <c r="V220" s="104"/>
      <c r="W220" s="105"/>
    </row>
    <row r="221" spans="18:23" x14ac:dyDescent="0.2">
      <c r="R221" s="75"/>
      <c r="T221" s="96"/>
      <c r="U221" s="97"/>
      <c r="V221" s="97"/>
      <c r="W221" s="98"/>
    </row>
    <row r="222" spans="18:23" x14ac:dyDescent="0.2">
      <c r="R222" s="75"/>
      <c r="T222" s="96"/>
      <c r="U222" s="97"/>
      <c r="V222" s="97"/>
      <c r="W222" s="98"/>
    </row>
    <row r="223" spans="18:23" x14ac:dyDescent="0.2">
      <c r="R223" s="75"/>
      <c r="T223" s="96"/>
      <c r="U223" s="97"/>
      <c r="V223" s="97"/>
      <c r="W223" s="98"/>
    </row>
    <row r="224" spans="18:23" x14ac:dyDescent="0.2">
      <c r="R224" s="75"/>
      <c r="T224" s="102"/>
      <c r="U224" s="103"/>
      <c r="V224" s="104"/>
      <c r="W224" s="105"/>
    </row>
    <row r="225" spans="18:23" x14ac:dyDescent="0.2">
      <c r="R225" s="75"/>
      <c r="T225" s="96"/>
      <c r="U225" s="97"/>
      <c r="V225" s="97"/>
      <c r="W225" s="98"/>
    </row>
    <row r="226" spans="18:23" x14ac:dyDescent="0.2">
      <c r="R226" s="75"/>
      <c r="T226" s="96"/>
      <c r="U226" s="97"/>
      <c r="V226" s="97"/>
      <c r="W226" s="98"/>
    </row>
    <row r="227" spans="18:23" x14ac:dyDescent="0.2">
      <c r="R227" s="75"/>
      <c r="T227" s="96"/>
      <c r="U227" s="97"/>
      <c r="V227" s="97"/>
      <c r="W227" s="98"/>
    </row>
    <row r="228" spans="18:23" x14ac:dyDescent="0.2">
      <c r="R228" s="75"/>
      <c r="T228" s="102"/>
      <c r="U228" s="103"/>
      <c r="V228" s="104"/>
      <c r="W228" s="105"/>
    </row>
    <row r="229" spans="18:23" x14ac:dyDescent="0.2">
      <c r="R229" s="75"/>
      <c r="T229" s="96"/>
      <c r="U229" s="97"/>
      <c r="V229" s="97"/>
      <c r="W229" s="98"/>
    </row>
    <row r="230" spans="18:23" x14ac:dyDescent="0.2">
      <c r="R230" s="75"/>
      <c r="T230" s="96"/>
      <c r="U230" s="97"/>
      <c r="V230" s="97"/>
      <c r="W230" s="98"/>
    </row>
    <row r="231" spans="18:23" x14ac:dyDescent="0.2">
      <c r="R231" s="75"/>
      <c r="T231" s="96"/>
      <c r="U231" s="97"/>
      <c r="V231" s="97"/>
      <c r="W231" s="98"/>
    </row>
    <row r="232" spans="18:23" x14ac:dyDescent="0.2">
      <c r="R232" s="75"/>
      <c r="T232" s="102"/>
      <c r="U232" s="103"/>
      <c r="V232" s="104"/>
      <c r="W232" s="105"/>
    </row>
    <row r="233" spans="18:23" x14ac:dyDescent="0.2">
      <c r="R233" s="75"/>
      <c r="T233" s="96"/>
      <c r="U233" s="97"/>
      <c r="V233" s="97"/>
      <c r="W233" s="98"/>
    </row>
    <row r="234" spans="18:23" x14ac:dyDescent="0.2">
      <c r="R234" s="75"/>
      <c r="T234" s="96"/>
      <c r="U234" s="97"/>
      <c r="V234" s="97"/>
      <c r="W234" s="98"/>
    </row>
    <row r="235" spans="18:23" x14ac:dyDescent="0.2">
      <c r="R235" s="75"/>
      <c r="T235" s="96"/>
      <c r="U235" s="97"/>
      <c r="V235" s="97"/>
      <c r="W235" s="98"/>
    </row>
    <row r="236" spans="18:23" x14ac:dyDescent="0.2">
      <c r="R236" s="75"/>
      <c r="T236" s="102"/>
      <c r="U236" s="103"/>
      <c r="V236" s="104"/>
      <c r="W236" s="105"/>
    </row>
    <row r="237" spans="18:23" x14ac:dyDescent="0.2">
      <c r="R237" s="75"/>
      <c r="T237" s="96"/>
      <c r="U237" s="97"/>
      <c r="V237" s="97"/>
      <c r="W237" s="98"/>
    </row>
    <row r="238" spans="18:23" x14ac:dyDescent="0.2">
      <c r="R238" s="75"/>
      <c r="T238" s="96"/>
      <c r="U238" s="97"/>
      <c r="V238" s="97"/>
      <c r="W238" s="98"/>
    </row>
    <row r="239" spans="18:23" x14ac:dyDescent="0.2">
      <c r="R239" s="75"/>
      <c r="T239" s="96"/>
      <c r="U239" s="97"/>
      <c r="V239" s="97"/>
      <c r="W239" s="98"/>
    </row>
    <row r="240" spans="18:23" x14ac:dyDescent="0.2">
      <c r="R240" s="75"/>
      <c r="T240" s="102"/>
      <c r="U240" s="103"/>
      <c r="V240" s="104"/>
      <c r="W240" s="105"/>
    </row>
    <row r="241" spans="18:23" x14ac:dyDescent="0.2">
      <c r="R241" s="75"/>
      <c r="T241" s="96"/>
      <c r="U241" s="97"/>
      <c r="V241" s="97"/>
      <c r="W241" s="98"/>
    </row>
    <row r="242" spans="18:23" x14ac:dyDescent="0.2">
      <c r="R242" s="75"/>
      <c r="T242" s="96"/>
      <c r="U242" s="97"/>
      <c r="V242" s="97"/>
      <c r="W242" s="98"/>
    </row>
    <row r="243" spans="18:23" x14ac:dyDescent="0.2">
      <c r="R243" s="75"/>
      <c r="T243" s="96"/>
      <c r="U243" s="97"/>
      <c r="V243" s="97"/>
      <c r="W243" s="98"/>
    </row>
    <row r="244" spans="18:23" x14ac:dyDescent="0.2">
      <c r="R244" s="75"/>
      <c r="T244" s="102"/>
      <c r="U244" s="103"/>
      <c r="V244" s="104"/>
      <c r="W244" s="105"/>
    </row>
    <row r="245" spans="18:23" x14ac:dyDescent="0.2">
      <c r="R245" s="75"/>
      <c r="T245" s="96"/>
      <c r="U245" s="97"/>
      <c r="V245" s="97"/>
      <c r="W245" s="98"/>
    </row>
    <row r="246" spans="18:23" x14ac:dyDescent="0.2">
      <c r="R246" s="75"/>
      <c r="T246" s="96"/>
      <c r="U246" s="97"/>
      <c r="V246" s="97"/>
      <c r="W246" s="98"/>
    </row>
    <row r="247" spans="18:23" x14ac:dyDescent="0.2">
      <c r="R247" s="75"/>
      <c r="T247" s="96"/>
      <c r="U247" s="97"/>
      <c r="V247" s="97"/>
      <c r="W247" s="98"/>
    </row>
    <row r="248" spans="18:23" x14ac:dyDescent="0.2">
      <c r="R248" s="75"/>
      <c r="T248" s="102"/>
      <c r="U248" s="103"/>
      <c r="V248" s="104"/>
      <c r="W248" s="105"/>
    </row>
    <row r="249" spans="18:23" x14ac:dyDescent="0.2">
      <c r="R249" s="75"/>
      <c r="T249" s="96"/>
      <c r="U249" s="97"/>
      <c r="V249" s="97"/>
      <c r="W249" s="98"/>
    </row>
    <row r="250" spans="18:23" x14ac:dyDescent="0.2">
      <c r="R250" s="75"/>
      <c r="T250" s="96"/>
      <c r="U250" s="97"/>
      <c r="V250" s="97"/>
      <c r="W250" s="98"/>
    </row>
    <row r="251" spans="18:23" x14ac:dyDescent="0.2">
      <c r="R251" s="75"/>
      <c r="T251" s="96"/>
      <c r="U251" s="97"/>
      <c r="V251" s="97"/>
      <c r="W251" s="98"/>
    </row>
    <row r="252" spans="18:23" x14ac:dyDescent="0.2">
      <c r="R252" s="75"/>
      <c r="T252" s="102"/>
      <c r="U252" s="103"/>
      <c r="V252" s="104"/>
      <c r="W252" s="105"/>
    </row>
    <row r="253" spans="18:23" x14ac:dyDescent="0.2">
      <c r="R253" s="75"/>
      <c r="T253" s="96"/>
      <c r="U253" s="97"/>
      <c r="V253" s="97"/>
      <c r="W253" s="98"/>
    </row>
    <row r="254" spans="18:23" x14ac:dyDescent="0.2">
      <c r="R254" s="75"/>
      <c r="T254" s="96"/>
      <c r="U254" s="97"/>
      <c r="V254" s="97"/>
      <c r="W254" s="98"/>
    </row>
    <row r="255" spans="18:23" x14ac:dyDescent="0.2">
      <c r="R255" s="75"/>
      <c r="T255" s="96"/>
      <c r="U255" s="97"/>
      <c r="V255" s="97"/>
      <c r="W255" s="98"/>
    </row>
    <row r="256" spans="18:23" x14ac:dyDescent="0.2">
      <c r="R256" s="75"/>
      <c r="T256" s="102"/>
      <c r="U256" s="103"/>
      <c r="V256" s="104"/>
      <c r="W256" s="105"/>
    </row>
    <row r="257" spans="18:23" x14ac:dyDescent="0.2">
      <c r="R257" s="75"/>
      <c r="T257" s="96"/>
      <c r="U257" s="97"/>
      <c r="V257" s="97"/>
      <c r="W257" s="98"/>
    </row>
    <row r="258" spans="18:23" x14ac:dyDescent="0.2">
      <c r="R258" s="75"/>
      <c r="T258" s="96"/>
      <c r="U258" s="97"/>
      <c r="V258" s="97"/>
      <c r="W258" s="98"/>
    </row>
    <row r="259" spans="18:23" x14ac:dyDescent="0.2">
      <c r="R259" s="75"/>
      <c r="T259" s="96"/>
      <c r="U259" s="97"/>
      <c r="V259" s="97"/>
      <c r="W259" s="98"/>
    </row>
    <row r="260" spans="18:23" x14ac:dyDescent="0.2">
      <c r="R260" s="75"/>
      <c r="T260" s="102"/>
      <c r="U260" s="103"/>
      <c r="V260" s="104"/>
      <c r="W260" s="105"/>
    </row>
    <row r="261" spans="18:23" x14ac:dyDescent="0.2">
      <c r="R261" s="75"/>
      <c r="T261" s="96"/>
      <c r="U261" s="97"/>
      <c r="V261" s="97"/>
      <c r="W261" s="98"/>
    </row>
    <row r="262" spans="18:23" x14ac:dyDescent="0.2">
      <c r="R262" s="75"/>
      <c r="T262" s="96"/>
      <c r="U262" s="97"/>
      <c r="V262" s="97"/>
      <c r="W262" s="98"/>
    </row>
    <row r="263" spans="18:23" x14ac:dyDescent="0.2">
      <c r="R263" s="75"/>
      <c r="T263" s="96"/>
      <c r="U263" s="97"/>
      <c r="V263" s="97"/>
      <c r="W263" s="98"/>
    </row>
    <row r="264" spans="18:23" x14ac:dyDescent="0.2">
      <c r="R264" s="75"/>
      <c r="T264" s="102"/>
      <c r="U264" s="103"/>
      <c r="V264" s="104"/>
      <c r="W264" s="105"/>
    </row>
    <row r="265" spans="18:23" x14ac:dyDescent="0.2">
      <c r="R265" s="75"/>
      <c r="T265" s="96"/>
      <c r="U265" s="97"/>
      <c r="V265" s="97"/>
      <c r="W265" s="98"/>
    </row>
    <row r="266" spans="18:23" x14ac:dyDescent="0.2">
      <c r="R266" s="75"/>
      <c r="T266" s="96"/>
      <c r="U266" s="97"/>
      <c r="V266" s="97"/>
      <c r="W266" s="98"/>
    </row>
    <row r="267" spans="18:23" x14ac:dyDescent="0.2">
      <c r="R267" s="75"/>
      <c r="T267" s="96"/>
      <c r="U267" s="97"/>
      <c r="V267" s="97"/>
      <c r="W267" s="98"/>
    </row>
    <row r="268" spans="18:23" x14ac:dyDescent="0.2">
      <c r="R268" s="75"/>
      <c r="T268" s="102"/>
      <c r="U268" s="103"/>
      <c r="V268" s="104"/>
      <c r="W268" s="105"/>
    </row>
    <row r="269" spans="18:23" x14ac:dyDescent="0.2">
      <c r="R269" s="75"/>
      <c r="T269" s="96"/>
      <c r="U269" s="97"/>
      <c r="V269" s="97"/>
      <c r="W269" s="98"/>
    </row>
    <row r="270" spans="18:23" x14ac:dyDescent="0.2">
      <c r="R270" s="75"/>
      <c r="T270" s="96"/>
      <c r="U270" s="97"/>
      <c r="V270" s="97"/>
      <c r="W270" s="98"/>
    </row>
    <row r="271" spans="18:23" x14ac:dyDescent="0.2">
      <c r="R271" s="75"/>
      <c r="T271" s="96"/>
      <c r="U271" s="97"/>
      <c r="V271" s="97"/>
      <c r="W271" s="98"/>
    </row>
    <row r="272" spans="18:23" x14ac:dyDescent="0.2">
      <c r="R272" s="75"/>
      <c r="T272" s="102"/>
      <c r="U272" s="103"/>
      <c r="V272" s="104"/>
      <c r="W272" s="105"/>
    </row>
    <row r="273" spans="18:23" x14ac:dyDescent="0.2">
      <c r="R273" s="75"/>
      <c r="T273" s="96"/>
      <c r="U273" s="97"/>
      <c r="V273" s="97"/>
      <c r="W273" s="98"/>
    </row>
    <row r="274" spans="18:23" x14ac:dyDescent="0.2">
      <c r="R274" s="75"/>
      <c r="T274" s="96"/>
      <c r="U274" s="97"/>
      <c r="V274" s="97"/>
      <c r="W274" s="98"/>
    </row>
    <row r="275" spans="18:23" x14ac:dyDescent="0.2">
      <c r="R275" s="75"/>
      <c r="T275" s="96"/>
      <c r="U275" s="97"/>
      <c r="V275" s="97"/>
      <c r="W275" s="98"/>
    </row>
    <row r="276" spans="18:23" x14ac:dyDescent="0.2">
      <c r="R276" s="75"/>
      <c r="T276" s="102"/>
      <c r="U276" s="103"/>
      <c r="V276" s="104"/>
      <c r="W276" s="105"/>
    </row>
    <row r="277" spans="18:23" x14ac:dyDescent="0.2">
      <c r="R277" s="75"/>
      <c r="T277" s="96"/>
      <c r="U277" s="97"/>
      <c r="V277" s="97"/>
      <c r="W277" s="98"/>
    </row>
    <row r="278" spans="18:23" x14ac:dyDescent="0.2">
      <c r="R278" s="75"/>
      <c r="T278" s="96"/>
      <c r="U278" s="97"/>
      <c r="V278" s="97"/>
      <c r="W278" s="98"/>
    </row>
    <row r="279" spans="18:23" x14ac:dyDescent="0.2">
      <c r="R279" s="75"/>
      <c r="T279" s="96"/>
      <c r="U279" s="97"/>
      <c r="V279" s="97"/>
      <c r="W279" s="98"/>
    </row>
    <row r="280" spans="18:23" x14ac:dyDescent="0.2">
      <c r="R280" s="75"/>
      <c r="T280" s="102"/>
      <c r="U280" s="103"/>
      <c r="V280" s="104"/>
      <c r="W280" s="105"/>
    </row>
    <row r="281" spans="18:23" x14ac:dyDescent="0.2">
      <c r="R281" s="75"/>
      <c r="T281" s="96"/>
      <c r="U281" s="97"/>
      <c r="V281" s="97"/>
      <c r="W281" s="98"/>
    </row>
    <row r="282" spans="18:23" x14ac:dyDescent="0.2">
      <c r="R282" s="75"/>
      <c r="T282" s="96"/>
      <c r="U282" s="97"/>
      <c r="V282" s="97"/>
      <c r="W282" s="98"/>
    </row>
    <row r="283" spans="18:23" x14ac:dyDescent="0.2">
      <c r="R283" s="75"/>
      <c r="T283" s="96"/>
      <c r="U283" s="97"/>
      <c r="V283" s="97"/>
      <c r="W283" s="98"/>
    </row>
    <row r="284" spans="18:23" x14ac:dyDescent="0.2">
      <c r="R284" s="75"/>
      <c r="T284" s="102"/>
      <c r="U284" s="103"/>
      <c r="V284" s="104"/>
      <c r="W284" s="105"/>
    </row>
    <row r="285" spans="18:23" x14ac:dyDescent="0.2">
      <c r="R285" s="75"/>
      <c r="T285" s="96"/>
      <c r="U285" s="97"/>
      <c r="V285" s="97"/>
      <c r="W285" s="98"/>
    </row>
    <row r="286" spans="18:23" x14ac:dyDescent="0.2">
      <c r="R286" s="75"/>
      <c r="T286" s="96"/>
      <c r="U286" s="97"/>
      <c r="V286" s="97"/>
      <c r="W286" s="98"/>
    </row>
    <row r="287" spans="18:23" x14ac:dyDescent="0.2">
      <c r="R287" s="75"/>
      <c r="T287" s="96"/>
      <c r="U287" s="97"/>
      <c r="V287" s="97"/>
      <c r="W287" s="98"/>
    </row>
    <row r="288" spans="18:23" x14ac:dyDescent="0.2">
      <c r="R288" s="75"/>
      <c r="T288" s="102"/>
      <c r="U288" s="103"/>
      <c r="V288" s="104"/>
      <c r="W288" s="105"/>
    </row>
    <row r="289" spans="18:23" x14ac:dyDescent="0.2">
      <c r="R289" s="75"/>
      <c r="T289" s="96"/>
      <c r="U289" s="97"/>
      <c r="V289" s="97"/>
      <c r="W289" s="98"/>
    </row>
    <row r="290" spans="18:23" x14ac:dyDescent="0.2">
      <c r="R290" s="75"/>
      <c r="T290" s="96"/>
      <c r="U290" s="97"/>
      <c r="V290" s="97"/>
      <c r="W290" s="98"/>
    </row>
    <row r="291" spans="18:23" x14ac:dyDescent="0.2">
      <c r="R291" s="75"/>
      <c r="T291" s="96"/>
      <c r="U291" s="97"/>
      <c r="V291" s="97"/>
      <c r="W291" s="98"/>
    </row>
    <row r="292" spans="18:23" x14ac:dyDescent="0.2">
      <c r="R292" s="75"/>
      <c r="T292" s="102"/>
      <c r="U292" s="103"/>
      <c r="V292" s="104"/>
      <c r="W292" s="105"/>
    </row>
    <row r="293" spans="18:23" x14ac:dyDescent="0.2">
      <c r="R293" s="75"/>
      <c r="T293" s="96"/>
      <c r="U293" s="97"/>
      <c r="V293" s="97"/>
      <c r="W293" s="98"/>
    </row>
    <row r="294" spans="18:23" x14ac:dyDescent="0.2">
      <c r="R294" s="75"/>
      <c r="T294" s="96"/>
      <c r="U294" s="97"/>
      <c r="V294" s="97"/>
      <c r="W294" s="98"/>
    </row>
    <row r="295" spans="18:23" x14ac:dyDescent="0.2">
      <c r="R295" s="75"/>
      <c r="T295" s="96"/>
      <c r="U295" s="97"/>
      <c r="V295" s="97"/>
      <c r="W295" s="98"/>
    </row>
    <row r="296" spans="18:23" x14ac:dyDescent="0.2">
      <c r="R296" s="75"/>
      <c r="T296" s="102"/>
      <c r="U296" s="103"/>
      <c r="V296" s="104"/>
      <c r="W296" s="105"/>
    </row>
    <row r="297" spans="18:23" x14ac:dyDescent="0.2">
      <c r="R297" s="75"/>
      <c r="T297" s="96"/>
      <c r="U297" s="97"/>
      <c r="V297" s="97"/>
      <c r="W297" s="98"/>
    </row>
    <row r="298" spans="18:23" x14ac:dyDescent="0.2">
      <c r="R298" s="75"/>
      <c r="T298" s="96"/>
      <c r="U298" s="97"/>
      <c r="V298" s="97"/>
      <c r="W298" s="98"/>
    </row>
    <row r="299" spans="18:23" x14ac:dyDescent="0.2">
      <c r="R299" s="75"/>
      <c r="T299" s="96"/>
      <c r="U299" s="97"/>
      <c r="V299" s="97"/>
      <c r="W299" s="98"/>
    </row>
    <row r="300" spans="18:23" x14ac:dyDescent="0.2">
      <c r="R300" s="75"/>
      <c r="T300" s="102"/>
      <c r="U300" s="103"/>
      <c r="V300" s="104"/>
      <c r="W300" s="105"/>
    </row>
    <row r="301" spans="18:23" x14ac:dyDescent="0.2">
      <c r="R301" s="75"/>
      <c r="T301" s="96"/>
      <c r="U301" s="97"/>
      <c r="V301" s="97"/>
      <c r="W301" s="98"/>
    </row>
    <row r="302" spans="18:23" x14ac:dyDescent="0.2">
      <c r="R302" s="75"/>
      <c r="T302" s="96"/>
      <c r="U302" s="97"/>
      <c r="V302" s="97"/>
      <c r="W302" s="98"/>
    </row>
    <row r="303" spans="18:23" x14ac:dyDescent="0.2">
      <c r="R303" s="75"/>
      <c r="T303" s="96"/>
      <c r="U303" s="97"/>
      <c r="V303" s="97"/>
      <c r="W303" s="98"/>
    </row>
    <row r="304" spans="18:23" x14ac:dyDescent="0.2">
      <c r="R304" s="75"/>
      <c r="T304" s="102"/>
      <c r="U304" s="103"/>
      <c r="V304" s="104"/>
      <c r="W304" s="105"/>
    </row>
    <row r="305" spans="18:23" x14ac:dyDescent="0.2">
      <c r="R305" s="75"/>
      <c r="T305" s="96"/>
      <c r="U305" s="97"/>
      <c r="V305" s="97"/>
      <c r="W305" s="98"/>
    </row>
    <row r="306" spans="18:23" x14ac:dyDescent="0.2">
      <c r="R306" s="75"/>
      <c r="T306" s="96"/>
      <c r="U306" s="97"/>
      <c r="V306" s="97"/>
      <c r="W306" s="98"/>
    </row>
    <row r="307" spans="18:23" x14ac:dyDescent="0.2">
      <c r="R307" s="75"/>
      <c r="T307" s="96"/>
      <c r="U307" s="97"/>
      <c r="V307" s="97"/>
      <c r="W307" s="98"/>
    </row>
    <row r="308" spans="18:23" x14ac:dyDescent="0.2">
      <c r="R308" s="75"/>
      <c r="T308" s="102"/>
      <c r="U308" s="103"/>
      <c r="V308" s="104"/>
      <c r="W308" s="105"/>
    </row>
    <row r="309" spans="18:23" x14ac:dyDescent="0.2">
      <c r="R309" s="75"/>
      <c r="T309" s="96"/>
      <c r="U309" s="97"/>
      <c r="V309" s="97"/>
      <c r="W309" s="98"/>
    </row>
    <row r="310" spans="18:23" x14ac:dyDescent="0.2">
      <c r="R310" s="75"/>
      <c r="T310" s="96"/>
      <c r="U310" s="97"/>
      <c r="V310" s="97"/>
      <c r="W310" s="98"/>
    </row>
    <row r="311" spans="18:23" x14ac:dyDescent="0.2">
      <c r="R311" s="75"/>
      <c r="T311" s="96"/>
      <c r="U311" s="97"/>
      <c r="V311" s="97"/>
      <c r="W311" s="98"/>
    </row>
    <row r="312" spans="18:23" x14ac:dyDescent="0.2">
      <c r="R312" s="75"/>
      <c r="T312" s="102"/>
      <c r="U312" s="103"/>
      <c r="V312" s="104"/>
      <c r="W312" s="105"/>
    </row>
    <row r="313" spans="18:23" x14ac:dyDescent="0.2">
      <c r="R313" s="75"/>
      <c r="T313" s="96"/>
      <c r="U313" s="97"/>
      <c r="V313" s="97"/>
      <c r="W313" s="98"/>
    </row>
    <row r="314" spans="18:23" x14ac:dyDescent="0.2">
      <c r="R314" s="75"/>
      <c r="T314" s="96"/>
      <c r="U314" s="97"/>
      <c r="V314" s="97"/>
      <c r="W314" s="98"/>
    </row>
    <row r="315" spans="18:23" x14ac:dyDescent="0.2">
      <c r="R315" s="75"/>
      <c r="T315" s="96"/>
      <c r="U315" s="97"/>
      <c r="V315" s="97"/>
      <c r="W315" s="98"/>
    </row>
    <row r="316" spans="18:23" x14ac:dyDescent="0.2">
      <c r="R316" s="75"/>
      <c r="T316" s="102"/>
      <c r="U316" s="103"/>
      <c r="V316" s="104"/>
      <c r="W316" s="105"/>
    </row>
    <row r="317" spans="18:23" x14ac:dyDescent="0.2">
      <c r="R317" s="75"/>
      <c r="T317" s="96"/>
      <c r="U317" s="97"/>
      <c r="V317" s="97"/>
      <c r="W317" s="98"/>
    </row>
    <row r="318" spans="18:23" x14ac:dyDescent="0.2">
      <c r="R318" s="75"/>
      <c r="T318" s="96"/>
      <c r="U318" s="97"/>
      <c r="V318" s="97"/>
      <c r="W318" s="98"/>
    </row>
    <row r="319" spans="18:23" x14ac:dyDescent="0.2">
      <c r="R319" s="75"/>
      <c r="T319" s="96"/>
      <c r="U319" s="97"/>
      <c r="V319" s="97"/>
      <c r="W319" s="98"/>
    </row>
    <row r="320" spans="18:23" x14ac:dyDescent="0.2">
      <c r="R320" s="75"/>
      <c r="T320" s="102"/>
      <c r="U320" s="103"/>
      <c r="V320" s="104"/>
      <c r="W320" s="105"/>
    </row>
    <row r="321" spans="18:23" x14ac:dyDescent="0.2">
      <c r="R321" s="75"/>
      <c r="T321" s="96"/>
      <c r="U321" s="97"/>
      <c r="V321" s="97"/>
      <c r="W321" s="98"/>
    </row>
    <row r="322" spans="18:23" x14ac:dyDescent="0.2">
      <c r="R322" s="75"/>
      <c r="T322" s="96"/>
      <c r="U322" s="97"/>
      <c r="V322" s="97"/>
      <c r="W322" s="98"/>
    </row>
    <row r="323" spans="18:23" x14ac:dyDescent="0.2">
      <c r="R323" s="75"/>
      <c r="T323" s="96"/>
      <c r="U323" s="97"/>
      <c r="V323" s="97"/>
      <c r="W323" s="98"/>
    </row>
    <row r="324" spans="18:23" x14ac:dyDescent="0.2">
      <c r="R324" s="75"/>
      <c r="T324" s="102"/>
      <c r="U324" s="103"/>
      <c r="V324" s="104"/>
      <c r="W324" s="105"/>
    </row>
    <row r="325" spans="18:23" x14ac:dyDescent="0.2">
      <c r="R325" s="75"/>
      <c r="T325" s="96"/>
      <c r="U325" s="97"/>
      <c r="V325" s="97"/>
      <c r="W325" s="98"/>
    </row>
    <row r="326" spans="18:23" x14ac:dyDescent="0.2">
      <c r="R326" s="75"/>
      <c r="T326" s="96"/>
      <c r="U326" s="97"/>
      <c r="V326" s="97"/>
      <c r="W326" s="98"/>
    </row>
    <row r="327" spans="18:23" x14ac:dyDescent="0.2">
      <c r="R327" s="75"/>
      <c r="T327" s="96"/>
      <c r="U327" s="97"/>
      <c r="V327" s="97"/>
      <c r="W327" s="98"/>
    </row>
    <row r="328" spans="18:23" x14ac:dyDescent="0.2">
      <c r="R328" s="75"/>
      <c r="T328" s="102"/>
      <c r="U328" s="103"/>
      <c r="V328" s="104"/>
      <c r="W328" s="105"/>
    </row>
    <row r="329" spans="18:23" x14ac:dyDescent="0.2">
      <c r="R329" s="75"/>
      <c r="T329" s="96"/>
      <c r="U329" s="97"/>
      <c r="V329" s="97"/>
      <c r="W329" s="98"/>
    </row>
    <row r="330" spans="18:23" x14ac:dyDescent="0.2">
      <c r="R330" s="75"/>
      <c r="T330" s="96"/>
      <c r="U330" s="97"/>
      <c r="V330" s="97"/>
      <c r="W330" s="98"/>
    </row>
    <row r="331" spans="18:23" x14ac:dyDescent="0.2">
      <c r="R331" s="75"/>
      <c r="T331" s="96"/>
      <c r="U331" s="97"/>
      <c r="V331" s="97"/>
      <c r="W331" s="98"/>
    </row>
    <row r="332" spans="18:23" x14ac:dyDescent="0.2">
      <c r="R332" s="75"/>
      <c r="T332" s="102"/>
      <c r="U332" s="103"/>
      <c r="V332" s="104"/>
      <c r="W332" s="105"/>
    </row>
    <row r="333" spans="18:23" x14ac:dyDescent="0.2">
      <c r="R333" s="75"/>
      <c r="T333" s="96"/>
      <c r="U333" s="97"/>
      <c r="V333" s="97"/>
      <c r="W333" s="98"/>
    </row>
    <row r="334" spans="18:23" x14ac:dyDescent="0.2">
      <c r="R334" s="75"/>
      <c r="T334" s="96"/>
      <c r="U334" s="97"/>
      <c r="V334" s="97"/>
      <c r="W334" s="98"/>
    </row>
    <row r="335" spans="18:23" x14ac:dyDescent="0.2">
      <c r="R335" s="75"/>
      <c r="T335" s="96"/>
      <c r="U335" s="97"/>
      <c r="V335" s="97"/>
      <c r="W335" s="98"/>
    </row>
    <row r="336" spans="18:23" x14ac:dyDescent="0.2">
      <c r="R336" s="75"/>
      <c r="T336" s="102"/>
      <c r="U336" s="103"/>
      <c r="V336" s="104"/>
      <c r="W336" s="105"/>
    </row>
    <row r="337" spans="18:23" x14ac:dyDescent="0.2">
      <c r="R337" s="75"/>
      <c r="T337" s="96"/>
      <c r="U337" s="97"/>
      <c r="V337" s="97"/>
      <c r="W337" s="98"/>
    </row>
    <row r="338" spans="18:23" x14ac:dyDescent="0.2">
      <c r="R338" s="75"/>
      <c r="T338" s="96"/>
      <c r="U338" s="97"/>
      <c r="V338" s="97"/>
      <c r="W338" s="98"/>
    </row>
    <row r="339" spans="18:23" x14ac:dyDescent="0.2">
      <c r="R339" s="75"/>
      <c r="T339" s="96"/>
      <c r="U339" s="97"/>
      <c r="V339" s="97"/>
      <c r="W339" s="98"/>
    </row>
    <row r="340" spans="18:23" x14ac:dyDescent="0.2">
      <c r="R340" s="75"/>
      <c r="T340" s="102"/>
      <c r="U340" s="103"/>
      <c r="V340" s="104"/>
      <c r="W340" s="105"/>
    </row>
    <row r="341" spans="18:23" x14ac:dyDescent="0.2">
      <c r="R341" s="75"/>
      <c r="T341" s="96"/>
      <c r="U341" s="97"/>
      <c r="V341" s="97"/>
      <c r="W341" s="98"/>
    </row>
    <row r="342" spans="18:23" x14ac:dyDescent="0.2">
      <c r="R342" s="75"/>
      <c r="T342" s="96"/>
      <c r="U342" s="97"/>
      <c r="V342" s="97"/>
      <c r="W342" s="98"/>
    </row>
    <row r="343" spans="18:23" x14ac:dyDescent="0.2">
      <c r="R343" s="75"/>
      <c r="T343" s="96"/>
      <c r="U343" s="97"/>
      <c r="V343" s="97"/>
      <c r="W343" s="98"/>
    </row>
    <row r="344" spans="18:23" x14ac:dyDescent="0.2">
      <c r="R344" s="75"/>
      <c r="T344" s="102"/>
      <c r="U344" s="103"/>
      <c r="V344" s="104"/>
      <c r="W344" s="105"/>
    </row>
    <row r="345" spans="18:23" x14ac:dyDescent="0.2">
      <c r="R345" s="75"/>
      <c r="T345" s="96"/>
      <c r="U345" s="97"/>
      <c r="V345" s="97"/>
      <c r="W345" s="98"/>
    </row>
    <row r="346" spans="18:23" x14ac:dyDescent="0.2">
      <c r="R346" s="75"/>
      <c r="T346" s="96"/>
      <c r="U346" s="97"/>
      <c r="V346" s="97"/>
      <c r="W346" s="98"/>
    </row>
    <row r="347" spans="18:23" x14ac:dyDescent="0.2">
      <c r="R347" s="75"/>
      <c r="T347" s="96"/>
      <c r="U347" s="97"/>
      <c r="V347" s="97"/>
      <c r="W347" s="98"/>
    </row>
    <row r="348" spans="18:23" x14ac:dyDescent="0.2">
      <c r="R348" s="75"/>
      <c r="T348" s="102"/>
      <c r="U348" s="103"/>
      <c r="V348" s="104"/>
      <c r="W348" s="105"/>
    </row>
    <row r="349" spans="18:23" x14ac:dyDescent="0.2">
      <c r="R349" s="75"/>
      <c r="T349" s="96"/>
      <c r="U349" s="97"/>
      <c r="V349" s="97"/>
      <c r="W349" s="98"/>
    </row>
    <row r="350" spans="18:23" x14ac:dyDescent="0.2">
      <c r="R350" s="75"/>
      <c r="T350" s="96"/>
      <c r="U350" s="97"/>
      <c r="V350" s="97"/>
      <c r="W350" s="98"/>
    </row>
    <row r="351" spans="18:23" x14ac:dyDescent="0.2">
      <c r="R351" s="75"/>
      <c r="T351" s="96"/>
      <c r="U351" s="97"/>
      <c r="V351" s="97"/>
      <c r="W351" s="98"/>
    </row>
    <row r="352" spans="18:23" x14ac:dyDescent="0.2">
      <c r="R352" s="75"/>
      <c r="T352" s="102"/>
      <c r="U352" s="103"/>
      <c r="V352" s="104"/>
      <c r="W352" s="105"/>
    </row>
    <row r="353" spans="18:23" x14ac:dyDescent="0.2">
      <c r="R353" s="75"/>
      <c r="T353" s="96"/>
      <c r="U353" s="97"/>
      <c r="V353" s="97"/>
      <c r="W353" s="98"/>
    </row>
    <row r="354" spans="18:23" x14ac:dyDescent="0.2">
      <c r="R354" s="75"/>
      <c r="T354" s="96"/>
      <c r="U354" s="97"/>
      <c r="V354" s="97"/>
      <c r="W354" s="98"/>
    </row>
    <row r="355" spans="18:23" x14ac:dyDescent="0.2">
      <c r="R355" s="75"/>
      <c r="T355" s="96"/>
      <c r="U355" s="97"/>
      <c r="V355" s="97"/>
      <c r="W355" s="98"/>
    </row>
    <row r="356" spans="18:23" x14ac:dyDescent="0.2">
      <c r="R356" s="75"/>
      <c r="T356" s="102"/>
      <c r="U356" s="103"/>
      <c r="V356" s="104"/>
      <c r="W356" s="105"/>
    </row>
    <row r="357" spans="18:23" x14ac:dyDescent="0.2">
      <c r="R357" s="75"/>
      <c r="T357" s="96"/>
      <c r="U357" s="97"/>
      <c r="V357" s="97"/>
      <c r="W357" s="98"/>
    </row>
    <row r="358" spans="18:23" x14ac:dyDescent="0.2">
      <c r="R358" s="75"/>
      <c r="T358" s="96"/>
      <c r="U358" s="97"/>
      <c r="V358" s="97"/>
      <c r="W358" s="98"/>
    </row>
    <row r="359" spans="18:23" x14ac:dyDescent="0.2">
      <c r="R359" s="75"/>
      <c r="T359" s="96"/>
      <c r="U359" s="97"/>
      <c r="V359" s="97"/>
      <c r="W359" s="98"/>
    </row>
    <row r="360" spans="18:23" x14ac:dyDescent="0.2">
      <c r="R360" s="75"/>
      <c r="T360" s="102"/>
      <c r="U360" s="103"/>
      <c r="V360" s="104"/>
      <c r="W360" s="105"/>
    </row>
    <row r="361" spans="18:23" x14ac:dyDescent="0.2">
      <c r="R361" s="75"/>
      <c r="T361" s="96"/>
      <c r="U361" s="97"/>
      <c r="V361" s="97"/>
      <c r="W361" s="98"/>
    </row>
    <row r="362" spans="18:23" x14ac:dyDescent="0.2">
      <c r="R362" s="75"/>
      <c r="T362" s="96"/>
      <c r="U362" s="97"/>
      <c r="V362" s="97"/>
      <c r="W362" s="98"/>
    </row>
    <row r="363" spans="18:23" x14ac:dyDescent="0.2">
      <c r="R363" s="75"/>
      <c r="T363" s="96"/>
      <c r="U363" s="97"/>
      <c r="V363" s="97"/>
      <c r="W363" s="98"/>
    </row>
    <row r="364" spans="18:23" x14ac:dyDescent="0.2">
      <c r="R364" s="75"/>
      <c r="T364" s="102"/>
      <c r="U364" s="103"/>
      <c r="V364" s="104"/>
      <c r="W364" s="105"/>
    </row>
    <row r="365" spans="18:23" x14ac:dyDescent="0.2">
      <c r="R365" s="75"/>
      <c r="T365" s="96"/>
      <c r="U365" s="97"/>
      <c r="V365" s="97"/>
      <c r="W365" s="98"/>
    </row>
    <row r="366" spans="18:23" x14ac:dyDescent="0.2">
      <c r="R366" s="75"/>
      <c r="T366" s="96"/>
      <c r="U366" s="97"/>
      <c r="V366" s="97"/>
      <c r="W366" s="98"/>
    </row>
    <row r="367" spans="18:23" x14ac:dyDescent="0.2">
      <c r="R367" s="75"/>
      <c r="T367" s="96"/>
      <c r="U367" s="97"/>
      <c r="V367" s="97"/>
      <c r="W367" s="98"/>
    </row>
    <row r="368" spans="18:23" x14ac:dyDescent="0.2">
      <c r="R368" s="75"/>
      <c r="T368" s="102"/>
      <c r="U368" s="103"/>
      <c r="V368" s="104"/>
      <c r="W368" s="105"/>
    </row>
    <row r="369" spans="18:23" x14ac:dyDescent="0.2">
      <c r="R369" s="75"/>
      <c r="T369" s="96"/>
      <c r="U369" s="97"/>
      <c r="V369" s="97"/>
      <c r="W369" s="98"/>
    </row>
    <row r="370" spans="18:23" x14ac:dyDescent="0.2">
      <c r="R370" s="75"/>
      <c r="T370" s="96"/>
      <c r="U370" s="97"/>
      <c r="V370" s="97"/>
      <c r="W370" s="98"/>
    </row>
    <row r="371" spans="18:23" x14ac:dyDescent="0.2">
      <c r="R371" s="75"/>
      <c r="T371" s="96"/>
      <c r="U371" s="97"/>
      <c r="V371" s="97"/>
      <c r="W371" s="98"/>
    </row>
    <row r="372" spans="18:23" x14ac:dyDescent="0.2">
      <c r="R372" s="75"/>
      <c r="T372" s="102"/>
      <c r="U372" s="103"/>
      <c r="V372" s="104"/>
      <c r="W372" s="105"/>
    </row>
    <row r="373" spans="18:23" x14ac:dyDescent="0.2">
      <c r="R373" s="75"/>
      <c r="T373" s="96"/>
      <c r="U373" s="97"/>
      <c r="V373" s="97"/>
      <c r="W373" s="98"/>
    </row>
    <row r="374" spans="18:23" x14ac:dyDescent="0.2">
      <c r="R374" s="75"/>
      <c r="T374" s="96"/>
      <c r="U374" s="97"/>
      <c r="V374" s="97"/>
      <c r="W374" s="98"/>
    </row>
    <row r="375" spans="18:23" x14ac:dyDescent="0.2">
      <c r="R375" s="75"/>
      <c r="T375" s="96"/>
      <c r="U375" s="97"/>
      <c r="V375" s="97"/>
      <c r="W375" s="98"/>
    </row>
    <row r="376" spans="18:23" x14ac:dyDescent="0.2">
      <c r="R376" s="75"/>
      <c r="T376" s="102"/>
      <c r="U376" s="103"/>
      <c r="V376" s="104"/>
      <c r="W376" s="105"/>
    </row>
    <row r="377" spans="18:23" x14ac:dyDescent="0.2">
      <c r="R377" s="75"/>
      <c r="T377" s="96"/>
      <c r="U377" s="97"/>
      <c r="V377" s="97"/>
      <c r="W377" s="98"/>
    </row>
    <row r="378" spans="18:23" x14ac:dyDescent="0.2">
      <c r="R378" s="75"/>
      <c r="T378" s="96"/>
      <c r="U378" s="97"/>
      <c r="V378" s="97"/>
      <c r="W378" s="98"/>
    </row>
    <row r="379" spans="18:23" x14ac:dyDescent="0.2">
      <c r="R379" s="75"/>
      <c r="T379" s="96"/>
      <c r="U379" s="97"/>
      <c r="V379" s="97"/>
      <c r="W379" s="98"/>
    </row>
    <row r="380" spans="18:23" x14ac:dyDescent="0.2">
      <c r="R380" s="75"/>
      <c r="T380" s="102"/>
      <c r="U380" s="103"/>
      <c r="V380" s="104"/>
      <c r="W380" s="105"/>
    </row>
    <row r="381" spans="18:23" x14ac:dyDescent="0.2">
      <c r="R381" s="75"/>
      <c r="T381" s="96"/>
      <c r="U381" s="97"/>
      <c r="V381" s="97"/>
      <c r="W381" s="98"/>
    </row>
    <row r="382" spans="18:23" x14ac:dyDescent="0.2">
      <c r="R382" s="75"/>
      <c r="T382" s="96"/>
      <c r="U382" s="97"/>
      <c r="V382" s="97"/>
      <c r="W382" s="98"/>
    </row>
    <row r="383" spans="18:23" x14ac:dyDescent="0.2">
      <c r="R383" s="75"/>
      <c r="T383" s="96"/>
      <c r="U383" s="97"/>
      <c r="V383" s="97"/>
      <c r="W383" s="98"/>
    </row>
    <row r="384" spans="18:23" x14ac:dyDescent="0.2">
      <c r="R384" s="75"/>
      <c r="T384" s="102"/>
      <c r="U384" s="103"/>
      <c r="V384" s="104"/>
      <c r="W384" s="105"/>
    </row>
    <row r="385" spans="18:23" x14ac:dyDescent="0.2">
      <c r="R385" s="75"/>
      <c r="T385" s="96"/>
      <c r="U385" s="97"/>
      <c r="V385" s="97"/>
      <c r="W385" s="98"/>
    </row>
    <row r="386" spans="18:23" x14ac:dyDescent="0.2">
      <c r="R386" s="75"/>
      <c r="T386" s="96"/>
      <c r="U386" s="97"/>
      <c r="V386" s="97"/>
      <c r="W386" s="98"/>
    </row>
    <row r="387" spans="18:23" x14ac:dyDescent="0.2">
      <c r="R387" s="75"/>
      <c r="T387" s="96"/>
      <c r="U387" s="97"/>
      <c r="V387" s="97"/>
      <c r="W387" s="98"/>
    </row>
    <row r="388" spans="18:23" x14ac:dyDescent="0.2">
      <c r="R388" s="75"/>
      <c r="T388" s="102"/>
      <c r="U388" s="103"/>
      <c r="V388" s="104"/>
      <c r="W388" s="105"/>
    </row>
    <row r="389" spans="18:23" x14ac:dyDescent="0.2">
      <c r="R389" s="75"/>
      <c r="T389" s="96"/>
      <c r="U389" s="97"/>
      <c r="V389" s="97"/>
      <c r="W389" s="98"/>
    </row>
    <row r="390" spans="18:23" x14ac:dyDescent="0.2">
      <c r="R390" s="75"/>
      <c r="T390" s="96"/>
      <c r="U390" s="97"/>
      <c r="V390" s="97"/>
      <c r="W390" s="98"/>
    </row>
    <row r="391" spans="18:23" x14ac:dyDescent="0.2">
      <c r="R391" s="75"/>
      <c r="T391" s="96"/>
      <c r="U391" s="97"/>
      <c r="V391" s="97"/>
      <c r="W391" s="98"/>
    </row>
    <row r="392" spans="18:23" x14ac:dyDescent="0.2">
      <c r="R392" s="75"/>
      <c r="T392" s="102"/>
      <c r="U392" s="103"/>
      <c r="V392" s="104"/>
      <c r="W392" s="105"/>
    </row>
    <row r="393" spans="18:23" x14ac:dyDescent="0.2">
      <c r="R393" s="75"/>
      <c r="T393" s="96"/>
      <c r="U393" s="97"/>
      <c r="V393" s="97"/>
      <c r="W393" s="98"/>
    </row>
    <row r="394" spans="18:23" x14ac:dyDescent="0.2">
      <c r="R394" s="75"/>
      <c r="T394" s="96"/>
      <c r="U394" s="97"/>
      <c r="V394" s="97"/>
      <c r="W394" s="98"/>
    </row>
    <row r="395" spans="18:23" x14ac:dyDescent="0.2">
      <c r="R395" s="75"/>
      <c r="T395" s="96"/>
      <c r="U395" s="97"/>
      <c r="V395" s="97"/>
      <c r="W395" s="98"/>
    </row>
    <row r="396" spans="18:23" x14ac:dyDescent="0.2">
      <c r="R396" s="75"/>
      <c r="T396" s="102"/>
      <c r="U396" s="103"/>
      <c r="V396" s="104"/>
      <c r="W396" s="105"/>
    </row>
    <row r="397" spans="18:23" x14ac:dyDescent="0.2">
      <c r="R397" s="75"/>
      <c r="T397" s="96"/>
      <c r="U397" s="97"/>
      <c r="V397" s="97"/>
      <c r="W397" s="98"/>
    </row>
    <row r="398" spans="18:23" x14ac:dyDescent="0.2">
      <c r="R398" s="75"/>
      <c r="T398" s="96"/>
      <c r="U398" s="97"/>
      <c r="V398" s="97"/>
      <c r="W398" s="98"/>
    </row>
    <row r="399" spans="18:23" x14ac:dyDescent="0.2">
      <c r="R399" s="75"/>
      <c r="T399" s="96"/>
      <c r="U399" s="97"/>
      <c r="V399" s="97"/>
      <c r="W399" s="98"/>
    </row>
    <row r="400" spans="18:23" x14ac:dyDescent="0.2">
      <c r="R400" s="75"/>
      <c r="T400" s="102"/>
      <c r="U400" s="103"/>
      <c r="V400" s="104"/>
      <c r="W400" s="105"/>
    </row>
    <row r="401" spans="18:23" x14ac:dyDescent="0.2">
      <c r="R401" s="75"/>
      <c r="T401" s="96"/>
      <c r="U401" s="97"/>
      <c r="V401" s="97"/>
      <c r="W401" s="98"/>
    </row>
    <row r="402" spans="18:23" x14ac:dyDescent="0.2">
      <c r="R402" s="75"/>
      <c r="T402" s="96"/>
      <c r="U402" s="97"/>
      <c r="V402" s="97"/>
      <c r="W402" s="98"/>
    </row>
    <row r="403" spans="18:23" x14ac:dyDescent="0.2">
      <c r="R403" s="75"/>
      <c r="T403" s="96"/>
      <c r="U403" s="97"/>
      <c r="V403" s="97"/>
      <c r="W403" s="98"/>
    </row>
    <row r="404" spans="18:23" x14ac:dyDescent="0.2">
      <c r="R404" s="75"/>
      <c r="T404" s="102"/>
      <c r="U404" s="103"/>
      <c r="V404" s="104"/>
      <c r="W404" s="105"/>
    </row>
    <row r="405" spans="18:23" x14ac:dyDescent="0.2">
      <c r="R405" s="75"/>
      <c r="T405" s="96"/>
      <c r="U405" s="97"/>
      <c r="V405" s="97"/>
      <c r="W405" s="98"/>
    </row>
    <row r="406" spans="18:23" x14ac:dyDescent="0.2">
      <c r="R406" s="75"/>
      <c r="T406" s="96"/>
      <c r="U406" s="97"/>
      <c r="V406" s="97"/>
      <c r="W406" s="98"/>
    </row>
    <row r="407" spans="18:23" x14ac:dyDescent="0.2">
      <c r="R407" s="75"/>
      <c r="T407" s="96"/>
      <c r="U407" s="97"/>
      <c r="V407" s="97"/>
      <c r="W407" s="98"/>
    </row>
    <row r="408" spans="18:23" x14ac:dyDescent="0.2">
      <c r="R408" s="75"/>
      <c r="T408" s="102"/>
      <c r="U408" s="103"/>
      <c r="V408" s="104"/>
      <c r="W408" s="105"/>
    </row>
    <row r="409" spans="18:23" x14ac:dyDescent="0.2">
      <c r="R409" s="75"/>
      <c r="T409" s="96"/>
      <c r="U409" s="97"/>
      <c r="V409" s="97"/>
      <c r="W409" s="98"/>
    </row>
    <row r="410" spans="18:23" x14ac:dyDescent="0.2">
      <c r="R410" s="75"/>
      <c r="T410" s="96"/>
      <c r="U410" s="97"/>
      <c r="V410" s="97"/>
      <c r="W410" s="98"/>
    </row>
    <row r="411" spans="18:23" x14ac:dyDescent="0.2">
      <c r="R411" s="75"/>
      <c r="T411" s="96"/>
      <c r="U411" s="97"/>
      <c r="V411" s="97"/>
      <c r="W411" s="98"/>
    </row>
    <row r="412" spans="18:23" x14ac:dyDescent="0.2">
      <c r="R412" s="75"/>
      <c r="T412" s="102"/>
      <c r="U412" s="103"/>
      <c r="V412" s="104"/>
      <c r="W412" s="105"/>
    </row>
    <row r="413" spans="18:23" x14ac:dyDescent="0.2">
      <c r="R413" s="75"/>
      <c r="T413" s="96"/>
      <c r="U413" s="97"/>
      <c r="V413" s="97"/>
      <c r="W413" s="98"/>
    </row>
    <row r="414" spans="18:23" x14ac:dyDescent="0.2">
      <c r="R414" s="75"/>
      <c r="T414" s="96"/>
      <c r="U414" s="97"/>
      <c r="V414" s="97"/>
      <c r="W414" s="98"/>
    </row>
    <row r="415" spans="18:23" x14ac:dyDescent="0.2">
      <c r="R415" s="75"/>
      <c r="T415" s="96"/>
      <c r="U415" s="97"/>
      <c r="V415" s="97"/>
      <c r="W415" s="98"/>
    </row>
    <row r="416" spans="18:23" x14ac:dyDescent="0.2">
      <c r="R416" s="75"/>
      <c r="T416" s="102"/>
      <c r="U416" s="103"/>
      <c r="V416" s="104"/>
      <c r="W416" s="105"/>
    </row>
    <row r="417" spans="18:23" x14ac:dyDescent="0.2">
      <c r="R417" s="75"/>
      <c r="T417" s="96"/>
      <c r="U417" s="97"/>
      <c r="V417" s="97"/>
      <c r="W417" s="98"/>
    </row>
    <row r="418" spans="18:23" x14ac:dyDescent="0.2">
      <c r="R418" s="75"/>
      <c r="T418" s="96"/>
      <c r="U418" s="97"/>
      <c r="V418" s="97"/>
      <c r="W418" s="98"/>
    </row>
    <row r="419" spans="18:23" x14ac:dyDescent="0.2">
      <c r="R419" s="75"/>
      <c r="T419" s="96"/>
      <c r="U419" s="97"/>
      <c r="V419" s="97"/>
      <c r="W419" s="98"/>
    </row>
    <row r="420" spans="18:23" x14ac:dyDescent="0.2">
      <c r="R420" s="75"/>
      <c r="T420" s="102"/>
      <c r="U420" s="103"/>
      <c r="V420" s="104"/>
      <c r="W420" s="105"/>
    </row>
    <row r="421" spans="18:23" x14ac:dyDescent="0.2">
      <c r="R421" s="75"/>
      <c r="T421" s="96"/>
      <c r="U421" s="97"/>
      <c r="V421" s="97"/>
      <c r="W421" s="98"/>
    </row>
    <row r="422" spans="18:23" x14ac:dyDescent="0.2">
      <c r="R422" s="75"/>
      <c r="T422" s="96"/>
      <c r="U422" s="97"/>
      <c r="V422" s="97"/>
      <c r="W422" s="98"/>
    </row>
    <row r="423" spans="18:23" x14ac:dyDescent="0.2">
      <c r="R423" s="75"/>
      <c r="T423" s="96"/>
      <c r="U423" s="97"/>
      <c r="V423" s="97"/>
      <c r="W423" s="98"/>
    </row>
    <row r="424" spans="18:23" x14ac:dyDescent="0.2">
      <c r="R424" s="75"/>
      <c r="T424" s="102"/>
      <c r="U424" s="103"/>
      <c r="V424" s="104"/>
      <c r="W424" s="105"/>
    </row>
    <row r="425" spans="18:23" x14ac:dyDescent="0.2">
      <c r="R425" s="75"/>
      <c r="T425" s="96"/>
      <c r="U425" s="97"/>
      <c r="V425" s="97"/>
      <c r="W425" s="98"/>
    </row>
    <row r="426" spans="18:23" x14ac:dyDescent="0.2">
      <c r="R426" s="75"/>
      <c r="T426" s="96"/>
      <c r="U426" s="97"/>
      <c r="V426" s="97"/>
      <c r="W426" s="98"/>
    </row>
    <row r="427" spans="18:23" x14ac:dyDescent="0.2">
      <c r="R427" s="75"/>
      <c r="T427" s="96"/>
      <c r="U427" s="97"/>
      <c r="V427" s="97"/>
      <c r="W427" s="98"/>
    </row>
    <row r="428" spans="18:23" x14ac:dyDescent="0.2">
      <c r="R428" s="75"/>
      <c r="T428" s="102"/>
      <c r="U428" s="103"/>
      <c r="V428" s="104"/>
      <c r="W428" s="105"/>
    </row>
    <row r="429" spans="18:23" x14ac:dyDescent="0.2">
      <c r="R429" s="75"/>
      <c r="T429" s="96"/>
      <c r="U429" s="97"/>
      <c r="V429" s="97"/>
      <c r="W429" s="98"/>
    </row>
    <row r="430" spans="18:23" x14ac:dyDescent="0.2">
      <c r="R430" s="75"/>
      <c r="T430" s="96"/>
      <c r="U430" s="97"/>
      <c r="V430" s="97"/>
      <c r="W430" s="98"/>
    </row>
    <row r="431" spans="18:23" x14ac:dyDescent="0.2">
      <c r="R431" s="75"/>
      <c r="T431" s="96"/>
      <c r="U431" s="97"/>
      <c r="V431" s="97"/>
      <c r="W431" s="98"/>
    </row>
    <row r="432" spans="18:23" x14ac:dyDescent="0.2">
      <c r="R432" s="75"/>
      <c r="T432" s="102"/>
      <c r="U432" s="103"/>
      <c r="V432" s="104"/>
      <c r="W432" s="105"/>
    </row>
    <row r="433" spans="18:23" x14ac:dyDescent="0.2">
      <c r="R433" s="75"/>
      <c r="T433" s="96"/>
      <c r="U433" s="97"/>
      <c r="V433" s="97"/>
      <c r="W433" s="98"/>
    </row>
    <row r="434" spans="18:23" x14ac:dyDescent="0.2">
      <c r="R434" s="75"/>
      <c r="T434" s="96"/>
      <c r="U434" s="97"/>
      <c r="V434" s="97"/>
      <c r="W434" s="98"/>
    </row>
    <row r="435" spans="18:23" x14ac:dyDescent="0.2">
      <c r="R435" s="75"/>
      <c r="T435" s="96"/>
      <c r="U435" s="97"/>
      <c r="V435" s="97"/>
      <c r="W435" s="98"/>
    </row>
    <row r="436" spans="18:23" x14ac:dyDescent="0.2">
      <c r="R436" s="75"/>
      <c r="T436" s="102"/>
      <c r="U436" s="103"/>
      <c r="V436" s="104"/>
      <c r="W436" s="105"/>
    </row>
    <row r="437" spans="18:23" x14ac:dyDescent="0.2">
      <c r="R437" s="75"/>
      <c r="T437" s="96"/>
      <c r="U437" s="97"/>
      <c r="V437" s="97"/>
      <c r="W437" s="98"/>
    </row>
    <row r="438" spans="18:23" x14ac:dyDescent="0.2">
      <c r="R438" s="75"/>
      <c r="T438" s="96"/>
      <c r="U438" s="97"/>
      <c r="V438" s="97"/>
      <c r="W438" s="98"/>
    </row>
    <row r="439" spans="18:23" x14ac:dyDescent="0.2">
      <c r="R439" s="75"/>
      <c r="T439" s="96"/>
      <c r="U439" s="97"/>
      <c r="V439" s="97"/>
      <c r="W439" s="98"/>
    </row>
    <row r="440" spans="18:23" x14ac:dyDescent="0.2">
      <c r="R440" s="75"/>
      <c r="T440" s="102"/>
      <c r="U440" s="103"/>
      <c r="V440" s="104"/>
      <c r="W440" s="105"/>
    </row>
    <row r="441" spans="18:23" x14ac:dyDescent="0.2">
      <c r="R441" s="75"/>
      <c r="T441" s="96"/>
      <c r="U441" s="97"/>
      <c r="V441" s="97"/>
      <c r="W441" s="98"/>
    </row>
    <row r="442" spans="18:23" x14ac:dyDescent="0.2">
      <c r="R442" s="75"/>
      <c r="T442" s="96"/>
      <c r="U442" s="97"/>
      <c r="V442" s="97"/>
      <c r="W442" s="98"/>
    </row>
    <row r="443" spans="18:23" x14ac:dyDescent="0.2">
      <c r="R443" s="75"/>
      <c r="T443" s="96"/>
      <c r="U443" s="97"/>
      <c r="V443" s="97"/>
      <c r="W443" s="98"/>
    </row>
    <row r="444" spans="18:23" x14ac:dyDescent="0.2">
      <c r="R444" s="75"/>
      <c r="T444" s="102"/>
      <c r="U444" s="103"/>
      <c r="V444" s="104"/>
      <c r="W444" s="105"/>
    </row>
    <row r="445" spans="18:23" x14ac:dyDescent="0.2">
      <c r="R445" s="75"/>
      <c r="T445" s="96"/>
      <c r="U445" s="97"/>
      <c r="V445" s="97"/>
      <c r="W445" s="98"/>
    </row>
    <row r="446" spans="18:23" x14ac:dyDescent="0.2">
      <c r="R446" s="75"/>
      <c r="T446" s="96"/>
      <c r="U446" s="97"/>
      <c r="V446" s="97"/>
      <c r="W446" s="98"/>
    </row>
    <row r="447" spans="18:23" x14ac:dyDescent="0.2">
      <c r="R447" s="75"/>
      <c r="T447" s="96"/>
      <c r="U447" s="97"/>
      <c r="V447" s="97"/>
      <c r="W447" s="98"/>
    </row>
    <row r="448" spans="18:23" x14ac:dyDescent="0.2">
      <c r="R448" s="75"/>
      <c r="T448" s="102"/>
      <c r="U448" s="103"/>
      <c r="V448" s="104"/>
      <c r="W448" s="105"/>
    </row>
    <row r="449" spans="18:23" x14ac:dyDescent="0.2">
      <c r="R449" s="75"/>
      <c r="T449" s="96"/>
      <c r="U449" s="97"/>
      <c r="V449" s="97"/>
      <c r="W449" s="98"/>
    </row>
    <row r="450" spans="18:23" x14ac:dyDescent="0.2">
      <c r="R450" s="75"/>
      <c r="T450" s="96"/>
      <c r="U450" s="97"/>
      <c r="V450" s="97"/>
      <c r="W450" s="98"/>
    </row>
    <row r="451" spans="18:23" x14ac:dyDescent="0.2">
      <c r="R451" s="75"/>
      <c r="T451" s="96"/>
      <c r="U451" s="97"/>
      <c r="V451" s="97"/>
      <c r="W451" s="98"/>
    </row>
    <row r="452" spans="18:23" x14ac:dyDescent="0.2">
      <c r="R452" s="75"/>
      <c r="T452" s="102"/>
      <c r="U452" s="103"/>
      <c r="V452" s="104"/>
      <c r="W452" s="105"/>
    </row>
    <row r="453" spans="18:23" x14ac:dyDescent="0.2">
      <c r="R453" s="75"/>
      <c r="T453" s="96"/>
      <c r="U453" s="97"/>
      <c r="V453" s="97"/>
      <c r="W453" s="98"/>
    </row>
    <row r="454" spans="18:23" x14ac:dyDescent="0.2">
      <c r="R454" s="75"/>
      <c r="T454" s="96"/>
      <c r="U454" s="97"/>
      <c r="V454" s="97"/>
      <c r="W454" s="98"/>
    </row>
    <row r="455" spans="18:23" x14ac:dyDescent="0.2">
      <c r="R455" s="75"/>
      <c r="T455" s="96"/>
      <c r="U455" s="97"/>
      <c r="V455" s="97"/>
      <c r="W455" s="98"/>
    </row>
    <row r="456" spans="18:23" x14ac:dyDescent="0.2">
      <c r="R456" s="75"/>
      <c r="T456" s="102"/>
      <c r="U456" s="103"/>
      <c r="V456" s="104"/>
      <c r="W456" s="105"/>
    </row>
    <row r="457" spans="18:23" x14ac:dyDescent="0.2">
      <c r="R457" s="75"/>
      <c r="T457" s="96"/>
      <c r="U457" s="97"/>
      <c r="V457" s="97"/>
      <c r="W457" s="98"/>
    </row>
    <row r="458" spans="18:23" x14ac:dyDescent="0.2">
      <c r="R458" s="75"/>
      <c r="T458" s="96"/>
      <c r="U458" s="97"/>
      <c r="V458" s="97"/>
      <c r="W458" s="98"/>
    </row>
    <row r="459" spans="18:23" x14ac:dyDescent="0.2">
      <c r="R459" s="75"/>
      <c r="T459" s="96"/>
      <c r="U459" s="97"/>
      <c r="V459" s="97"/>
      <c r="W459" s="98"/>
    </row>
    <row r="460" spans="18:23" x14ac:dyDescent="0.2">
      <c r="R460" s="75"/>
      <c r="T460" s="102"/>
      <c r="U460" s="103"/>
      <c r="V460" s="104"/>
      <c r="W460" s="105"/>
    </row>
    <row r="461" spans="18:23" x14ac:dyDescent="0.2">
      <c r="R461" s="75"/>
      <c r="T461" s="96"/>
      <c r="U461" s="97"/>
      <c r="V461" s="97"/>
      <c r="W461" s="98"/>
    </row>
    <row r="462" spans="18:23" x14ac:dyDescent="0.2">
      <c r="R462" s="75"/>
      <c r="T462" s="96"/>
      <c r="U462" s="97"/>
      <c r="V462" s="97"/>
      <c r="W462" s="98"/>
    </row>
    <row r="463" spans="18:23" x14ac:dyDescent="0.2">
      <c r="R463" s="75"/>
      <c r="T463" s="96"/>
      <c r="U463" s="97"/>
      <c r="V463" s="97"/>
      <c r="W463" s="98"/>
    </row>
    <row r="464" spans="18:23" x14ac:dyDescent="0.2">
      <c r="R464" s="75"/>
      <c r="T464" s="102"/>
      <c r="U464" s="103"/>
      <c r="V464" s="104"/>
      <c r="W464" s="105"/>
    </row>
    <row r="465" spans="18:23" x14ac:dyDescent="0.2">
      <c r="R465" s="75"/>
      <c r="T465" s="96"/>
      <c r="U465" s="97"/>
      <c r="V465" s="97"/>
      <c r="W465" s="98"/>
    </row>
    <row r="466" spans="18:23" x14ac:dyDescent="0.2">
      <c r="R466" s="75"/>
      <c r="T466" s="96"/>
      <c r="U466" s="97"/>
      <c r="V466" s="97"/>
      <c r="W466" s="98"/>
    </row>
    <row r="467" spans="18:23" x14ac:dyDescent="0.2">
      <c r="R467" s="75"/>
      <c r="T467" s="96"/>
      <c r="U467" s="97"/>
      <c r="V467" s="97"/>
      <c r="W467" s="98"/>
    </row>
    <row r="468" spans="18:23" x14ac:dyDescent="0.2">
      <c r="R468" s="75"/>
      <c r="T468" s="102"/>
      <c r="U468" s="103"/>
      <c r="V468" s="104"/>
      <c r="W468" s="105"/>
    </row>
    <row r="469" spans="18:23" x14ac:dyDescent="0.2">
      <c r="R469" s="75"/>
      <c r="T469" s="96"/>
      <c r="U469" s="97"/>
      <c r="V469" s="97"/>
      <c r="W469" s="98"/>
    </row>
    <row r="470" spans="18:23" x14ac:dyDescent="0.2">
      <c r="R470" s="75"/>
      <c r="T470" s="96"/>
      <c r="U470" s="97"/>
      <c r="V470" s="97"/>
      <c r="W470" s="98"/>
    </row>
    <row r="471" spans="18:23" x14ac:dyDescent="0.2">
      <c r="R471" s="75"/>
      <c r="T471" s="96"/>
      <c r="U471" s="97"/>
      <c r="V471" s="97"/>
      <c r="W471" s="98"/>
    </row>
    <row r="472" spans="18:23" x14ac:dyDescent="0.2">
      <c r="R472" s="75"/>
      <c r="T472" s="102"/>
      <c r="U472" s="103"/>
      <c r="V472" s="104"/>
      <c r="W472" s="105"/>
    </row>
    <row r="473" spans="18:23" x14ac:dyDescent="0.2">
      <c r="R473" s="75"/>
      <c r="T473" s="96"/>
      <c r="U473" s="97"/>
      <c r="V473" s="97"/>
      <c r="W473" s="98"/>
    </row>
    <row r="474" spans="18:23" x14ac:dyDescent="0.2">
      <c r="R474" s="75"/>
      <c r="T474" s="96"/>
      <c r="U474" s="97"/>
      <c r="V474" s="97"/>
      <c r="W474" s="98"/>
    </row>
    <row r="475" spans="18:23" x14ac:dyDescent="0.2">
      <c r="R475" s="75"/>
      <c r="T475" s="96"/>
      <c r="U475" s="97"/>
      <c r="V475" s="97"/>
      <c r="W475" s="98"/>
    </row>
    <row r="476" spans="18:23" x14ac:dyDescent="0.2">
      <c r="R476" s="75"/>
      <c r="T476" s="102"/>
      <c r="U476" s="103"/>
      <c r="V476" s="104"/>
      <c r="W476" s="105"/>
    </row>
    <row r="477" spans="18:23" x14ac:dyDescent="0.2">
      <c r="R477" s="75"/>
      <c r="T477" s="96"/>
      <c r="U477" s="97"/>
      <c r="V477" s="97"/>
      <c r="W477" s="98"/>
    </row>
    <row r="478" spans="18:23" x14ac:dyDescent="0.2">
      <c r="R478" s="75"/>
      <c r="T478" s="96"/>
      <c r="U478" s="97"/>
      <c r="V478" s="97"/>
      <c r="W478" s="98"/>
    </row>
    <row r="479" spans="18:23" x14ac:dyDescent="0.2">
      <c r="R479" s="75"/>
      <c r="T479" s="96"/>
      <c r="U479" s="97"/>
      <c r="V479" s="97"/>
      <c r="W479" s="98"/>
    </row>
    <row r="480" spans="18:23" x14ac:dyDescent="0.2">
      <c r="R480" s="75"/>
      <c r="T480" s="102"/>
      <c r="U480" s="103"/>
      <c r="V480" s="104"/>
      <c r="W480" s="105"/>
    </row>
  </sheetData>
  <pageMargins left="0.7" right="0.7" top="0.75" bottom="0.75" header="0.3" footer="0.3"/>
  <pageSetup orientation="portrait" horizontalDpi="0" verticalDpi="0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38895-B08E-4FBB-8B19-98509EA076CE}">
  <dimension ref="A1:Z480"/>
  <sheetViews>
    <sheetView zoomScale="90" zoomScaleNormal="90" workbookViewId="0">
      <pane ySplit="8" topLeftCell="A24" activePane="bottomLeft" state="frozen"/>
      <selection pane="bottomLeft" activeCell="E1" sqref="E1"/>
    </sheetView>
  </sheetViews>
  <sheetFormatPr baseColWidth="10" defaultColWidth="8.83203125" defaultRowHeight="15" x14ac:dyDescent="0.2"/>
  <cols>
    <col min="1" max="1" width="13.33203125" bestFit="1" customWidth="1"/>
    <col min="2" max="3" width="13.6640625" bestFit="1" customWidth="1"/>
    <col min="4" max="4" width="15" bestFit="1" customWidth="1"/>
    <col min="5" max="5" width="12.5" bestFit="1" customWidth="1"/>
    <col min="6" max="6" width="15.5" bestFit="1" customWidth="1"/>
    <col min="7" max="7" width="17.5" bestFit="1" customWidth="1"/>
    <col min="8" max="8" width="15.5" bestFit="1" customWidth="1"/>
    <col min="9" max="9" width="17.5" bestFit="1" customWidth="1"/>
    <col min="10" max="10" width="11.5" customWidth="1"/>
    <col min="11" max="11" width="9.33203125" bestFit="1" customWidth="1"/>
    <col min="12" max="12" width="9.83203125" bestFit="1" customWidth="1"/>
    <col min="13" max="13" width="11.5" bestFit="1" customWidth="1"/>
    <col min="15" max="15" width="14.6640625" customWidth="1"/>
    <col min="18" max="18" width="13.33203125" customWidth="1"/>
    <col min="23" max="23" width="12.1640625" bestFit="1" customWidth="1"/>
    <col min="25" max="25" width="13" customWidth="1"/>
  </cols>
  <sheetData>
    <row r="1" spans="1:26" s="77" customFormat="1" ht="45" customHeight="1" x14ac:dyDescent="0.2">
      <c r="A1" s="76"/>
      <c r="B1" s="76" t="s">
        <v>520</v>
      </c>
      <c r="C1" s="76" t="s">
        <v>521</v>
      </c>
      <c r="D1" s="76" t="s">
        <v>7</v>
      </c>
      <c r="E1" s="76" t="s">
        <v>8</v>
      </c>
      <c r="F1" s="76" t="s">
        <v>522</v>
      </c>
      <c r="G1" s="76" t="s">
        <v>523</v>
      </c>
      <c r="H1" s="76" t="s">
        <v>524</v>
      </c>
      <c r="I1" s="76" t="s">
        <v>525</v>
      </c>
      <c r="J1" s="76" t="s">
        <v>526</v>
      </c>
      <c r="L1" s="78" t="s">
        <v>12</v>
      </c>
      <c r="Q1" s="76"/>
      <c r="R1" s="76" t="s">
        <v>615</v>
      </c>
    </row>
    <row r="2" spans="1:26" s="84" customFormat="1" ht="18.75" customHeight="1" x14ac:dyDescent="0.2">
      <c r="A2" s="79" t="s">
        <v>532</v>
      </c>
      <c r="B2" s="80">
        <f t="shared" ref="B2:G2" si="0">AVERAGE(B9:B64)</f>
        <v>240.56107698395158</v>
      </c>
      <c r="C2" s="80">
        <f t="shared" si="0"/>
        <v>56.509017978582612</v>
      </c>
      <c r="D2" s="80">
        <f t="shared" si="0"/>
        <v>3.4388835918070235</v>
      </c>
      <c r="E2" s="81">
        <f t="shared" si="0"/>
        <v>3.3372402249487791</v>
      </c>
      <c r="F2" s="80">
        <f t="shared" si="0"/>
        <v>2.4735432382433933</v>
      </c>
      <c r="G2" s="80">
        <f t="shared" si="0"/>
        <v>7.4816155373342026</v>
      </c>
      <c r="H2" s="82">
        <f>SUM(B2:D2,F2:G2)</f>
        <v>310.46413732991886</v>
      </c>
      <c r="I2" s="82">
        <f>H2+E2</f>
        <v>313.80137755486766</v>
      </c>
      <c r="J2" s="83">
        <f>I2*44/12</f>
        <v>1150.6050510345146</v>
      </c>
      <c r="L2" s="85">
        <f>AVERAGE(I9:I64)</f>
        <v>59.564886948021581</v>
      </c>
      <c r="Q2" s="80"/>
      <c r="R2" s="82">
        <f>SUM(B2:G2)</f>
        <v>313.80137755486766</v>
      </c>
    </row>
    <row r="3" spans="1:26" s="89" customFormat="1" ht="18.75" customHeight="1" x14ac:dyDescent="0.2">
      <c r="A3" s="86"/>
      <c r="B3" s="87"/>
      <c r="C3" s="87"/>
      <c r="D3" s="87"/>
      <c r="E3" s="87"/>
      <c r="F3" s="87"/>
      <c r="G3" s="79" t="s">
        <v>536</v>
      </c>
      <c r="H3" s="82">
        <f>SQRT(P15)</f>
        <v>79.601987453176548</v>
      </c>
      <c r="I3" s="88"/>
      <c r="J3" s="88"/>
      <c r="K3" s="88"/>
      <c r="L3" s="82">
        <f>_xlfn.STDEV.S(I9:I64)</f>
        <v>39.308025169284804</v>
      </c>
      <c r="M3" s="88"/>
      <c r="Q3" s="79" t="s">
        <v>536</v>
      </c>
      <c r="R3" s="82">
        <f>SQRT(Z15)</f>
        <v>79.623688601124869</v>
      </c>
    </row>
    <row r="4" spans="1:26" s="89" customFormat="1" ht="18.75" customHeight="1" x14ac:dyDescent="0.2">
      <c r="A4" s="86"/>
      <c r="B4" s="87"/>
      <c r="C4" s="87"/>
      <c r="D4" s="87"/>
      <c r="E4" s="87"/>
      <c r="F4" s="87"/>
      <c r="G4" s="79" t="s">
        <v>538</v>
      </c>
      <c r="H4" s="82">
        <f>TINV(0.05,P9-1)*(H3/SQRT(P9))</f>
        <v>45.960819206447816</v>
      </c>
      <c r="I4" s="88"/>
      <c r="J4" s="88"/>
      <c r="K4" s="88"/>
      <c r="L4" s="82">
        <f>TINV(0.05,L6-1)*(L3/SQRT(L6))</f>
        <v>26.407490630000567</v>
      </c>
      <c r="M4" s="88"/>
      <c r="Q4" s="79" t="s">
        <v>538</v>
      </c>
      <c r="R4" s="82">
        <f>TINV(0.05,Z9-1)*(R3/SQRT(Z9))</f>
        <v>45.973349076232935</v>
      </c>
    </row>
    <row r="5" spans="1:26" s="89" customFormat="1" ht="18.75" customHeight="1" x14ac:dyDescent="0.2">
      <c r="A5" s="86"/>
      <c r="B5" s="87"/>
      <c r="C5" s="87"/>
      <c r="D5" s="87"/>
      <c r="E5" s="87"/>
      <c r="F5" s="87"/>
      <c r="G5" s="90" t="s">
        <v>539</v>
      </c>
      <c r="H5" s="91">
        <f>H4/H2</f>
        <v>0.14803906049092858</v>
      </c>
      <c r="I5" s="88"/>
      <c r="J5" s="88"/>
      <c r="K5" s="88"/>
      <c r="L5" s="91">
        <f>L4/L2</f>
        <v>0.44333989340137042</v>
      </c>
      <c r="M5" s="88"/>
      <c r="Q5" s="90" t="s">
        <v>539</v>
      </c>
      <c r="R5" s="91">
        <f>R4/R2</f>
        <v>0.14650461203980716</v>
      </c>
    </row>
    <row r="6" spans="1:26" x14ac:dyDescent="0.2">
      <c r="A6" s="73" t="s">
        <v>14</v>
      </c>
      <c r="B6" t="s">
        <v>27</v>
      </c>
      <c r="G6" s="79" t="s">
        <v>541</v>
      </c>
      <c r="H6" s="92">
        <f>P9</f>
        <v>14</v>
      </c>
      <c r="L6" s="92">
        <f>COUNT(I9:I64)</f>
        <v>11</v>
      </c>
      <c r="Q6" s="79" t="s">
        <v>541</v>
      </c>
      <c r="R6" s="92">
        <f>Z9</f>
        <v>14</v>
      </c>
    </row>
    <row r="8" spans="1:26" s="1" customFormat="1" ht="49" x14ac:dyDescent="0.25">
      <c r="A8" s="109" t="s">
        <v>543</v>
      </c>
      <c r="B8" s="1" t="s">
        <v>544</v>
      </c>
      <c r="C8" s="1" t="s">
        <v>545</v>
      </c>
      <c r="D8" s="1" t="s">
        <v>546</v>
      </c>
      <c r="E8" s="1" t="s">
        <v>547</v>
      </c>
      <c r="F8" s="1" t="s">
        <v>548</v>
      </c>
      <c r="G8" s="1" t="s">
        <v>549</v>
      </c>
      <c r="H8" s="1" t="s">
        <v>550</v>
      </c>
      <c r="I8" s="1" t="s">
        <v>551</v>
      </c>
      <c r="J8" s="93" t="s">
        <v>552</v>
      </c>
      <c r="K8" s="94" t="s">
        <v>553</v>
      </c>
      <c r="L8" s="94" t="s">
        <v>554</v>
      </c>
      <c r="M8" s="95" t="s">
        <v>555</v>
      </c>
      <c r="O8" s="4" t="s">
        <v>556</v>
      </c>
      <c r="T8" s="93" t="s">
        <v>552</v>
      </c>
      <c r="U8" s="94" t="s">
        <v>553</v>
      </c>
      <c r="V8" s="94" t="s">
        <v>554</v>
      </c>
      <c r="W8" s="95" t="s">
        <v>555</v>
      </c>
      <c r="Y8" s="4" t="s">
        <v>556</v>
      </c>
    </row>
    <row r="9" spans="1:26" x14ac:dyDescent="0.2">
      <c r="A9" s="74" t="s">
        <v>32</v>
      </c>
      <c r="B9" s="75">
        <v>181.39832080844366</v>
      </c>
      <c r="C9" s="75">
        <v>42.628605389984259</v>
      </c>
      <c r="D9" s="75">
        <v>3.063732654518986</v>
      </c>
      <c r="E9" s="75"/>
      <c r="F9" s="75">
        <v>1.6969609268707488</v>
      </c>
      <c r="G9" s="75">
        <v>9.3153767659461852</v>
      </c>
      <c r="H9" s="75">
        <v>238.10299654576386</v>
      </c>
      <c r="I9" s="75"/>
      <c r="J9" s="96"/>
      <c r="K9" s="97"/>
      <c r="L9" s="97"/>
      <c r="M9" s="98"/>
      <c r="O9" s="99" t="s">
        <v>542</v>
      </c>
      <c r="P9" s="100">
        <f>COUNT(J9:J132)</f>
        <v>14</v>
      </c>
      <c r="R9" s="75">
        <f>SUM(B9:G9)</f>
        <v>238.10299654576386</v>
      </c>
      <c r="T9" s="96"/>
      <c r="U9" s="97"/>
      <c r="V9" s="97"/>
      <c r="W9" s="98"/>
      <c r="Y9" s="99" t="s">
        <v>542</v>
      </c>
      <c r="Z9" s="100">
        <f>COUNT(T9:T480)</f>
        <v>14</v>
      </c>
    </row>
    <row r="10" spans="1:26" x14ac:dyDescent="0.2">
      <c r="A10" s="74" t="s">
        <v>33</v>
      </c>
      <c r="B10" s="75">
        <v>279.87549987984579</v>
      </c>
      <c r="C10" s="75">
        <v>65.770742471763754</v>
      </c>
      <c r="D10" s="75">
        <v>2.6260565610162736</v>
      </c>
      <c r="E10" s="75"/>
      <c r="F10" s="75">
        <v>0</v>
      </c>
      <c r="G10" s="75">
        <v>4.9496355991092411</v>
      </c>
      <c r="H10" s="75">
        <v>353.22193451173507</v>
      </c>
      <c r="I10" s="75"/>
      <c r="J10" s="96"/>
      <c r="K10" s="97"/>
      <c r="L10" s="97"/>
      <c r="M10" s="98"/>
      <c r="O10" s="99" t="s">
        <v>562</v>
      </c>
      <c r="P10" s="99">
        <v>4</v>
      </c>
      <c r="R10" s="75">
        <f t="shared" ref="R10:R64" si="1">SUM(B10:G10)</f>
        <v>353.22193451173507</v>
      </c>
      <c r="T10" s="96"/>
      <c r="U10" s="97"/>
      <c r="V10" s="97"/>
      <c r="W10" s="98"/>
      <c r="Y10" s="99" t="s">
        <v>562</v>
      </c>
      <c r="Z10" s="99">
        <v>4</v>
      </c>
    </row>
    <row r="11" spans="1:26" ht="16" x14ac:dyDescent="0.2">
      <c r="A11" s="74" t="s">
        <v>34</v>
      </c>
      <c r="B11" s="75">
        <v>235.13814264737141</v>
      </c>
      <c r="C11" s="75">
        <v>55.257463522132277</v>
      </c>
      <c r="D11" s="75">
        <v>3.501408748021698</v>
      </c>
      <c r="E11" s="75"/>
      <c r="F11" s="75">
        <v>2.8119595083359576</v>
      </c>
      <c r="G11" s="75">
        <v>2.8119595083359576</v>
      </c>
      <c r="H11" s="75">
        <v>299.52093393419733</v>
      </c>
      <c r="I11" s="75"/>
      <c r="J11" s="96"/>
      <c r="K11" s="97"/>
      <c r="L11" s="97"/>
      <c r="M11" s="98"/>
      <c r="O11" s="101" t="s">
        <v>563</v>
      </c>
      <c r="P11" s="16">
        <f>AVERAGE(J9:J132)</f>
        <v>1241.8565493196759</v>
      </c>
      <c r="R11" s="75">
        <f t="shared" si="1"/>
        <v>299.52093393419733</v>
      </c>
      <c r="T11" s="96"/>
      <c r="U11" s="97"/>
      <c r="V11" s="97"/>
      <c r="W11" s="98"/>
      <c r="Y11" s="101" t="s">
        <v>563</v>
      </c>
      <c r="Z11" s="16">
        <f>AVERAGE(T9:T480)</f>
        <v>1243.0484208285859</v>
      </c>
    </row>
    <row r="12" spans="1:26" ht="16" x14ac:dyDescent="0.2">
      <c r="A12" s="74" t="s">
        <v>35</v>
      </c>
      <c r="B12" s="75">
        <v>314.03430582418383</v>
      </c>
      <c r="C12" s="75">
        <v>73.798061868683192</v>
      </c>
      <c r="D12" s="75">
        <v>3.063732654518986</v>
      </c>
      <c r="E12" s="75"/>
      <c r="F12" s="75">
        <v>1.956067568897218</v>
      </c>
      <c r="G12" s="75">
        <v>4.2113885730574827</v>
      </c>
      <c r="H12" s="75">
        <v>397.06355648934067</v>
      </c>
      <c r="I12" s="75"/>
      <c r="J12" s="102">
        <f>SUM(H9:H12)</f>
        <v>1287.909421481037</v>
      </c>
      <c r="K12" s="103">
        <f>AVERAGE(H9:H12)</f>
        <v>321.97735537025926</v>
      </c>
      <c r="L12" s="104">
        <f>(K12-P$12)^2</f>
        <v>132.55418964441714</v>
      </c>
      <c r="M12" s="105">
        <f>(H10-K12)^2+(H11-K12)^2+(H12-K12)^2+(H9-K12)^2</f>
        <v>14153.360256157321</v>
      </c>
      <c r="O12" s="101" t="s">
        <v>564</v>
      </c>
      <c r="P12" s="16">
        <f>P11/P10</f>
        <v>310.46413732991897</v>
      </c>
      <c r="R12" s="75">
        <f t="shared" si="1"/>
        <v>397.06355648934067</v>
      </c>
      <c r="T12" s="102">
        <f>SUM(R9:R12)</f>
        <v>1287.909421481037</v>
      </c>
      <c r="U12" s="103">
        <f>AVERAGE(R9:R12)</f>
        <v>321.97735537025926</v>
      </c>
      <c r="V12" s="104">
        <f>(U12-Z$12)^2</f>
        <v>125.78183622120135</v>
      </c>
      <c r="W12" s="105">
        <f>(R10-U12)^2+(R11-U12)^2+(R12-U12)^2+(R9-U12)^2</f>
        <v>14153.360256157321</v>
      </c>
      <c r="Y12" s="99" t="s">
        <v>564</v>
      </c>
      <c r="Z12" s="16">
        <f>Z11/Z10</f>
        <v>310.76210520714648</v>
      </c>
    </row>
    <row r="13" spans="1:26" ht="18" x14ac:dyDescent="0.25">
      <c r="A13" s="74" t="s">
        <v>36</v>
      </c>
      <c r="B13" s="75">
        <v>363.24224748676193</v>
      </c>
      <c r="C13" s="75">
        <v>85.361928159389052</v>
      </c>
      <c r="D13" s="75">
        <v>5.2521131220325472</v>
      </c>
      <c r="E13" s="75"/>
      <c r="F13" s="75">
        <v>6.8884537981859415</v>
      </c>
      <c r="G13" s="75">
        <v>24.373845490372517</v>
      </c>
      <c r="H13" s="75">
        <v>485.11858805674194</v>
      </c>
      <c r="I13" s="75"/>
      <c r="J13" s="96"/>
      <c r="K13" s="97"/>
      <c r="L13" s="97"/>
      <c r="M13" s="98"/>
      <c r="O13" s="99" t="s">
        <v>565</v>
      </c>
      <c r="P13" s="106">
        <f>SUM(L9:L132)/(P9-1)</f>
        <v>7632.5649795938389</v>
      </c>
      <c r="R13" s="75">
        <f t="shared" si="1"/>
        <v>485.11858805674194</v>
      </c>
      <c r="T13" s="96"/>
      <c r="U13" s="97"/>
      <c r="V13" s="97"/>
      <c r="W13" s="98"/>
      <c r="Y13" s="99" t="s">
        <v>565</v>
      </c>
      <c r="Z13" s="106">
        <f>SUM(V9:V480)/(Z9-1)</f>
        <v>7599.2601824873327</v>
      </c>
    </row>
    <row r="14" spans="1:26" ht="18" x14ac:dyDescent="0.25">
      <c r="A14" s="74" t="s">
        <v>37</v>
      </c>
      <c r="B14" s="75">
        <v>321.08403122348562</v>
      </c>
      <c r="C14" s="75">
        <v>75.454747337519123</v>
      </c>
      <c r="D14" s="75">
        <v>1.750704374010849</v>
      </c>
      <c r="E14" s="75"/>
      <c r="F14" s="75">
        <v>0</v>
      </c>
      <c r="G14" s="75">
        <v>11.475265667091584</v>
      </c>
      <c r="H14" s="75">
        <v>409.7647486021072</v>
      </c>
      <c r="I14" s="75"/>
      <c r="J14" s="96"/>
      <c r="K14" s="97"/>
      <c r="L14" s="97"/>
      <c r="M14" s="98"/>
      <c r="O14" s="99" t="s">
        <v>567</v>
      </c>
      <c r="P14" s="106">
        <f>SUM(M9:M132)/(P9*(P10-1))</f>
        <v>5935.3061338700545</v>
      </c>
      <c r="R14" s="75">
        <f t="shared" si="1"/>
        <v>409.7647486021072</v>
      </c>
      <c r="T14" s="96"/>
      <c r="U14" s="97"/>
      <c r="V14" s="97"/>
      <c r="W14" s="98"/>
      <c r="Y14" s="99" t="s">
        <v>567</v>
      </c>
      <c r="Z14" s="106">
        <f>SUM(W9:W480)/(Z9*(Z10-1))</f>
        <v>5950.1396638655788</v>
      </c>
    </row>
    <row r="15" spans="1:26" ht="17" x14ac:dyDescent="0.2">
      <c r="A15" s="74" t="s">
        <v>38</v>
      </c>
      <c r="B15" s="75">
        <v>393.46070449745315</v>
      </c>
      <c r="C15" s="75">
        <v>92.46326555690149</v>
      </c>
      <c r="D15" s="75">
        <v>1.750704374010849</v>
      </c>
      <c r="E15" s="75"/>
      <c r="F15" s="75">
        <v>0</v>
      </c>
      <c r="G15" s="75">
        <v>2.7204077922439902</v>
      </c>
      <c r="H15" s="75">
        <v>490.39508222060948</v>
      </c>
      <c r="I15" s="75"/>
      <c r="J15" s="96"/>
      <c r="K15" s="97"/>
      <c r="L15" s="97"/>
      <c r="M15" s="98"/>
      <c r="O15" s="107" t="s">
        <v>569</v>
      </c>
      <c r="P15" s="108">
        <f>((P9-1)*P13+P9*(P10-1)*P14)/(P9*P10-1)</f>
        <v>6336.4764064956762</v>
      </c>
      <c r="R15" s="75">
        <f t="shared" si="1"/>
        <v>490.39508222060948</v>
      </c>
      <c r="T15" s="96"/>
      <c r="U15" s="97"/>
      <c r="V15" s="97"/>
      <c r="W15" s="98"/>
      <c r="Y15" s="107" t="s">
        <v>569</v>
      </c>
      <c r="Z15" s="108">
        <f>((Z9-1)*Z13+Z9*(Z10-1)*Z14)/(Z9*Z10-1)</f>
        <v>6339.9317864489021</v>
      </c>
    </row>
    <row r="16" spans="1:26" x14ac:dyDescent="0.2">
      <c r="A16" s="74" t="s">
        <v>39</v>
      </c>
      <c r="B16" s="75">
        <v>337.17817589820783</v>
      </c>
      <c r="C16" s="75">
        <v>79.236871336078835</v>
      </c>
      <c r="D16" s="75">
        <v>4.3767609350271224</v>
      </c>
      <c r="E16" s="75"/>
      <c r="F16" s="75">
        <v>0</v>
      </c>
      <c r="G16" s="75">
        <v>6.754263771885503</v>
      </c>
      <c r="H16" s="75">
        <v>427.54607194119927</v>
      </c>
      <c r="I16" s="75">
        <v>36.01577840112202</v>
      </c>
      <c r="J16" s="102">
        <f>SUM(H13:H16)</f>
        <v>1812.824490820658</v>
      </c>
      <c r="K16" s="103">
        <f>AVERAGE(H13:H16)</f>
        <v>453.20612270516449</v>
      </c>
      <c r="L16" s="104">
        <f t="shared" ref="L16" si="2">(K16-P$12)^2</f>
        <v>20375.274388866805</v>
      </c>
      <c r="M16" s="105">
        <f>(H14-K16)^2+(H15-K16)^2+(H16-K16)^2+(H13-K16)^2</f>
        <v>4947.0153438280859</v>
      </c>
      <c r="R16" s="75">
        <f t="shared" si="1"/>
        <v>427.54607194119927</v>
      </c>
      <c r="T16" s="102">
        <f>SUM(R13:R16)</f>
        <v>1812.824490820658</v>
      </c>
      <c r="U16" s="103">
        <f>AVERAGE(R13:R16)</f>
        <v>453.20612270516449</v>
      </c>
      <c r="V16" s="104">
        <f t="shared" ref="V16" si="3">(U16-Z$12)^2</f>
        <v>20290.298120975662</v>
      </c>
      <c r="W16" s="105">
        <f>(R14-U16)^2+(R15-U16)^2+(R16-U16)^2+(R13-U16)^2</f>
        <v>4947.0153438280859</v>
      </c>
    </row>
    <row r="17" spans="1:23" x14ac:dyDescent="0.2">
      <c r="A17" s="74" t="s">
        <v>40</v>
      </c>
      <c r="B17" s="75">
        <v>325.96402242369169</v>
      </c>
      <c r="C17" s="75">
        <v>76.601545269567538</v>
      </c>
      <c r="D17" s="75">
        <v>3.93908484152441</v>
      </c>
      <c r="E17" s="75"/>
      <c r="F17" s="75">
        <v>3.3706568209405252</v>
      </c>
      <c r="G17" s="75">
        <v>24.422542118487492</v>
      </c>
      <c r="H17" s="75">
        <v>434.29785147421171</v>
      </c>
      <c r="I17" s="75"/>
      <c r="J17" s="96"/>
      <c r="K17" s="97"/>
      <c r="L17" s="97"/>
      <c r="M17" s="98"/>
      <c r="R17" s="75">
        <f t="shared" si="1"/>
        <v>434.29785147421171</v>
      </c>
      <c r="T17" s="96"/>
      <c r="U17" s="97"/>
      <c r="V17" s="97"/>
      <c r="W17" s="98"/>
    </row>
    <row r="18" spans="1:23" x14ac:dyDescent="0.2">
      <c r="A18" s="74" t="s">
        <v>41</v>
      </c>
      <c r="B18" s="75">
        <v>294.97868273279698</v>
      </c>
      <c r="C18" s="75">
        <v>69.319990442207285</v>
      </c>
      <c r="D18" s="75">
        <v>7.8781696830488199</v>
      </c>
      <c r="E18" s="75"/>
      <c r="F18" s="75">
        <v>13.844535337376008</v>
      </c>
      <c r="G18" s="75">
        <v>21.844256012768916</v>
      </c>
      <c r="H18" s="75">
        <v>407.86563420819806</v>
      </c>
      <c r="I18" s="75"/>
      <c r="J18" s="96"/>
      <c r="K18" s="97"/>
      <c r="L18" s="97"/>
      <c r="M18" s="98"/>
      <c r="R18" s="75">
        <f t="shared" si="1"/>
        <v>407.86563420819806</v>
      </c>
      <c r="T18" s="96"/>
      <c r="U18" s="97"/>
      <c r="V18" s="97"/>
      <c r="W18" s="98"/>
    </row>
    <row r="19" spans="1:23" x14ac:dyDescent="0.2">
      <c r="A19" s="74" t="s">
        <v>42</v>
      </c>
      <c r="B19" s="75">
        <v>346.25845591691223</v>
      </c>
      <c r="C19" s="75">
        <v>81.370737140474375</v>
      </c>
      <c r="D19" s="75">
        <v>9.1911979635569576</v>
      </c>
      <c r="E19" s="75"/>
      <c r="F19" s="75">
        <v>7.2837202371996783</v>
      </c>
      <c r="G19" s="75">
        <v>4.7815587035597904</v>
      </c>
      <c r="H19" s="75">
        <v>448.885669961703</v>
      </c>
      <c r="I19" s="75"/>
      <c r="J19" s="96"/>
      <c r="K19" s="97"/>
      <c r="L19" s="97"/>
      <c r="M19" s="98"/>
      <c r="R19" s="75">
        <f t="shared" si="1"/>
        <v>448.885669961703</v>
      </c>
      <c r="T19" s="96"/>
      <c r="U19" s="97"/>
      <c r="V19" s="97"/>
      <c r="W19" s="98"/>
    </row>
    <row r="20" spans="1:23" x14ac:dyDescent="0.2">
      <c r="A20" s="74" t="s">
        <v>43</v>
      </c>
      <c r="B20" s="75">
        <v>410.58483758692751</v>
      </c>
      <c r="C20" s="75">
        <v>96.487436832927955</v>
      </c>
      <c r="D20" s="75">
        <v>8.3158457765515319</v>
      </c>
      <c r="E20" s="75"/>
      <c r="F20" s="75">
        <v>1.7001414566147131</v>
      </c>
      <c r="G20" s="75">
        <v>0.33161870787660247</v>
      </c>
      <c r="H20" s="75">
        <v>517.41988036089833</v>
      </c>
      <c r="I20" s="75">
        <v>142.71774193548387</v>
      </c>
      <c r="J20" s="102">
        <f>SUM(H17:H20)</f>
        <v>1808.4690360050113</v>
      </c>
      <c r="K20" s="103">
        <f>AVERAGE(H17:H20)</f>
        <v>452.11725900125282</v>
      </c>
      <c r="L20" s="104">
        <f t="shared" ref="L20" si="4">(K20-P$12)^2</f>
        <v>20065.60687923371</v>
      </c>
      <c r="M20" s="105">
        <f>(H18-K20)^2+(H19-K20)^2+(H20-K20)^2+(H17-K20)^2</f>
        <v>6550.6131056018367</v>
      </c>
      <c r="R20" s="75">
        <f t="shared" si="1"/>
        <v>517.41988036089833</v>
      </c>
      <c r="T20" s="102">
        <f>SUM(R17:R20)</f>
        <v>1808.4690360050113</v>
      </c>
      <c r="U20" s="103">
        <f>AVERAGE(R17:R20)</f>
        <v>452.11725900125282</v>
      </c>
      <c r="V20" s="104">
        <f t="shared" ref="V20" si="5">(U20-Z$12)^2</f>
        <v>19981.279504155456</v>
      </c>
      <c r="W20" s="105">
        <f>(R18-U20)^2+(R19-U20)^2+(R20-U20)^2+(R17-U20)^2</f>
        <v>6550.6131056018367</v>
      </c>
    </row>
    <row r="21" spans="1:23" x14ac:dyDescent="0.2">
      <c r="A21" s="74" t="s">
        <v>48</v>
      </c>
      <c r="B21" s="75">
        <v>274.13538351725327</v>
      </c>
      <c r="C21" s="75">
        <v>64.42181512655452</v>
      </c>
      <c r="D21" s="75">
        <v>4.8144370285298344</v>
      </c>
      <c r="E21" s="75"/>
      <c r="F21" s="75">
        <v>1.3242091836734695</v>
      </c>
      <c r="G21" s="75">
        <v>14.933615761351451</v>
      </c>
      <c r="H21" s="75">
        <v>359.62946061736255</v>
      </c>
      <c r="I21" s="75"/>
      <c r="J21" s="96"/>
      <c r="K21" s="97"/>
      <c r="L21" s="97"/>
      <c r="M21" s="98"/>
      <c r="R21" s="75">
        <f t="shared" si="1"/>
        <v>359.62946061736255</v>
      </c>
      <c r="T21" s="96"/>
      <c r="U21" s="97"/>
      <c r="V21" s="97"/>
      <c r="W21" s="98"/>
    </row>
    <row r="22" spans="1:23" x14ac:dyDescent="0.2">
      <c r="A22" s="74" t="s">
        <v>49</v>
      </c>
      <c r="B22" s="75">
        <v>373.1589831952457</v>
      </c>
      <c r="C22" s="75">
        <v>87.692361050882738</v>
      </c>
      <c r="D22" s="75">
        <v>2.6260565610162736</v>
      </c>
      <c r="E22" s="75"/>
      <c r="F22" s="75">
        <v>0</v>
      </c>
      <c r="G22" s="75">
        <v>10.449375189272825</v>
      </c>
      <c r="H22" s="75">
        <v>473.92677599641752</v>
      </c>
      <c r="I22" s="75"/>
      <c r="J22" s="96"/>
      <c r="K22" s="97"/>
      <c r="L22" s="97"/>
      <c r="M22" s="98"/>
      <c r="R22" s="75">
        <f t="shared" si="1"/>
        <v>473.92677599641752</v>
      </c>
      <c r="T22" s="96"/>
      <c r="U22" s="97"/>
      <c r="V22" s="97"/>
      <c r="W22" s="98"/>
    </row>
    <row r="23" spans="1:23" x14ac:dyDescent="0.2">
      <c r="A23" s="74" t="s">
        <v>50</v>
      </c>
      <c r="B23" s="75">
        <v>278.8497940456802</v>
      </c>
      <c r="C23" s="75">
        <v>65.529701600734839</v>
      </c>
      <c r="D23" s="75">
        <v>3.063732654518986</v>
      </c>
      <c r="E23" s="75"/>
      <c r="F23" s="75">
        <v>0</v>
      </c>
      <c r="G23" s="75">
        <v>22.076875803149559</v>
      </c>
      <c r="H23" s="75">
        <v>369.52010410408354</v>
      </c>
      <c r="I23" s="75"/>
      <c r="J23" s="96"/>
      <c r="K23" s="97"/>
      <c r="L23" s="97"/>
      <c r="M23" s="98"/>
      <c r="R23" s="75">
        <f t="shared" si="1"/>
        <v>369.52010410408354</v>
      </c>
      <c r="T23" s="96"/>
      <c r="U23" s="97"/>
      <c r="V23" s="97"/>
      <c r="W23" s="98"/>
    </row>
    <row r="24" spans="1:23" x14ac:dyDescent="0.2">
      <c r="A24" s="74" t="s">
        <v>51</v>
      </c>
      <c r="B24" s="75">
        <v>129.99424673910659</v>
      </c>
      <c r="C24" s="75">
        <v>30.548647983690046</v>
      </c>
      <c r="D24" s="75">
        <v>3.501408748021698</v>
      </c>
      <c r="E24" s="75"/>
      <c r="F24" s="75">
        <v>0</v>
      </c>
      <c r="G24" s="75">
        <v>0.41970492715632496</v>
      </c>
      <c r="H24" s="75">
        <v>164.46400839797465</v>
      </c>
      <c r="I24" s="75">
        <v>35.913218793828889</v>
      </c>
      <c r="J24" s="102">
        <f>SUM(H21:H24)</f>
        <v>1367.5403491158384</v>
      </c>
      <c r="K24" s="103">
        <f>AVERAGE(H21:H24)</f>
        <v>341.88508727895959</v>
      </c>
      <c r="L24" s="104">
        <f t="shared" ref="L24" si="6">(K24-P$12)^2</f>
        <v>987.27609570011566</v>
      </c>
      <c r="M24" s="105">
        <f>(H22-K24)^2+(H23-K24)^2+(H24-K24)^2+(H21-K24)^2</f>
        <v>49991.803730748252</v>
      </c>
      <c r="R24" s="75">
        <f t="shared" si="1"/>
        <v>164.46400839797465</v>
      </c>
      <c r="T24" s="102">
        <f>SUM(R21:R24)</f>
        <v>1367.5403491158384</v>
      </c>
      <c r="U24" s="103">
        <f>AVERAGE(R21:R24)</f>
        <v>341.88508727895959</v>
      </c>
      <c r="V24" s="104">
        <f t="shared" ref="V24" si="7">(U24-Z$12)^2</f>
        <v>968.64001304240037</v>
      </c>
      <c r="W24" s="105">
        <f>(R22-U24)^2+(R23-U24)^2+(R24-U24)^2+(R21-U24)^2</f>
        <v>49991.803730748252</v>
      </c>
    </row>
    <row r="25" spans="1:23" x14ac:dyDescent="0.2">
      <c r="A25" s="74" t="s">
        <v>52</v>
      </c>
      <c r="B25" s="75">
        <v>248.39295866860303</v>
      </c>
      <c r="C25" s="75">
        <v>58.372345287121711</v>
      </c>
      <c r="D25" s="75">
        <v>5.2521131220325472</v>
      </c>
      <c r="E25" s="75"/>
      <c r="F25" s="75">
        <v>1.3114788754434787</v>
      </c>
      <c r="G25" s="75">
        <v>18.047385889754981</v>
      </c>
      <c r="H25" s="75">
        <v>331.37628184295573</v>
      </c>
      <c r="I25" s="75"/>
      <c r="J25" s="96"/>
      <c r="K25" s="97"/>
      <c r="L25" s="97"/>
      <c r="M25" s="98"/>
      <c r="R25" s="75">
        <f t="shared" si="1"/>
        <v>331.37628184295573</v>
      </c>
      <c r="T25" s="96"/>
      <c r="U25" s="97"/>
      <c r="V25" s="97"/>
      <c r="W25" s="98"/>
    </row>
    <row r="26" spans="1:23" x14ac:dyDescent="0.2">
      <c r="A26" s="74" t="s">
        <v>53</v>
      </c>
      <c r="B26" s="75">
        <v>278.17188953046821</v>
      </c>
      <c r="C26" s="75">
        <v>65.370394039660027</v>
      </c>
      <c r="D26" s="75">
        <v>5.6897892155352592</v>
      </c>
      <c r="E26" s="75"/>
      <c r="F26" s="75">
        <v>5.7932612650448849</v>
      </c>
      <c r="G26" s="75">
        <v>2.5225105038469224</v>
      </c>
      <c r="H26" s="75">
        <v>357.5478445545553</v>
      </c>
      <c r="I26" s="75"/>
      <c r="J26" s="96"/>
      <c r="K26" s="97"/>
      <c r="L26" s="97"/>
      <c r="M26" s="98"/>
      <c r="R26" s="75">
        <f t="shared" si="1"/>
        <v>357.5478445545553</v>
      </c>
      <c r="T26" s="96"/>
      <c r="U26" s="97"/>
      <c r="V26" s="97"/>
      <c r="W26" s="98"/>
    </row>
    <row r="27" spans="1:23" x14ac:dyDescent="0.2">
      <c r="A27" s="74" t="s">
        <v>54</v>
      </c>
      <c r="B27" s="75">
        <v>388.29532865904531</v>
      </c>
      <c r="C27" s="75">
        <v>91.249402234875646</v>
      </c>
      <c r="D27" s="75">
        <v>0.43767609350271225</v>
      </c>
      <c r="E27" s="75"/>
      <c r="F27" s="75">
        <v>0</v>
      </c>
      <c r="G27" s="75">
        <v>0.48916226812899133</v>
      </c>
      <c r="H27" s="75">
        <v>480.47156925555265</v>
      </c>
      <c r="I27" s="75"/>
      <c r="J27" s="96"/>
      <c r="K27" s="97"/>
      <c r="L27" s="97"/>
      <c r="M27" s="98"/>
      <c r="R27" s="75">
        <f t="shared" si="1"/>
        <v>480.47156925555265</v>
      </c>
      <c r="T27" s="96"/>
      <c r="U27" s="97"/>
      <c r="V27" s="97"/>
      <c r="W27" s="98"/>
    </row>
    <row r="28" spans="1:23" x14ac:dyDescent="0.2">
      <c r="A28" s="74" t="s">
        <v>55</v>
      </c>
      <c r="B28" s="75">
        <v>250.22626939647117</v>
      </c>
      <c r="C28" s="75">
        <v>58.80317330817072</v>
      </c>
      <c r="D28" s="75">
        <v>7.002817496043396</v>
      </c>
      <c r="E28" s="75"/>
      <c r="F28" s="75">
        <v>4.1198594721864819</v>
      </c>
      <c r="G28" s="75">
        <v>26.354557892118887</v>
      </c>
      <c r="H28" s="75">
        <v>346.50667756499064</v>
      </c>
      <c r="I28" s="75">
        <v>117.79880785413745</v>
      </c>
      <c r="J28" s="102">
        <f>SUM(H25:H28)</f>
        <v>1515.9023732180544</v>
      </c>
      <c r="K28" s="103">
        <f>AVERAGE(H25:H28)</f>
        <v>378.97559330451361</v>
      </c>
      <c r="L28" s="104">
        <f t="shared" ref="L28" si="8">(K28-P$12)^2</f>
        <v>4693.8195997588191</v>
      </c>
      <c r="M28" s="105">
        <f>(H26-K28)^2+(H27-K28)^2+(H28-K28)^2+(H25-K28)^2</f>
        <v>14080.506491659871</v>
      </c>
      <c r="R28" s="75">
        <f t="shared" si="1"/>
        <v>346.50667756499064</v>
      </c>
      <c r="T28" s="102">
        <f>SUM(R25:R28)</f>
        <v>1515.9023732180544</v>
      </c>
      <c r="U28" s="103">
        <f>AVERAGE(R25:R28)</f>
        <v>378.97559330451361</v>
      </c>
      <c r="V28" s="104">
        <f t="shared" ref="V28" si="9">(U28-Z$12)^2</f>
        <v>4653.0799584096476</v>
      </c>
      <c r="W28" s="105">
        <f>(R26-U28)^2+(R27-U28)^2+(R28-U28)^2+(R25-U28)^2</f>
        <v>14080.506491659871</v>
      </c>
    </row>
    <row r="29" spans="1:23" x14ac:dyDescent="0.2">
      <c r="A29" s="74" t="s">
        <v>60</v>
      </c>
      <c r="B29" s="75">
        <v>211.73662503689511</v>
      </c>
      <c r="C29" s="75">
        <v>49.758106883670344</v>
      </c>
      <c r="D29" s="75">
        <v>0.43767609350271225</v>
      </c>
      <c r="E29" s="75"/>
      <c r="F29" s="75">
        <v>0</v>
      </c>
      <c r="G29" s="75">
        <v>1.7257774358148579</v>
      </c>
      <c r="H29" s="75">
        <v>263.65818544988304</v>
      </c>
      <c r="I29" s="75"/>
      <c r="J29" s="96"/>
      <c r="K29" s="97"/>
      <c r="L29" s="97"/>
      <c r="M29" s="98"/>
      <c r="R29" s="75">
        <f t="shared" si="1"/>
        <v>263.65818544988304</v>
      </c>
      <c r="T29" s="96"/>
      <c r="U29" s="97"/>
      <c r="V29" s="97"/>
      <c r="W29" s="98"/>
    </row>
    <row r="30" spans="1:23" x14ac:dyDescent="0.2">
      <c r="A30" s="74" t="s">
        <v>61</v>
      </c>
      <c r="B30" s="75">
        <v>276.42433316730342</v>
      </c>
      <c r="C30" s="75">
        <v>64.959718294316303</v>
      </c>
      <c r="D30" s="75">
        <v>0.8753521870054245</v>
      </c>
      <c r="E30" s="75"/>
      <c r="F30" s="75">
        <v>0</v>
      </c>
      <c r="G30" s="75">
        <v>0.91417210765090196</v>
      </c>
      <c r="H30" s="75">
        <v>343.17357575627608</v>
      </c>
      <c r="I30" s="75"/>
      <c r="J30" s="96"/>
      <c r="K30" s="97"/>
      <c r="L30" s="97"/>
      <c r="M30" s="98"/>
      <c r="R30" s="75">
        <f t="shared" si="1"/>
        <v>343.17357575627608</v>
      </c>
      <c r="T30" s="96"/>
      <c r="U30" s="97"/>
      <c r="V30" s="97"/>
      <c r="W30" s="98"/>
    </row>
    <row r="31" spans="1:23" x14ac:dyDescent="0.2">
      <c r="A31" s="74" t="s">
        <v>62</v>
      </c>
      <c r="B31" s="75">
        <v>88.120398133931047</v>
      </c>
      <c r="C31" s="75">
        <v>20.708293561473795</v>
      </c>
      <c r="D31" s="75">
        <v>8.7535218700542448</v>
      </c>
      <c r="E31" s="75"/>
      <c r="F31" s="75">
        <v>5.0585034013605448</v>
      </c>
      <c r="G31" s="75">
        <v>6.3695188340686615</v>
      </c>
      <c r="H31" s="75">
        <v>129.0102358008883</v>
      </c>
      <c r="I31" s="75"/>
      <c r="J31" s="96"/>
      <c r="K31" s="97"/>
      <c r="L31" s="97"/>
      <c r="M31" s="98"/>
      <c r="R31" s="75">
        <f t="shared" si="1"/>
        <v>129.0102358008883</v>
      </c>
      <c r="T31" s="96"/>
      <c r="U31" s="97"/>
      <c r="V31" s="97"/>
      <c r="W31" s="98"/>
    </row>
    <row r="32" spans="1:23" x14ac:dyDescent="0.2">
      <c r="A32" s="74" t="s">
        <v>63</v>
      </c>
      <c r="B32" s="75">
        <v>139.39670826303851</v>
      </c>
      <c r="C32" s="75">
        <v>32.758226441814045</v>
      </c>
      <c r="D32" s="75">
        <v>2.6260565610162736</v>
      </c>
      <c r="E32" s="75"/>
      <c r="F32" s="75">
        <v>0</v>
      </c>
      <c r="G32" s="75">
        <v>11.236788266498886</v>
      </c>
      <c r="H32" s="75">
        <v>186.01777953236771</v>
      </c>
      <c r="I32" s="75">
        <v>51.176928471248253</v>
      </c>
      <c r="J32" s="102">
        <f>SUM(H29:H32)</f>
        <v>921.85977653941518</v>
      </c>
      <c r="K32" s="103">
        <f>AVERAGE(H29:H32)</f>
        <v>230.46494413485379</v>
      </c>
      <c r="L32" s="104">
        <f t="shared" ref="L32" si="10">(K32-P$12)^2</f>
        <v>6399.8709118613624</v>
      </c>
      <c r="M32" s="105">
        <f>(H30-K32)^2+(H31-K32)^2+(H32-K32)^2+(H29-K32)^2</f>
        <v>26073.635195301737</v>
      </c>
      <c r="R32" s="75">
        <f t="shared" si="1"/>
        <v>186.01777953236771</v>
      </c>
      <c r="T32" s="102">
        <f>SUM(R29:R32)</f>
        <v>921.85977653941518</v>
      </c>
      <c r="U32" s="103">
        <f>AVERAGE(R29:R32)</f>
        <v>230.46494413485379</v>
      </c>
      <c r="V32" s="104">
        <f t="shared" ref="V32" si="11">(U32-Z$12)^2</f>
        <v>6447.6340762697155</v>
      </c>
      <c r="W32" s="105">
        <f>(R30-U32)^2+(R31-U32)^2+(R32-U32)^2+(R29-U32)^2</f>
        <v>26073.635195301737</v>
      </c>
    </row>
    <row r="33" spans="1:23" x14ac:dyDescent="0.2">
      <c r="A33" s="74" t="s">
        <v>69</v>
      </c>
      <c r="B33" s="75">
        <v>130.06227011087083</v>
      </c>
      <c r="C33" s="75">
        <v>30.564633476054642</v>
      </c>
      <c r="D33" s="75">
        <v>3.063732654518986</v>
      </c>
      <c r="E33" s="75">
        <v>3.0020452586206892</v>
      </c>
      <c r="F33" s="75">
        <v>4.0565364583333334</v>
      </c>
      <c r="G33" s="75">
        <v>13.644481344396009</v>
      </c>
      <c r="H33" s="75">
        <v>181.39165404417381</v>
      </c>
      <c r="I33" s="75"/>
      <c r="J33" s="96"/>
      <c r="K33" s="97"/>
      <c r="L33" s="97"/>
      <c r="M33" s="98"/>
      <c r="R33" s="75">
        <f t="shared" si="1"/>
        <v>184.39369930279449</v>
      </c>
      <c r="T33" s="96"/>
      <c r="U33" s="97"/>
      <c r="V33" s="97"/>
      <c r="W33" s="98"/>
    </row>
    <row r="34" spans="1:23" x14ac:dyDescent="0.2">
      <c r="A34" s="74" t="s">
        <v>70</v>
      </c>
      <c r="B34" s="75">
        <v>181.46705161031318</v>
      </c>
      <c r="C34" s="75">
        <v>42.644757128423592</v>
      </c>
      <c r="D34" s="75">
        <v>2.6260565610162736</v>
      </c>
      <c r="E34" s="75"/>
      <c r="F34" s="75">
        <v>0</v>
      </c>
      <c r="G34" s="75">
        <v>6.0187777676649477</v>
      </c>
      <c r="H34" s="75">
        <v>232.756643067418</v>
      </c>
      <c r="I34" s="75"/>
      <c r="J34" s="96"/>
      <c r="K34" s="97"/>
      <c r="L34" s="97"/>
      <c r="M34" s="98"/>
      <c r="R34" s="75">
        <f t="shared" si="1"/>
        <v>232.756643067418</v>
      </c>
      <c r="T34" s="96"/>
      <c r="U34" s="97"/>
      <c r="V34" s="97"/>
      <c r="W34" s="98"/>
    </row>
    <row r="35" spans="1:23" x14ac:dyDescent="0.2">
      <c r="A35" s="74" t="s">
        <v>71</v>
      </c>
      <c r="B35" s="75">
        <v>42.625543605859754</v>
      </c>
      <c r="C35" s="75">
        <v>8.7382364392012484</v>
      </c>
      <c r="D35" s="75">
        <v>2.1883804675135612</v>
      </c>
      <c r="E35" s="75"/>
      <c r="F35" s="75">
        <v>0</v>
      </c>
      <c r="G35" s="75">
        <v>1.642055432231242</v>
      </c>
      <c r="H35" s="75">
        <v>55.194215944805805</v>
      </c>
      <c r="I35" s="75"/>
      <c r="J35" s="96"/>
      <c r="K35" s="97"/>
      <c r="L35" s="97"/>
      <c r="M35" s="98"/>
      <c r="R35" s="75">
        <f t="shared" si="1"/>
        <v>55.194215944805805</v>
      </c>
      <c r="T35" s="96"/>
      <c r="U35" s="97"/>
      <c r="V35" s="97"/>
      <c r="W35" s="98"/>
    </row>
    <row r="36" spans="1:23" x14ac:dyDescent="0.2">
      <c r="A36" s="74" t="s">
        <v>72</v>
      </c>
      <c r="B36" s="75">
        <v>143.04725685923569</v>
      </c>
      <c r="C36" s="75">
        <v>33.616105361920383</v>
      </c>
      <c r="D36" s="75">
        <v>0</v>
      </c>
      <c r="E36" s="75"/>
      <c r="F36" s="75">
        <v>0</v>
      </c>
      <c r="G36" s="75">
        <v>3.3037205347068985</v>
      </c>
      <c r="H36" s="75">
        <v>179.96708275586298</v>
      </c>
      <c r="I36" s="75"/>
      <c r="J36" s="102">
        <f>SUM(H33:H36)</f>
        <v>649.30959581226057</v>
      </c>
      <c r="K36" s="103">
        <f>AVERAGE(H33:H36)</f>
        <v>162.32739895306514</v>
      </c>
      <c r="L36" s="104">
        <f t="shared" ref="L36" si="12">(K36-P$12)^2</f>
        <v>21944.493256932437</v>
      </c>
      <c r="M36" s="105">
        <f>(H34-K36)^2+(H35-K36)^2+(H36-K36)^2+(H33-K36)^2</f>
        <v>17112.401594841846</v>
      </c>
      <c r="R36" s="75">
        <f t="shared" si="1"/>
        <v>179.96708275586298</v>
      </c>
      <c r="T36" s="102">
        <f>SUM(R33:R36)</f>
        <v>652.31164107088125</v>
      </c>
      <c r="U36" s="103">
        <f>AVERAGE(R33:R36)</f>
        <v>163.07791026772031</v>
      </c>
      <c r="V36" s="104">
        <f t="shared" ref="V36" si="13">(U36-Z$12)^2</f>
        <v>21810.621434906428</v>
      </c>
      <c r="W36" s="105">
        <f>(R34-U36)^2+(R35-U36)^2+(R36-U36)^2+(R33-U36)^2</f>
        <v>17233.62431485374</v>
      </c>
    </row>
    <row r="37" spans="1:23" x14ac:dyDescent="0.2">
      <c r="A37" s="74" t="s">
        <v>77</v>
      </c>
      <c r="B37" s="75">
        <v>226.92939229068588</v>
      </c>
      <c r="C37" s="75">
        <v>53.328407188311182</v>
      </c>
      <c r="D37" s="75">
        <v>1.750704374010849</v>
      </c>
      <c r="E37" s="75">
        <v>3.5630046296296296</v>
      </c>
      <c r="F37" s="75">
        <v>24.561555376563167</v>
      </c>
      <c r="G37" s="75">
        <v>6.1674972847324883</v>
      </c>
      <c r="H37" s="75">
        <v>312.73755651430355</v>
      </c>
      <c r="I37" s="75"/>
      <c r="J37" s="96"/>
      <c r="K37" s="97"/>
      <c r="L37" s="97"/>
      <c r="M37" s="98"/>
      <c r="R37" s="75">
        <f t="shared" si="1"/>
        <v>316.30056114393318</v>
      </c>
      <c r="T37" s="96"/>
      <c r="U37" s="97"/>
      <c r="V37" s="97"/>
      <c r="W37" s="98"/>
    </row>
    <row r="38" spans="1:23" x14ac:dyDescent="0.2">
      <c r="A38" s="74" t="s">
        <v>78</v>
      </c>
      <c r="B38" s="75">
        <v>173.95090745720276</v>
      </c>
      <c r="C38" s="75">
        <v>40.878463252442643</v>
      </c>
      <c r="D38" s="75">
        <v>3.063732654518986</v>
      </c>
      <c r="E38" s="75"/>
      <c r="F38" s="75">
        <v>3.666666666666667</v>
      </c>
      <c r="G38" s="75">
        <v>3.9138162992629884</v>
      </c>
      <c r="H38" s="75">
        <v>225.47358633009401</v>
      </c>
      <c r="I38" s="75"/>
      <c r="J38" s="96"/>
      <c r="K38" s="97"/>
      <c r="L38" s="97"/>
      <c r="M38" s="98"/>
      <c r="R38" s="75">
        <f t="shared" si="1"/>
        <v>225.47358633009401</v>
      </c>
      <c r="T38" s="96"/>
      <c r="U38" s="97"/>
      <c r="V38" s="97"/>
      <c r="W38" s="98"/>
    </row>
    <row r="39" spans="1:23" x14ac:dyDescent="0.2">
      <c r="A39" s="74" t="s">
        <v>79</v>
      </c>
      <c r="B39" s="75">
        <v>188.45020749644408</v>
      </c>
      <c r="C39" s="75">
        <v>44.285798761664353</v>
      </c>
      <c r="D39" s="75">
        <v>3.93908484152441</v>
      </c>
      <c r="E39" s="75"/>
      <c r="F39" s="75">
        <v>0</v>
      </c>
      <c r="G39" s="75">
        <v>3.3010063934965985</v>
      </c>
      <c r="H39" s="75">
        <v>239.97609749312946</v>
      </c>
      <c r="I39" s="75"/>
      <c r="J39" s="96"/>
      <c r="K39" s="97"/>
      <c r="L39" s="97"/>
      <c r="M39" s="98"/>
      <c r="R39" s="75">
        <f t="shared" si="1"/>
        <v>239.97609749312946</v>
      </c>
      <c r="T39" s="96"/>
      <c r="U39" s="97"/>
      <c r="V39" s="97"/>
      <c r="W39" s="98"/>
    </row>
    <row r="40" spans="1:23" x14ac:dyDescent="0.2">
      <c r="A40" s="74" t="s">
        <v>80</v>
      </c>
      <c r="B40" s="75">
        <v>168.69369007854962</v>
      </c>
      <c r="C40" s="75">
        <v>39.64301716845916</v>
      </c>
      <c r="D40" s="75">
        <v>1.3130282805081368</v>
      </c>
      <c r="E40" s="75"/>
      <c r="F40" s="75">
        <v>20.255252901792932</v>
      </c>
      <c r="G40" s="75">
        <v>0.95754901899368949</v>
      </c>
      <c r="H40" s="75">
        <v>230.86253744830356</v>
      </c>
      <c r="I40" s="75"/>
      <c r="J40" s="102">
        <f>SUM(H37:H40)</f>
        <v>1009.0497777858305</v>
      </c>
      <c r="K40" s="103">
        <f>AVERAGE(H37:H40)</f>
        <v>252.26244444645764</v>
      </c>
      <c r="L40" s="104">
        <f t="shared" ref="L40" si="14">(K40-P$12)^2</f>
        <v>3387.4370545007537</v>
      </c>
      <c r="M40" s="105">
        <f>(H38-K40)^2+(H39-K40)^2+(H40-K40)^2+(H37-K40)^2</f>
        <v>4983.7924397843844</v>
      </c>
      <c r="R40" s="75">
        <f t="shared" si="1"/>
        <v>230.86253744830356</v>
      </c>
      <c r="T40" s="102">
        <f>SUM(R37:R40)</f>
        <v>1012.6127824154602</v>
      </c>
      <c r="U40" s="103">
        <f>AVERAGE(R37:R40)</f>
        <v>253.15319560386504</v>
      </c>
      <c r="V40" s="104">
        <f t="shared" ref="V40" si="15">(U40-Z$12)^2</f>
        <v>3318.7864656790516</v>
      </c>
      <c r="W40" s="105">
        <f>(R38-U40)^2+(R39-U40)^2+(R40-U40)^2+(R37-U40)^2</f>
        <v>5424.2598998276681</v>
      </c>
    </row>
    <row r="41" spans="1:23" x14ac:dyDescent="0.2">
      <c r="A41" s="74" t="s">
        <v>81</v>
      </c>
      <c r="B41" s="75">
        <v>242.04607777490173</v>
      </c>
      <c r="C41" s="75">
        <v>56.880828277101905</v>
      </c>
      <c r="D41" s="75">
        <v>5.2521131220325472</v>
      </c>
      <c r="E41" s="75"/>
      <c r="F41" s="75">
        <v>0</v>
      </c>
      <c r="G41" s="75">
        <v>10.025597199750226</v>
      </c>
      <c r="H41" s="75">
        <v>314.20461637378639</v>
      </c>
      <c r="I41" s="75"/>
      <c r="J41" s="96"/>
      <c r="K41" s="97"/>
      <c r="L41" s="97"/>
      <c r="M41" s="98"/>
      <c r="R41" s="75">
        <f t="shared" si="1"/>
        <v>314.20461637378639</v>
      </c>
      <c r="T41" s="96"/>
      <c r="U41" s="97"/>
      <c r="V41" s="97"/>
      <c r="W41" s="98"/>
    </row>
    <row r="42" spans="1:23" x14ac:dyDescent="0.2">
      <c r="A42" s="74" t="s">
        <v>82</v>
      </c>
      <c r="B42" s="75">
        <v>192.63268213987385</v>
      </c>
      <c r="C42" s="75">
        <v>45.268680302870351</v>
      </c>
      <c r="D42" s="75">
        <v>3.501408748021698</v>
      </c>
      <c r="E42" s="75"/>
      <c r="F42" s="75">
        <v>0</v>
      </c>
      <c r="G42" s="75">
        <v>3.70319030543989</v>
      </c>
      <c r="H42" s="75">
        <v>245.10596149620579</v>
      </c>
      <c r="I42" s="75"/>
      <c r="J42" s="96"/>
      <c r="K42" s="97"/>
      <c r="L42" s="97"/>
      <c r="M42" s="98"/>
      <c r="R42" s="75">
        <f t="shared" si="1"/>
        <v>245.10596149620579</v>
      </c>
      <c r="T42" s="96"/>
      <c r="U42" s="97"/>
      <c r="V42" s="97"/>
      <c r="W42" s="98"/>
    </row>
    <row r="43" spans="1:23" x14ac:dyDescent="0.2">
      <c r="A43" s="74" t="s">
        <v>83</v>
      </c>
      <c r="B43" s="75">
        <v>126.86754883142441</v>
      </c>
      <c r="C43" s="75">
        <v>29.813873975384737</v>
      </c>
      <c r="D43" s="75">
        <v>3.063732654518986</v>
      </c>
      <c r="E43" s="75"/>
      <c r="F43" s="75">
        <v>2.0793469110299534</v>
      </c>
      <c r="G43" s="75">
        <v>2.6683900422480491</v>
      </c>
      <c r="H43" s="75">
        <v>164.49289241460616</v>
      </c>
      <c r="I43" s="75"/>
      <c r="J43" s="96"/>
      <c r="K43" s="97"/>
      <c r="L43" s="97"/>
      <c r="M43" s="98"/>
      <c r="R43" s="75">
        <f t="shared" si="1"/>
        <v>164.49289241460616</v>
      </c>
      <c r="T43" s="96"/>
      <c r="U43" s="97"/>
      <c r="V43" s="97"/>
      <c r="W43" s="98"/>
    </row>
    <row r="44" spans="1:23" x14ac:dyDescent="0.2">
      <c r="A44" s="74" t="s">
        <v>84</v>
      </c>
      <c r="B44" s="75">
        <v>226.62763175100906</v>
      </c>
      <c r="C44" s="75">
        <v>53.25749346148713</v>
      </c>
      <c r="D44" s="75">
        <v>5.6897892155352592</v>
      </c>
      <c r="E44" s="75"/>
      <c r="F44" s="75">
        <v>1.5938372031249142</v>
      </c>
      <c r="G44" s="75">
        <v>5.5540267323215025</v>
      </c>
      <c r="H44" s="75">
        <v>292.72277836347786</v>
      </c>
      <c r="I44" s="75">
        <v>43.262272089761574</v>
      </c>
      <c r="J44" s="102">
        <f>SUM(H41:H44)</f>
        <v>1016.526248648076</v>
      </c>
      <c r="K44" s="103">
        <f>AVERAGE(H41:H44)</f>
        <v>254.13156216201901</v>
      </c>
      <c r="L44" s="104">
        <f t="shared" ref="L44" si="16">(K44-P$12)^2</f>
        <v>3173.3590250470993</v>
      </c>
      <c r="M44" s="105">
        <f>(H42-K44)^2+(H43-K44)^2+(H44-K44)^2+(H41-K44)^2</f>
        <v>13214.606391702158</v>
      </c>
      <c r="R44" s="75">
        <f t="shared" si="1"/>
        <v>292.72277836347786</v>
      </c>
      <c r="T44" s="102">
        <f>SUM(R41:R44)</f>
        <v>1016.526248648076</v>
      </c>
      <c r="U44" s="103">
        <f>AVERAGE(R41:R44)</f>
        <v>254.13156216201901</v>
      </c>
      <c r="V44" s="104">
        <f t="shared" ref="V44" si="17">(U44-Z$12)^2</f>
        <v>3207.018405586035</v>
      </c>
      <c r="W44" s="105">
        <f>(R42-U44)^2+(R43-U44)^2+(R44-U44)^2+(R41-U44)^2</f>
        <v>13214.606391702158</v>
      </c>
    </row>
    <row r="45" spans="1:23" x14ac:dyDescent="0.2">
      <c r="A45" s="74" t="s">
        <v>89</v>
      </c>
      <c r="B45" s="75">
        <v>197.19344174193213</v>
      </c>
      <c r="C45" s="75">
        <v>46.340458809354047</v>
      </c>
      <c r="D45" s="75">
        <v>1.750704374010849</v>
      </c>
      <c r="E45" s="75"/>
      <c r="F45" s="75">
        <v>2.778221991921769</v>
      </c>
      <c r="G45" s="75">
        <v>6.1188463035378691</v>
      </c>
      <c r="H45" s="75">
        <v>254.18167322075669</v>
      </c>
      <c r="I45" s="75"/>
      <c r="J45" s="96"/>
      <c r="K45" s="97"/>
      <c r="L45" s="97"/>
      <c r="M45" s="98"/>
      <c r="R45" s="75">
        <f t="shared" si="1"/>
        <v>254.18167322075669</v>
      </c>
      <c r="T45" s="96"/>
      <c r="U45" s="97"/>
      <c r="V45" s="97"/>
      <c r="W45" s="98"/>
    </row>
    <row r="46" spans="1:23" x14ac:dyDescent="0.2">
      <c r="A46" s="74" t="s">
        <v>90</v>
      </c>
      <c r="B46" s="75">
        <v>290.50085159336373</v>
      </c>
      <c r="C46" s="75">
        <v>68.267700124440481</v>
      </c>
      <c r="D46" s="75">
        <v>3.501408748021698</v>
      </c>
      <c r="E46" s="75"/>
      <c r="F46" s="75">
        <v>0</v>
      </c>
      <c r="G46" s="75">
        <v>15.79605510383349</v>
      </c>
      <c r="H46" s="75">
        <v>378.06601556965938</v>
      </c>
      <c r="I46" s="75"/>
      <c r="J46" s="96"/>
      <c r="K46" s="97"/>
      <c r="L46" s="97"/>
      <c r="M46" s="98"/>
      <c r="R46" s="75">
        <f t="shared" si="1"/>
        <v>378.06601556965938</v>
      </c>
      <c r="T46" s="96"/>
      <c r="U46" s="97"/>
      <c r="V46" s="97"/>
      <c r="W46" s="98"/>
    </row>
    <row r="47" spans="1:23" x14ac:dyDescent="0.2">
      <c r="A47" s="74" t="s">
        <v>91</v>
      </c>
      <c r="B47" s="75">
        <v>186.5505514477251</v>
      </c>
      <c r="C47" s="75">
        <v>43.839379590215394</v>
      </c>
      <c r="D47" s="75">
        <v>3.93908484152441</v>
      </c>
      <c r="E47" s="75"/>
      <c r="F47" s="75">
        <v>0</v>
      </c>
      <c r="G47" s="75">
        <v>11.679661473136496</v>
      </c>
      <c r="H47" s="75">
        <v>246.00867735260141</v>
      </c>
      <c r="I47" s="75"/>
      <c r="J47" s="96"/>
      <c r="K47" s="97"/>
      <c r="L47" s="97"/>
      <c r="M47" s="98"/>
      <c r="R47" s="75">
        <f t="shared" si="1"/>
        <v>246.00867735260141</v>
      </c>
      <c r="T47" s="96"/>
      <c r="U47" s="97"/>
      <c r="V47" s="97"/>
      <c r="W47" s="98"/>
    </row>
    <row r="48" spans="1:23" x14ac:dyDescent="0.2">
      <c r="A48" s="74" t="s">
        <v>92</v>
      </c>
      <c r="B48" s="75">
        <v>100.07372586698679</v>
      </c>
      <c r="C48" s="75">
        <v>23.517325578741893</v>
      </c>
      <c r="D48" s="75">
        <v>2.1883804675135612</v>
      </c>
      <c r="E48" s="75"/>
      <c r="F48" s="75">
        <v>0.7003029336734693</v>
      </c>
      <c r="G48" s="75">
        <v>3.2322337563292582</v>
      </c>
      <c r="H48" s="75">
        <v>129.71196860324497</v>
      </c>
      <c r="I48" s="75">
        <v>90.580645161290334</v>
      </c>
      <c r="J48" s="102">
        <f>SUM(H45:H48)</f>
        <v>1007.9683347462624</v>
      </c>
      <c r="K48" s="103">
        <f>AVERAGE(H45:H48)</f>
        <v>251.99208368656559</v>
      </c>
      <c r="L48" s="104">
        <f t="shared" ref="L48" si="18">(K48-P$12)^2</f>
        <v>3418.9810572711949</v>
      </c>
      <c r="M48" s="105">
        <f>(H46-K48)^2+(H47-K48)^2+(H48-K48)^2+(H45-K48)^2</f>
        <v>30887.65829893867</v>
      </c>
      <c r="R48" s="75">
        <f t="shared" si="1"/>
        <v>129.71196860324497</v>
      </c>
      <c r="T48" s="102">
        <f>SUM(R45:R48)</f>
        <v>1007.9683347462624</v>
      </c>
      <c r="U48" s="103">
        <f>AVERAGE(R45:R48)</f>
        <v>251.99208368656559</v>
      </c>
      <c r="V48" s="104">
        <f t="shared" ref="V48" si="19">(U48-Z$12)^2</f>
        <v>3453.9154295295402</v>
      </c>
      <c r="W48" s="105">
        <f>(R46-U48)^2+(R47-U48)^2+(R48-U48)^2+(R45-U48)^2</f>
        <v>30887.65829893867</v>
      </c>
    </row>
    <row r="49" spans="1:23" x14ac:dyDescent="0.2">
      <c r="A49" s="74" t="s">
        <v>93</v>
      </c>
      <c r="B49" s="75">
        <v>166.96818655578872</v>
      </c>
      <c r="C49" s="75">
        <v>39.237523840610343</v>
      </c>
      <c r="D49" s="75">
        <v>2.1883804675135612</v>
      </c>
      <c r="E49" s="75"/>
      <c r="F49" s="75">
        <v>7.510651432713443</v>
      </c>
      <c r="G49" s="75">
        <v>8.5538473431122597</v>
      </c>
      <c r="H49" s="75">
        <v>224.45858963973834</v>
      </c>
      <c r="I49" s="75"/>
      <c r="J49" s="96"/>
      <c r="K49" s="97"/>
      <c r="L49" s="97"/>
      <c r="M49" s="98"/>
      <c r="R49" s="75">
        <f t="shared" si="1"/>
        <v>224.45858963973834</v>
      </c>
      <c r="T49" s="96"/>
      <c r="U49" s="97"/>
      <c r="V49" s="97"/>
      <c r="W49" s="98"/>
    </row>
    <row r="50" spans="1:23" x14ac:dyDescent="0.2">
      <c r="A50" s="74" t="s">
        <v>94</v>
      </c>
      <c r="B50" s="75">
        <v>355.80052791957564</v>
      </c>
      <c r="C50" s="75">
        <v>83.613124061100265</v>
      </c>
      <c r="D50" s="75">
        <v>2.6260565610162736</v>
      </c>
      <c r="E50" s="75"/>
      <c r="F50" s="75">
        <v>5.3002230951621856</v>
      </c>
      <c r="G50" s="75">
        <v>10.594706347779416</v>
      </c>
      <c r="H50" s="75">
        <v>457.93463798463387</v>
      </c>
      <c r="I50" s="75"/>
      <c r="J50" s="96"/>
      <c r="K50" s="97"/>
      <c r="L50" s="97"/>
      <c r="M50" s="98"/>
      <c r="R50" s="75">
        <f t="shared" si="1"/>
        <v>457.93463798463387</v>
      </c>
      <c r="T50" s="96"/>
      <c r="U50" s="97"/>
      <c r="V50" s="97"/>
      <c r="W50" s="98"/>
    </row>
    <row r="51" spans="1:23" x14ac:dyDescent="0.2">
      <c r="A51" s="74" t="s">
        <v>95</v>
      </c>
      <c r="B51" s="75">
        <v>350.91226514453064</v>
      </c>
      <c r="C51" s="75">
        <v>82.464382308964701</v>
      </c>
      <c r="D51" s="75">
        <v>1.750704374010849</v>
      </c>
      <c r="E51" s="75"/>
      <c r="F51" s="75">
        <v>1.9792517006802726</v>
      </c>
      <c r="G51" s="75">
        <v>1.9792517006802726</v>
      </c>
      <c r="H51" s="75">
        <v>439.08585522886676</v>
      </c>
      <c r="I51" s="75"/>
      <c r="J51" s="96"/>
      <c r="K51" s="97"/>
      <c r="L51" s="97"/>
      <c r="M51" s="98"/>
      <c r="R51" s="75">
        <f t="shared" si="1"/>
        <v>439.08585522886676</v>
      </c>
      <c r="T51" s="96"/>
      <c r="U51" s="97"/>
      <c r="V51" s="97"/>
      <c r="W51" s="98"/>
    </row>
    <row r="52" spans="1:23" x14ac:dyDescent="0.2">
      <c r="A52" s="74" t="s">
        <v>96</v>
      </c>
      <c r="B52" s="75">
        <v>295.66455795196521</v>
      </c>
      <c r="C52" s="75">
        <v>69.481171118711814</v>
      </c>
      <c r="D52" s="75">
        <v>3.063732654518986</v>
      </c>
      <c r="E52" s="75"/>
      <c r="F52" s="75">
        <v>0</v>
      </c>
      <c r="G52" s="75">
        <v>5.4614017287178278</v>
      </c>
      <c r="H52" s="75">
        <v>373.6708634539138</v>
      </c>
      <c r="I52" s="75">
        <v>38.616666666666674</v>
      </c>
      <c r="J52" s="102">
        <f>SUM(H49:H52)</f>
        <v>1495.149946307153</v>
      </c>
      <c r="K52" s="103">
        <f>AVERAGE(H49:H52)</f>
        <v>373.78748657678824</v>
      </c>
      <c r="L52" s="104">
        <f t="shared" ref="L52" si="20">(K52-P$12)^2</f>
        <v>4009.8465598409789</v>
      </c>
      <c r="M52" s="105">
        <f>(H50-K52)^2+(H51-K52)^2+(H52-K52)^2+(H49-K52)^2</f>
        <v>33643.753100066504</v>
      </c>
      <c r="R52" s="75">
        <f t="shared" si="1"/>
        <v>373.6708634539138</v>
      </c>
      <c r="T52" s="102">
        <f>SUM(R49:R52)</f>
        <v>1495.149946307153</v>
      </c>
      <c r="U52" s="103">
        <f>AVERAGE(R49:R52)</f>
        <v>373.78748657678824</v>
      </c>
      <c r="V52" s="104">
        <f t="shared" ref="V52" si="21">(U52-Z$12)^2</f>
        <v>3972.1986967887869</v>
      </c>
      <c r="W52" s="105">
        <f>(R50-U52)^2+(R51-U52)^2+(R52-U52)^2+(R49-U52)^2</f>
        <v>33643.753100066504</v>
      </c>
    </row>
    <row r="53" spans="1:23" x14ac:dyDescent="0.2">
      <c r="A53" s="74" t="s">
        <v>362</v>
      </c>
      <c r="B53" s="75">
        <v>131.1261674573158</v>
      </c>
      <c r="C53" s="75">
        <v>30.81464935246921</v>
      </c>
      <c r="D53" s="75">
        <v>3.501408748021698</v>
      </c>
      <c r="E53" s="75">
        <v>3.7329171428571426</v>
      </c>
      <c r="F53" s="75">
        <v>0</v>
      </c>
      <c r="G53" s="75">
        <v>0</v>
      </c>
      <c r="H53" s="75">
        <v>165.44222555780672</v>
      </c>
      <c r="I53" s="75"/>
      <c r="J53" s="96"/>
      <c r="K53" s="97"/>
      <c r="L53" s="97"/>
      <c r="M53" s="98"/>
      <c r="R53" s="75">
        <f t="shared" si="1"/>
        <v>169.17514270066386</v>
      </c>
      <c r="T53" s="96"/>
      <c r="U53" s="97"/>
      <c r="V53" s="97"/>
      <c r="W53" s="98"/>
    </row>
    <row r="54" spans="1:23" x14ac:dyDescent="0.2">
      <c r="A54" s="74" t="s">
        <v>363</v>
      </c>
      <c r="B54" s="75">
        <v>136.89710359371117</v>
      </c>
      <c r="C54" s="75">
        <v>32.170819344522123</v>
      </c>
      <c r="D54" s="75">
        <v>2.6260565610162736</v>
      </c>
      <c r="E54" s="75"/>
      <c r="F54" s="75">
        <v>0</v>
      </c>
      <c r="G54" s="75">
        <v>0</v>
      </c>
      <c r="H54" s="75">
        <v>171.69397949924956</v>
      </c>
      <c r="I54" s="75"/>
      <c r="J54" s="96"/>
      <c r="K54" s="97"/>
      <c r="L54" s="97"/>
      <c r="M54" s="98"/>
      <c r="R54" s="75">
        <f t="shared" si="1"/>
        <v>171.69397949924956</v>
      </c>
      <c r="T54" s="96"/>
      <c r="U54" s="97"/>
      <c r="V54" s="97"/>
      <c r="W54" s="98"/>
    </row>
    <row r="55" spans="1:23" x14ac:dyDescent="0.2">
      <c r="A55" s="74" t="s">
        <v>364</v>
      </c>
      <c r="B55" s="75">
        <v>157.00979924646788</v>
      </c>
      <c r="C55" s="75">
        <v>36.897302822919947</v>
      </c>
      <c r="D55" s="75">
        <v>2.6260565610162736</v>
      </c>
      <c r="E55" s="75"/>
      <c r="F55" s="75">
        <v>0</v>
      </c>
      <c r="G55" s="75">
        <v>0</v>
      </c>
      <c r="H55" s="75">
        <v>196.5331586304041</v>
      </c>
      <c r="I55" s="75"/>
      <c r="J55" s="96"/>
      <c r="K55" s="97"/>
      <c r="L55" s="97"/>
      <c r="M55" s="98"/>
      <c r="R55" s="75">
        <f t="shared" si="1"/>
        <v>196.5331586304041</v>
      </c>
      <c r="T55" s="96"/>
      <c r="U55" s="97"/>
      <c r="V55" s="97"/>
      <c r="W55" s="98"/>
    </row>
    <row r="56" spans="1:23" x14ac:dyDescent="0.2">
      <c r="A56" s="74" t="s">
        <v>365</v>
      </c>
      <c r="B56" s="75">
        <v>256.79950161009606</v>
      </c>
      <c r="C56" s="75">
        <v>60.347882878372573</v>
      </c>
      <c r="D56" s="75">
        <v>3.063732654518986</v>
      </c>
      <c r="E56" s="75"/>
      <c r="F56" s="75">
        <v>0</v>
      </c>
      <c r="G56" s="75">
        <v>0</v>
      </c>
      <c r="H56" s="75">
        <v>320.21111714298758</v>
      </c>
      <c r="I56" s="75">
        <v>29.251051893408135</v>
      </c>
      <c r="J56" s="102">
        <f>SUM(H53:H56)</f>
        <v>853.88048083044805</v>
      </c>
      <c r="K56" s="103">
        <f>AVERAGE(H53:H56)</f>
        <v>213.47012020761201</v>
      </c>
      <c r="L56" s="104">
        <f t="shared" ref="L56" si="22">(K56-P$12)^2</f>
        <v>9407.8393575223745</v>
      </c>
      <c r="M56" s="105">
        <f>(H54-K56)^2+(H55-K56)^2+(H56-K56)^2+(H53-K56)^2</f>
        <v>15732.425691203365</v>
      </c>
      <c r="R56" s="75">
        <f t="shared" si="1"/>
        <v>320.21111714298758</v>
      </c>
      <c r="T56" s="102">
        <f>SUM(R53:R56)</f>
        <v>857.61339797330515</v>
      </c>
      <c r="U56" s="103">
        <f>AVERAGE(R53:R56)</f>
        <v>214.40334949332629</v>
      </c>
      <c r="V56" s="104">
        <f t="shared" ref="V56" si="23">(U56-Z$12)^2</f>
        <v>9285.0098027156746</v>
      </c>
      <c r="W56" s="105">
        <f>(R54-U56)^2+(R55-U56)^2+(R56-U56)^2+(R53-U56)^2</f>
        <v>15384.308391452756</v>
      </c>
    </row>
    <row r="57" spans="1:23" x14ac:dyDescent="0.2">
      <c r="A57" s="74" t="s">
        <v>375</v>
      </c>
      <c r="B57" s="75">
        <v>250.43713647345288</v>
      </c>
      <c r="C57" s="75">
        <v>58.852727071261427</v>
      </c>
      <c r="D57" s="75">
        <v>0.8753521870054245</v>
      </c>
      <c r="E57" s="75">
        <v>2.5684633649932165</v>
      </c>
      <c r="F57" s="75">
        <v>0</v>
      </c>
      <c r="G57" s="75">
        <v>5.2383850634194369</v>
      </c>
      <c r="H57" s="75">
        <v>315.4036007951392</v>
      </c>
      <c r="I57" s="75"/>
      <c r="J57" s="96"/>
      <c r="K57" s="97"/>
      <c r="L57" s="97"/>
      <c r="M57" s="98"/>
      <c r="R57" s="75">
        <f t="shared" si="1"/>
        <v>317.97206416013239</v>
      </c>
      <c r="T57" s="96"/>
      <c r="U57" s="97"/>
      <c r="V57" s="97"/>
      <c r="W57" s="98"/>
    </row>
    <row r="58" spans="1:23" x14ac:dyDescent="0.2">
      <c r="A58" s="74" t="s">
        <v>376</v>
      </c>
      <c r="B58" s="75">
        <v>230.29186772806503</v>
      </c>
      <c r="C58" s="75">
        <v>54.118588916095277</v>
      </c>
      <c r="D58" s="75">
        <v>1.750704374010849</v>
      </c>
      <c r="E58" s="75"/>
      <c r="F58" s="75">
        <v>0</v>
      </c>
      <c r="G58" s="75">
        <v>5.2383850634194369</v>
      </c>
      <c r="H58" s="75">
        <v>291.39954608159064</v>
      </c>
      <c r="I58" s="75"/>
      <c r="J58" s="96"/>
      <c r="K58" s="97"/>
      <c r="L58" s="97"/>
      <c r="M58" s="98"/>
      <c r="R58" s="75">
        <f t="shared" si="1"/>
        <v>291.39954608159064</v>
      </c>
      <c r="T58" s="96"/>
      <c r="U58" s="97"/>
      <c r="V58" s="97"/>
      <c r="W58" s="98"/>
    </row>
    <row r="59" spans="1:23" x14ac:dyDescent="0.2">
      <c r="A59" s="74" t="s">
        <v>377</v>
      </c>
      <c r="B59" s="75">
        <v>186.36333265857451</v>
      </c>
      <c r="C59" s="75">
        <v>43.795383174765007</v>
      </c>
      <c r="D59" s="75">
        <v>2.1883804675135612</v>
      </c>
      <c r="E59" s="75"/>
      <c r="F59" s="75">
        <v>4.7585185185185184</v>
      </c>
      <c r="G59" s="75">
        <v>13.246085509991914</v>
      </c>
      <c r="H59" s="75">
        <v>250.3517003293635</v>
      </c>
      <c r="I59" s="75"/>
      <c r="J59" s="96"/>
      <c r="K59" s="97"/>
      <c r="L59" s="97"/>
      <c r="M59" s="98"/>
      <c r="R59" s="75">
        <f t="shared" si="1"/>
        <v>250.3517003293635</v>
      </c>
      <c r="T59" s="96"/>
      <c r="U59" s="97"/>
      <c r="V59" s="97"/>
      <c r="W59" s="98"/>
    </row>
    <row r="60" spans="1:23" x14ac:dyDescent="0.2">
      <c r="A60" s="74" t="s">
        <v>378</v>
      </c>
      <c r="B60" s="75">
        <v>316.19182386131638</v>
      </c>
      <c r="C60" s="75">
        <v>74.305078607409342</v>
      </c>
      <c r="D60" s="75">
        <v>4.3767609350271224</v>
      </c>
      <c r="E60" s="75"/>
      <c r="F60" s="75">
        <v>0</v>
      </c>
      <c r="G60" s="75">
        <v>6.6122648385648288</v>
      </c>
      <c r="H60" s="75">
        <v>401.48592824231764</v>
      </c>
      <c r="I60" s="75">
        <v>43.969565217391313</v>
      </c>
      <c r="J60" s="102">
        <f>SUM(H57:H60)</f>
        <v>1258.640775448411</v>
      </c>
      <c r="K60" s="103">
        <f>AVERAGE(H57:H60)</f>
        <v>314.66019386210274</v>
      </c>
      <c r="L60" s="104">
        <f t="shared" ref="L60" si="24">(K60-P$12)^2</f>
        <v>17.606890421282127</v>
      </c>
      <c r="M60" s="105">
        <f>(H58-K60)^2+(H59-K60)^2+(H60-K60)^2+(H57-K60)^2</f>
        <v>12215.900880151126</v>
      </c>
      <c r="R60" s="75">
        <f t="shared" si="1"/>
        <v>401.48592824231764</v>
      </c>
      <c r="T60" s="102">
        <f>SUM(R57:R60)</f>
        <v>1261.2092388134042</v>
      </c>
      <c r="U60" s="103">
        <f>AVERAGE(R57:R60)</f>
        <v>315.30230970335106</v>
      </c>
      <c r="V60" s="104">
        <f t="shared" ref="V60" si="25">(U60-Z$12)^2</f>
        <v>20.613456867356291</v>
      </c>
      <c r="W60" s="105">
        <f>(R58-U60)^2+(R59-U60)^2+(R60-U60)^2+(R57-U60)^2</f>
        <v>12224.667460139684</v>
      </c>
    </row>
    <row r="61" spans="1:23" x14ac:dyDescent="0.2">
      <c r="A61" s="74" t="s">
        <v>443</v>
      </c>
      <c r="B61" s="75">
        <v>306.55839730558176</v>
      </c>
      <c r="C61" s="75">
        <v>72.041223366811707</v>
      </c>
      <c r="D61" s="75">
        <v>7.8781696830488199</v>
      </c>
      <c r="E61" s="75">
        <v>3.8197707286432161</v>
      </c>
      <c r="F61" s="75">
        <v>2.118248299319728</v>
      </c>
      <c r="G61" s="75">
        <v>7.6585261798674349</v>
      </c>
      <c r="H61" s="75">
        <v>396.25456483462943</v>
      </c>
      <c r="I61" s="75"/>
      <c r="J61" s="96"/>
      <c r="K61" s="97"/>
      <c r="L61" s="97"/>
      <c r="M61" s="98"/>
      <c r="R61" s="75">
        <f t="shared" si="1"/>
        <v>400.07433556327265</v>
      </c>
      <c r="T61" s="96"/>
      <c r="U61" s="97"/>
      <c r="V61" s="97"/>
      <c r="W61" s="98"/>
    </row>
    <row r="62" spans="1:23" x14ac:dyDescent="0.2">
      <c r="A62" s="74" t="s">
        <v>444</v>
      </c>
      <c r="B62" s="75">
        <v>271.44367953703733</v>
      </c>
      <c r="C62" s="75">
        <v>63.789264691203769</v>
      </c>
      <c r="D62" s="75">
        <v>2.6260565610162736</v>
      </c>
      <c r="E62" s="75"/>
      <c r="F62" s="75">
        <v>0</v>
      </c>
      <c r="G62" s="75">
        <v>20.628219587109594</v>
      </c>
      <c r="H62" s="75">
        <v>358.48722037636696</v>
      </c>
      <c r="I62" s="75"/>
      <c r="J62" s="96"/>
      <c r="K62" s="97"/>
      <c r="L62" s="97"/>
      <c r="M62" s="98"/>
      <c r="R62" s="75">
        <f t="shared" si="1"/>
        <v>358.48722037636696</v>
      </c>
      <c r="T62" s="96"/>
      <c r="U62" s="97"/>
      <c r="V62" s="97"/>
      <c r="W62" s="98"/>
    </row>
    <row r="63" spans="1:23" x14ac:dyDescent="0.2">
      <c r="A63" s="74" t="s">
        <v>445</v>
      </c>
      <c r="B63" s="75">
        <v>266.81551764851793</v>
      </c>
      <c r="C63" s="75">
        <v>62.701646647401709</v>
      </c>
      <c r="D63" s="75">
        <v>2.1883804675135612</v>
      </c>
      <c r="E63" s="75"/>
      <c r="F63" s="75">
        <v>0</v>
      </c>
      <c r="G63" s="75">
        <v>2.0522466775951922</v>
      </c>
      <c r="H63" s="75">
        <v>333.75779144102842</v>
      </c>
      <c r="I63" s="75"/>
      <c r="J63" s="96"/>
      <c r="K63" s="97"/>
      <c r="L63" s="97"/>
      <c r="M63" s="98"/>
      <c r="R63" s="75">
        <f t="shared" si="1"/>
        <v>333.75779144102842</v>
      </c>
      <c r="T63" s="96"/>
      <c r="U63" s="97"/>
      <c r="V63" s="97"/>
      <c r="W63" s="98"/>
    </row>
    <row r="64" spans="1:23" x14ac:dyDescent="0.2">
      <c r="A64" s="74" t="s">
        <v>446</v>
      </c>
      <c r="B64" s="75">
        <v>234.32127047379146</v>
      </c>
      <c r="C64" s="75">
        <v>55.065498561340988</v>
      </c>
      <c r="D64" s="75">
        <v>2.6260565610162736</v>
      </c>
      <c r="E64" s="75"/>
      <c r="F64" s="75">
        <v>0</v>
      </c>
      <c r="G64" s="75">
        <v>0.44868146882764831</v>
      </c>
      <c r="H64" s="75">
        <v>292.46150706497639</v>
      </c>
      <c r="I64" s="75">
        <v>25.911079943899018</v>
      </c>
      <c r="J64" s="102">
        <f>SUM(H61:H64)</f>
        <v>1380.961083717001</v>
      </c>
      <c r="K64" s="103">
        <f>AVERAGE(H61:H64)</f>
        <v>345.24027092925024</v>
      </c>
      <c r="L64" s="104">
        <f t="shared" ref="L64" si="26">(K64-P$12)^2</f>
        <v>1209.3794681185375</v>
      </c>
      <c r="M64" s="105">
        <f>(H62-K64)^2+(H63-K64)^2+(H64-K64)^2+(H61-K64)^2</f>
        <v>5695.3851025570893</v>
      </c>
      <c r="R64" s="75">
        <f t="shared" si="1"/>
        <v>292.46150706497639</v>
      </c>
      <c r="T64" s="102">
        <f>SUM(R61:R64)</f>
        <v>1384.7808544456445</v>
      </c>
      <c r="U64" s="103">
        <f>AVERAGE(R61:R64)</f>
        <v>346.19521361141113</v>
      </c>
      <c r="V64" s="104">
        <f t="shared" ref="V64" si="27">(U64-Z$12)^2</f>
        <v>1255.5051711883707</v>
      </c>
      <c r="W64" s="105">
        <f>(R62-U64)^2+(R63-U64)^2+(R64-U64)^2+(R61-U64)^2</f>
        <v>6096.0539020759779</v>
      </c>
    </row>
    <row r="65" spans="1:23" x14ac:dyDescent="0.2">
      <c r="A65" s="74" t="s">
        <v>571</v>
      </c>
      <c r="B65" s="75">
        <v>13471.420311101288</v>
      </c>
      <c r="C65" s="75">
        <v>3164.5050068006262</v>
      </c>
      <c r="D65" s="75">
        <v>192.57748114119332</v>
      </c>
      <c r="E65" s="75">
        <v>16.686201124743896</v>
      </c>
      <c r="F65" s="75">
        <v>138.51842134163002</v>
      </c>
      <c r="G65" s="75">
        <v>418.97047009071537</v>
      </c>
      <c r="H65" s="75">
        <v>17385.991690475454</v>
      </c>
      <c r="I65" s="75">
        <v>655.21375642823739</v>
      </c>
      <c r="J65" s="96"/>
      <c r="K65" s="97"/>
      <c r="L65" s="97"/>
      <c r="M65" s="98"/>
      <c r="R65" s="75"/>
      <c r="T65" s="96"/>
      <c r="U65" s="97"/>
      <c r="V65" s="97"/>
      <c r="W65" s="98"/>
    </row>
    <row r="66" spans="1:23" x14ac:dyDescent="0.2">
      <c r="R66" s="75"/>
      <c r="T66" s="96"/>
      <c r="U66" s="97"/>
      <c r="V66" s="97"/>
      <c r="W66" s="98"/>
    </row>
    <row r="67" spans="1:23" x14ac:dyDescent="0.2">
      <c r="R67" s="75"/>
      <c r="T67" s="96"/>
      <c r="U67" s="97"/>
      <c r="V67" s="97"/>
      <c r="W67" s="98"/>
    </row>
    <row r="68" spans="1:23" x14ac:dyDescent="0.2">
      <c r="R68" s="75"/>
      <c r="T68" s="102"/>
      <c r="U68" s="103"/>
      <c r="V68" s="104"/>
      <c r="W68" s="105"/>
    </row>
    <row r="69" spans="1:23" x14ac:dyDescent="0.2">
      <c r="R69" s="75"/>
      <c r="T69" s="96"/>
      <c r="U69" s="97"/>
      <c r="V69" s="97"/>
      <c r="W69" s="98"/>
    </row>
    <row r="70" spans="1:23" x14ac:dyDescent="0.2">
      <c r="R70" s="75"/>
      <c r="T70" s="96"/>
      <c r="U70" s="97"/>
      <c r="V70" s="97"/>
      <c r="W70" s="98"/>
    </row>
    <row r="71" spans="1:23" x14ac:dyDescent="0.2">
      <c r="R71" s="75"/>
      <c r="T71" s="96"/>
      <c r="U71" s="97"/>
      <c r="V71" s="97"/>
      <c r="W71" s="98"/>
    </row>
    <row r="72" spans="1:23" x14ac:dyDescent="0.2">
      <c r="R72" s="75"/>
      <c r="T72" s="102"/>
      <c r="U72" s="103"/>
      <c r="V72" s="104"/>
      <c r="W72" s="105"/>
    </row>
    <row r="73" spans="1:23" x14ac:dyDescent="0.2">
      <c r="R73" s="75"/>
      <c r="T73" s="96"/>
      <c r="U73" s="97"/>
      <c r="V73" s="97"/>
      <c r="W73" s="98"/>
    </row>
    <row r="74" spans="1:23" x14ac:dyDescent="0.2">
      <c r="R74" s="75"/>
      <c r="T74" s="96"/>
      <c r="U74" s="97"/>
      <c r="V74" s="97"/>
      <c r="W74" s="98"/>
    </row>
    <row r="75" spans="1:23" x14ac:dyDescent="0.2">
      <c r="R75" s="75"/>
      <c r="T75" s="96"/>
      <c r="U75" s="97"/>
      <c r="V75" s="97"/>
      <c r="W75" s="98"/>
    </row>
    <row r="76" spans="1:23" x14ac:dyDescent="0.2">
      <c r="R76" s="75"/>
      <c r="T76" s="102"/>
      <c r="U76" s="103"/>
      <c r="V76" s="104"/>
      <c r="W76" s="105"/>
    </row>
    <row r="77" spans="1:23" x14ac:dyDescent="0.2">
      <c r="R77" s="75"/>
      <c r="T77" s="96"/>
      <c r="U77" s="97"/>
      <c r="V77" s="97"/>
      <c r="W77" s="98"/>
    </row>
    <row r="78" spans="1:23" x14ac:dyDescent="0.2">
      <c r="R78" s="75"/>
      <c r="T78" s="96"/>
      <c r="U78" s="97"/>
      <c r="V78" s="97"/>
      <c r="W78" s="98"/>
    </row>
    <row r="79" spans="1:23" x14ac:dyDescent="0.2">
      <c r="R79" s="75"/>
      <c r="T79" s="96"/>
      <c r="U79" s="97"/>
      <c r="V79" s="97"/>
      <c r="W79" s="98"/>
    </row>
    <row r="80" spans="1:23" x14ac:dyDescent="0.2">
      <c r="R80" s="75"/>
      <c r="T80" s="102"/>
      <c r="U80" s="103"/>
      <c r="V80" s="104"/>
      <c r="W80" s="105"/>
    </row>
    <row r="81" spans="18:23" x14ac:dyDescent="0.2">
      <c r="R81" s="75"/>
      <c r="T81" s="96"/>
      <c r="U81" s="97"/>
      <c r="V81" s="97"/>
      <c r="W81" s="98"/>
    </row>
    <row r="82" spans="18:23" x14ac:dyDescent="0.2">
      <c r="R82" s="75"/>
      <c r="T82" s="96"/>
      <c r="U82" s="97"/>
      <c r="V82" s="97"/>
      <c r="W82" s="98"/>
    </row>
    <row r="83" spans="18:23" x14ac:dyDescent="0.2">
      <c r="R83" s="75"/>
      <c r="T83" s="96"/>
      <c r="U83" s="97"/>
      <c r="V83" s="97"/>
      <c r="W83" s="98"/>
    </row>
    <row r="84" spans="18:23" x14ac:dyDescent="0.2">
      <c r="R84" s="75"/>
      <c r="T84" s="102"/>
      <c r="U84" s="103"/>
      <c r="V84" s="104"/>
      <c r="W84" s="105"/>
    </row>
    <row r="85" spans="18:23" x14ac:dyDescent="0.2">
      <c r="R85" s="75"/>
      <c r="T85" s="96"/>
      <c r="U85" s="97"/>
      <c r="V85" s="97"/>
      <c r="W85" s="98"/>
    </row>
    <row r="86" spans="18:23" x14ac:dyDescent="0.2">
      <c r="R86" s="75"/>
      <c r="T86" s="96"/>
      <c r="U86" s="97"/>
      <c r="V86" s="97"/>
      <c r="W86" s="98"/>
    </row>
    <row r="87" spans="18:23" x14ac:dyDescent="0.2">
      <c r="R87" s="75"/>
      <c r="T87" s="96"/>
      <c r="U87" s="97"/>
      <c r="V87" s="97"/>
      <c r="W87" s="98"/>
    </row>
    <row r="88" spans="18:23" x14ac:dyDescent="0.2">
      <c r="R88" s="75"/>
      <c r="T88" s="102"/>
      <c r="U88" s="103"/>
      <c r="V88" s="104"/>
      <c r="W88" s="105"/>
    </row>
    <row r="89" spans="18:23" x14ac:dyDescent="0.2">
      <c r="R89" s="75"/>
      <c r="T89" s="96"/>
      <c r="U89" s="97"/>
      <c r="V89" s="97"/>
      <c r="W89" s="98"/>
    </row>
    <row r="90" spans="18:23" x14ac:dyDescent="0.2">
      <c r="R90" s="75"/>
      <c r="T90" s="96"/>
      <c r="U90" s="97"/>
      <c r="V90" s="97"/>
      <c r="W90" s="98"/>
    </row>
    <row r="91" spans="18:23" x14ac:dyDescent="0.2">
      <c r="R91" s="75"/>
      <c r="T91" s="96"/>
      <c r="U91" s="97"/>
      <c r="V91" s="97"/>
      <c r="W91" s="98"/>
    </row>
    <row r="92" spans="18:23" x14ac:dyDescent="0.2">
      <c r="R92" s="75"/>
      <c r="T92" s="102"/>
      <c r="U92" s="103"/>
      <c r="V92" s="104"/>
      <c r="W92" s="105"/>
    </row>
    <row r="93" spans="18:23" x14ac:dyDescent="0.2">
      <c r="R93" s="75"/>
      <c r="T93" s="96"/>
      <c r="U93" s="97"/>
      <c r="V93" s="97"/>
      <c r="W93" s="98"/>
    </row>
    <row r="94" spans="18:23" x14ac:dyDescent="0.2">
      <c r="R94" s="75"/>
      <c r="T94" s="96"/>
      <c r="U94" s="97"/>
      <c r="V94" s="97"/>
      <c r="W94" s="98"/>
    </row>
    <row r="95" spans="18:23" x14ac:dyDescent="0.2">
      <c r="R95" s="75"/>
      <c r="T95" s="96"/>
      <c r="U95" s="97"/>
      <c r="V95" s="97"/>
      <c r="W95" s="98"/>
    </row>
    <row r="96" spans="18:23" x14ac:dyDescent="0.2">
      <c r="R96" s="75"/>
      <c r="T96" s="102"/>
      <c r="U96" s="103"/>
      <c r="V96" s="104"/>
      <c r="W96" s="105"/>
    </row>
    <row r="97" spans="18:23" x14ac:dyDescent="0.2">
      <c r="R97" s="75"/>
      <c r="T97" s="96"/>
      <c r="U97" s="97"/>
      <c r="V97" s="97"/>
      <c r="W97" s="98"/>
    </row>
    <row r="98" spans="18:23" x14ac:dyDescent="0.2">
      <c r="R98" s="75"/>
      <c r="T98" s="96"/>
      <c r="U98" s="97"/>
      <c r="V98" s="97"/>
      <c r="W98" s="98"/>
    </row>
    <row r="99" spans="18:23" x14ac:dyDescent="0.2">
      <c r="R99" s="75"/>
      <c r="T99" s="96"/>
      <c r="U99" s="97"/>
      <c r="V99" s="97"/>
      <c r="W99" s="98"/>
    </row>
    <row r="100" spans="18:23" x14ac:dyDescent="0.2">
      <c r="R100" s="75"/>
      <c r="T100" s="102"/>
      <c r="U100" s="103"/>
      <c r="V100" s="104"/>
      <c r="W100" s="105"/>
    </row>
    <row r="101" spans="18:23" x14ac:dyDescent="0.2">
      <c r="R101" s="75"/>
      <c r="T101" s="96"/>
      <c r="U101" s="97"/>
      <c r="V101" s="97"/>
      <c r="W101" s="98"/>
    </row>
    <row r="102" spans="18:23" x14ac:dyDescent="0.2">
      <c r="R102" s="75"/>
      <c r="T102" s="96"/>
      <c r="U102" s="97"/>
      <c r="V102" s="97"/>
      <c r="W102" s="98"/>
    </row>
    <row r="103" spans="18:23" x14ac:dyDescent="0.2">
      <c r="R103" s="75"/>
      <c r="T103" s="96"/>
      <c r="U103" s="97"/>
      <c r="V103" s="97"/>
      <c r="W103" s="98"/>
    </row>
    <row r="104" spans="18:23" x14ac:dyDescent="0.2">
      <c r="R104" s="75"/>
      <c r="T104" s="102"/>
      <c r="U104" s="103"/>
      <c r="V104" s="104"/>
      <c r="W104" s="105"/>
    </row>
    <row r="105" spans="18:23" x14ac:dyDescent="0.2">
      <c r="R105" s="75"/>
      <c r="T105" s="96"/>
      <c r="U105" s="97"/>
      <c r="V105" s="97"/>
      <c r="W105" s="98"/>
    </row>
    <row r="106" spans="18:23" x14ac:dyDescent="0.2">
      <c r="R106" s="75"/>
      <c r="T106" s="96"/>
      <c r="U106" s="97"/>
      <c r="V106" s="97"/>
      <c r="W106" s="98"/>
    </row>
    <row r="107" spans="18:23" x14ac:dyDescent="0.2">
      <c r="R107" s="75"/>
      <c r="T107" s="96"/>
      <c r="U107" s="97"/>
      <c r="V107" s="97"/>
      <c r="W107" s="98"/>
    </row>
    <row r="108" spans="18:23" x14ac:dyDescent="0.2">
      <c r="R108" s="75"/>
      <c r="T108" s="102"/>
      <c r="U108" s="103"/>
      <c r="V108" s="104"/>
      <c r="W108" s="105"/>
    </row>
    <row r="109" spans="18:23" x14ac:dyDescent="0.2">
      <c r="R109" s="75"/>
      <c r="T109" s="96"/>
      <c r="U109" s="97"/>
      <c r="V109" s="97"/>
      <c r="W109" s="98"/>
    </row>
    <row r="110" spans="18:23" x14ac:dyDescent="0.2">
      <c r="R110" s="75"/>
      <c r="T110" s="96"/>
      <c r="U110" s="97"/>
      <c r="V110" s="97"/>
      <c r="W110" s="98"/>
    </row>
    <row r="111" spans="18:23" x14ac:dyDescent="0.2">
      <c r="R111" s="75"/>
      <c r="T111" s="96"/>
      <c r="U111" s="97"/>
      <c r="V111" s="97"/>
      <c r="W111" s="98"/>
    </row>
    <row r="112" spans="18:23" x14ac:dyDescent="0.2">
      <c r="R112" s="75"/>
      <c r="T112" s="102"/>
      <c r="U112" s="103"/>
      <c r="V112" s="104"/>
      <c r="W112" s="105"/>
    </row>
    <row r="113" spans="18:23" x14ac:dyDescent="0.2">
      <c r="R113" s="75"/>
      <c r="T113" s="96"/>
      <c r="U113" s="97"/>
      <c r="V113" s="97"/>
      <c r="W113" s="98"/>
    </row>
    <row r="114" spans="18:23" x14ac:dyDescent="0.2">
      <c r="R114" s="75"/>
      <c r="T114" s="96"/>
      <c r="U114" s="97"/>
      <c r="V114" s="97"/>
      <c r="W114" s="98"/>
    </row>
    <row r="115" spans="18:23" x14ac:dyDescent="0.2">
      <c r="R115" s="75"/>
      <c r="T115" s="96"/>
      <c r="U115" s="97"/>
      <c r="V115" s="97"/>
      <c r="W115" s="98"/>
    </row>
    <row r="116" spans="18:23" x14ac:dyDescent="0.2">
      <c r="R116" s="75"/>
      <c r="T116" s="102"/>
      <c r="U116" s="103"/>
      <c r="V116" s="104"/>
      <c r="W116" s="105"/>
    </row>
    <row r="117" spans="18:23" x14ac:dyDescent="0.2">
      <c r="R117" s="75"/>
      <c r="T117" s="96"/>
      <c r="U117" s="97"/>
      <c r="V117" s="97"/>
      <c r="W117" s="98"/>
    </row>
    <row r="118" spans="18:23" x14ac:dyDescent="0.2">
      <c r="R118" s="75"/>
      <c r="T118" s="96"/>
      <c r="U118" s="97"/>
      <c r="V118" s="97"/>
      <c r="W118" s="98"/>
    </row>
    <row r="119" spans="18:23" x14ac:dyDescent="0.2">
      <c r="R119" s="75"/>
      <c r="T119" s="96"/>
      <c r="U119" s="97"/>
      <c r="V119" s="97"/>
      <c r="W119" s="98"/>
    </row>
    <row r="120" spans="18:23" x14ac:dyDescent="0.2">
      <c r="R120" s="75"/>
      <c r="T120" s="102"/>
      <c r="U120" s="103"/>
      <c r="V120" s="104"/>
      <c r="W120" s="105"/>
    </row>
    <row r="121" spans="18:23" x14ac:dyDescent="0.2">
      <c r="R121" s="75"/>
      <c r="T121" s="96"/>
      <c r="U121" s="97"/>
      <c r="V121" s="97"/>
      <c r="W121" s="98"/>
    </row>
    <row r="122" spans="18:23" x14ac:dyDescent="0.2">
      <c r="R122" s="75"/>
      <c r="T122" s="96"/>
      <c r="U122" s="97"/>
      <c r="V122" s="97"/>
      <c r="W122" s="98"/>
    </row>
    <row r="123" spans="18:23" x14ac:dyDescent="0.2">
      <c r="R123" s="75"/>
      <c r="T123" s="96"/>
      <c r="U123" s="97"/>
      <c r="V123" s="97"/>
      <c r="W123" s="98"/>
    </row>
    <row r="124" spans="18:23" x14ac:dyDescent="0.2">
      <c r="R124" s="75"/>
      <c r="T124" s="102"/>
      <c r="U124" s="103"/>
      <c r="V124" s="104"/>
      <c r="W124" s="105"/>
    </row>
    <row r="125" spans="18:23" x14ac:dyDescent="0.2">
      <c r="R125" s="75"/>
      <c r="T125" s="96"/>
      <c r="U125" s="97"/>
      <c r="V125" s="97"/>
      <c r="W125" s="98"/>
    </row>
    <row r="126" spans="18:23" x14ac:dyDescent="0.2">
      <c r="R126" s="75"/>
      <c r="T126" s="96"/>
      <c r="U126" s="97"/>
      <c r="V126" s="97"/>
      <c r="W126" s="98"/>
    </row>
    <row r="127" spans="18:23" x14ac:dyDescent="0.2">
      <c r="R127" s="75"/>
      <c r="T127" s="96"/>
      <c r="U127" s="97"/>
      <c r="V127" s="97"/>
      <c r="W127" s="98"/>
    </row>
    <row r="128" spans="18:23" x14ac:dyDescent="0.2">
      <c r="R128" s="75"/>
      <c r="T128" s="102"/>
      <c r="U128" s="103"/>
      <c r="V128" s="104"/>
      <c r="W128" s="105"/>
    </row>
    <row r="129" spans="18:23" x14ac:dyDescent="0.2">
      <c r="R129" s="75"/>
      <c r="T129" s="96"/>
      <c r="U129" s="97"/>
      <c r="V129" s="97"/>
      <c r="W129" s="98"/>
    </row>
    <row r="130" spans="18:23" x14ac:dyDescent="0.2">
      <c r="R130" s="75"/>
      <c r="T130" s="96"/>
      <c r="U130" s="97"/>
      <c r="V130" s="97"/>
      <c r="W130" s="98"/>
    </row>
    <row r="131" spans="18:23" x14ac:dyDescent="0.2">
      <c r="R131" s="75"/>
      <c r="T131" s="96"/>
      <c r="U131" s="97"/>
      <c r="V131" s="97"/>
      <c r="W131" s="98"/>
    </row>
    <row r="132" spans="18:23" x14ac:dyDescent="0.2">
      <c r="R132" s="75"/>
      <c r="T132" s="102"/>
      <c r="U132" s="103"/>
      <c r="V132" s="104"/>
      <c r="W132" s="105"/>
    </row>
    <row r="133" spans="18:23" x14ac:dyDescent="0.2">
      <c r="R133" s="75"/>
      <c r="T133" s="96"/>
      <c r="U133" s="97"/>
      <c r="V133" s="97"/>
      <c r="W133" s="98"/>
    </row>
    <row r="134" spans="18:23" x14ac:dyDescent="0.2">
      <c r="R134" s="75"/>
      <c r="T134" s="96"/>
      <c r="U134" s="97"/>
      <c r="V134" s="97"/>
      <c r="W134" s="98"/>
    </row>
    <row r="135" spans="18:23" x14ac:dyDescent="0.2">
      <c r="R135" s="75"/>
      <c r="T135" s="96"/>
      <c r="U135" s="97"/>
      <c r="V135" s="97"/>
      <c r="W135" s="98"/>
    </row>
    <row r="136" spans="18:23" x14ac:dyDescent="0.2">
      <c r="R136" s="75"/>
      <c r="T136" s="102"/>
      <c r="U136" s="103"/>
      <c r="V136" s="104"/>
      <c r="W136" s="105"/>
    </row>
    <row r="137" spans="18:23" x14ac:dyDescent="0.2">
      <c r="R137" s="75"/>
      <c r="T137" s="96"/>
      <c r="U137" s="97"/>
      <c r="V137" s="97"/>
      <c r="W137" s="98"/>
    </row>
    <row r="138" spans="18:23" x14ac:dyDescent="0.2">
      <c r="R138" s="75"/>
      <c r="T138" s="96"/>
      <c r="U138" s="97"/>
      <c r="V138" s="97"/>
      <c r="W138" s="98"/>
    </row>
    <row r="139" spans="18:23" x14ac:dyDescent="0.2">
      <c r="R139" s="75"/>
      <c r="T139" s="96"/>
      <c r="U139" s="97"/>
      <c r="V139" s="97"/>
      <c r="W139" s="98"/>
    </row>
    <row r="140" spans="18:23" x14ac:dyDescent="0.2">
      <c r="R140" s="75"/>
      <c r="T140" s="102"/>
      <c r="U140" s="103"/>
      <c r="V140" s="104"/>
      <c r="W140" s="105"/>
    </row>
    <row r="141" spans="18:23" x14ac:dyDescent="0.2">
      <c r="R141" s="75"/>
      <c r="T141" s="96"/>
      <c r="U141" s="97"/>
      <c r="V141" s="97"/>
      <c r="W141" s="98"/>
    </row>
    <row r="142" spans="18:23" x14ac:dyDescent="0.2">
      <c r="R142" s="75"/>
      <c r="T142" s="96"/>
      <c r="U142" s="97"/>
      <c r="V142" s="97"/>
      <c r="W142" s="98"/>
    </row>
    <row r="143" spans="18:23" x14ac:dyDescent="0.2">
      <c r="R143" s="75"/>
      <c r="T143" s="96"/>
      <c r="U143" s="97"/>
      <c r="V143" s="97"/>
      <c r="W143" s="98"/>
    </row>
    <row r="144" spans="18:23" x14ac:dyDescent="0.2">
      <c r="R144" s="75"/>
      <c r="T144" s="102"/>
      <c r="U144" s="103"/>
      <c r="V144" s="104"/>
      <c r="W144" s="105"/>
    </row>
    <row r="145" spans="18:23" x14ac:dyDescent="0.2">
      <c r="R145" s="75"/>
      <c r="T145" s="96"/>
      <c r="U145" s="97"/>
      <c r="V145" s="97"/>
      <c r="W145" s="98"/>
    </row>
    <row r="146" spans="18:23" x14ac:dyDescent="0.2">
      <c r="R146" s="75"/>
      <c r="T146" s="96"/>
      <c r="U146" s="97"/>
      <c r="V146" s="97"/>
      <c r="W146" s="98"/>
    </row>
    <row r="147" spans="18:23" x14ac:dyDescent="0.2">
      <c r="R147" s="75"/>
      <c r="T147" s="96"/>
      <c r="U147" s="97"/>
      <c r="V147" s="97"/>
      <c r="W147" s="98"/>
    </row>
    <row r="148" spans="18:23" x14ac:dyDescent="0.2">
      <c r="R148" s="75"/>
      <c r="T148" s="102"/>
      <c r="U148" s="103"/>
      <c r="V148" s="104"/>
      <c r="W148" s="105"/>
    </row>
    <row r="149" spans="18:23" x14ac:dyDescent="0.2">
      <c r="R149" s="75"/>
      <c r="T149" s="96"/>
      <c r="U149" s="97"/>
      <c r="V149" s="97"/>
      <c r="W149" s="98"/>
    </row>
    <row r="150" spans="18:23" x14ac:dyDescent="0.2">
      <c r="R150" s="75"/>
      <c r="T150" s="96"/>
      <c r="U150" s="97"/>
      <c r="V150" s="97"/>
      <c r="W150" s="98"/>
    </row>
    <row r="151" spans="18:23" x14ac:dyDescent="0.2">
      <c r="R151" s="75"/>
      <c r="T151" s="96"/>
      <c r="U151" s="97"/>
      <c r="V151" s="97"/>
      <c r="W151" s="98"/>
    </row>
    <row r="152" spans="18:23" x14ac:dyDescent="0.2">
      <c r="R152" s="75"/>
      <c r="T152" s="102"/>
      <c r="U152" s="103"/>
      <c r="V152" s="104"/>
      <c r="W152" s="105"/>
    </row>
    <row r="153" spans="18:23" x14ac:dyDescent="0.2">
      <c r="R153" s="75"/>
      <c r="T153" s="96"/>
      <c r="U153" s="97"/>
      <c r="V153" s="97"/>
      <c r="W153" s="98"/>
    </row>
    <row r="154" spans="18:23" x14ac:dyDescent="0.2">
      <c r="R154" s="75"/>
      <c r="T154" s="96"/>
      <c r="U154" s="97"/>
      <c r="V154" s="97"/>
      <c r="W154" s="98"/>
    </row>
    <row r="155" spans="18:23" x14ac:dyDescent="0.2">
      <c r="R155" s="75"/>
      <c r="T155" s="96"/>
      <c r="U155" s="97"/>
      <c r="V155" s="97"/>
      <c r="W155" s="98"/>
    </row>
    <row r="156" spans="18:23" x14ac:dyDescent="0.2">
      <c r="R156" s="75"/>
      <c r="T156" s="102"/>
      <c r="U156" s="103"/>
      <c r="V156" s="104"/>
      <c r="W156" s="105"/>
    </row>
    <row r="157" spans="18:23" x14ac:dyDescent="0.2">
      <c r="R157" s="75"/>
      <c r="T157" s="96"/>
      <c r="U157" s="97"/>
      <c r="V157" s="97"/>
      <c r="W157" s="98"/>
    </row>
    <row r="158" spans="18:23" x14ac:dyDescent="0.2">
      <c r="R158" s="75"/>
      <c r="T158" s="96"/>
      <c r="U158" s="97"/>
      <c r="V158" s="97"/>
      <c r="W158" s="98"/>
    </row>
    <row r="159" spans="18:23" x14ac:dyDescent="0.2">
      <c r="R159" s="75"/>
      <c r="T159" s="96"/>
      <c r="U159" s="97"/>
      <c r="V159" s="97"/>
      <c r="W159" s="98"/>
    </row>
    <row r="160" spans="18:23" x14ac:dyDescent="0.2">
      <c r="R160" s="75"/>
      <c r="T160" s="102"/>
      <c r="U160" s="103"/>
      <c r="V160" s="104"/>
      <c r="W160" s="105"/>
    </row>
    <row r="161" spans="18:23" x14ac:dyDescent="0.2">
      <c r="R161" s="75"/>
      <c r="T161" s="96"/>
      <c r="U161" s="97"/>
      <c r="V161" s="97"/>
      <c r="W161" s="98"/>
    </row>
    <row r="162" spans="18:23" x14ac:dyDescent="0.2">
      <c r="R162" s="75"/>
      <c r="T162" s="96"/>
      <c r="U162" s="97"/>
      <c r="V162" s="97"/>
      <c r="W162" s="98"/>
    </row>
    <row r="163" spans="18:23" x14ac:dyDescent="0.2">
      <c r="R163" s="75"/>
      <c r="T163" s="96"/>
      <c r="U163" s="97"/>
      <c r="V163" s="97"/>
      <c r="W163" s="98"/>
    </row>
    <row r="164" spans="18:23" x14ac:dyDescent="0.2">
      <c r="R164" s="75"/>
      <c r="T164" s="102"/>
      <c r="U164" s="103"/>
      <c r="V164" s="104"/>
      <c r="W164" s="105"/>
    </row>
    <row r="165" spans="18:23" x14ac:dyDescent="0.2">
      <c r="R165" s="75"/>
      <c r="T165" s="96"/>
      <c r="U165" s="97"/>
      <c r="V165" s="97"/>
      <c r="W165" s="98"/>
    </row>
    <row r="166" spans="18:23" x14ac:dyDescent="0.2">
      <c r="R166" s="75"/>
      <c r="T166" s="96"/>
      <c r="U166" s="97"/>
      <c r="V166" s="97"/>
      <c r="W166" s="98"/>
    </row>
    <row r="167" spans="18:23" x14ac:dyDescent="0.2">
      <c r="R167" s="75"/>
      <c r="T167" s="96"/>
      <c r="U167" s="97"/>
      <c r="V167" s="97"/>
      <c r="W167" s="98"/>
    </row>
    <row r="168" spans="18:23" x14ac:dyDescent="0.2">
      <c r="R168" s="75"/>
      <c r="T168" s="102"/>
      <c r="U168" s="103"/>
      <c r="V168" s="104"/>
      <c r="W168" s="105"/>
    </row>
    <row r="169" spans="18:23" x14ac:dyDescent="0.2">
      <c r="R169" s="75"/>
      <c r="T169" s="96"/>
      <c r="U169" s="97"/>
      <c r="V169" s="97"/>
      <c r="W169" s="98"/>
    </row>
    <row r="170" spans="18:23" x14ac:dyDescent="0.2">
      <c r="R170" s="75"/>
      <c r="T170" s="96"/>
      <c r="U170" s="97"/>
      <c r="V170" s="97"/>
      <c r="W170" s="98"/>
    </row>
    <row r="171" spans="18:23" x14ac:dyDescent="0.2">
      <c r="R171" s="75"/>
      <c r="T171" s="96"/>
      <c r="U171" s="97"/>
      <c r="V171" s="97"/>
      <c r="W171" s="98"/>
    </row>
    <row r="172" spans="18:23" x14ac:dyDescent="0.2">
      <c r="R172" s="75"/>
      <c r="T172" s="102"/>
      <c r="U172" s="103"/>
      <c r="V172" s="104"/>
      <c r="W172" s="105"/>
    </row>
    <row r="173" spans="18:23" x14ac:dyDescent="0.2">
      <c r="R173" s="75"/>
      <c r="T173" s="96"/>
      <c r="U173" s="97"/>
      <c r="V173" s="97"/>
      <c r="W173" s="98"/>
    </row>
    <row r="174" spans="18:23" x14ac:dyDescent="0.2">
      <c r="R174" s="75"/>
      <c r="T174" s="96"/>
      <c r="U174" s="97"/>
      <c r="V174" s="97"/>
      <c r="W174" s="98"/>
    </row>
    <row r="175" spans="18:23" x14ac:dyDescent="0.2">
      <c r="R175" s="75"/>
      <c r="T175" s="96"/>
      <c r="U175" s="97"/>
      <c r="V175" s="97"/>
      <c r="W175" s="98"/>
    </row>
    <row r="176" spans="18:23" x14ac:dyDescent="0.2">
      <c r="R176" s="75"/>
      <c r="T176" s="102"/>
      <c r="U176" s="103"/>
      <c r="V176" s="104"/>
      <c r="W176" s="105"/>
    </row>
    <row r="177" spans="18:23" x14ac:dyDescent="0.2">
      <c r="R177" s="75"/>
      <c r="T177" s="96"/>
      <c r="U177" s="97"/>
      <c r="V177" s="97"/>
      <c r="W177" s="98"/>
    </row>
    <row r="178" spans="18:23" x14ac:dyDescent="0.2">
      <c r="R178" s="75"/>
      <c r="T178" s="96"/>
      <c r="U178" s="97"/>
      <c r="V178" s="97"/>
      <c r="W178" s="98"/>
    </row>
    <row r="179" spans="18:23" x14ac:dyDescent="0.2">
      <c r="R179" s="75"/>
      <c r="T179" s="96"/>
      <c r="U179" s="97"/>
      <c r="V179" s="97"/>
      <c r="W179" s="98"/>
    </row>
    <row r="180" spans="18:23" x14ac:dyDescent="0.2">
      <c r="R180" s="75"/>
      <c r="T180" s="102"/>
      <c r="U180" s="103"/>
      <c r="V180" s="104"/>
      <c r="W180" s="105"/>
    </row>
    <row r="181" spans="18:23" x14ac:dyDescent="0.2">
      <c r="R181" s="75"/>
      <c r="T181" s="96"/>
      <c r="U181" s="97"/>
      <c r="V181" s="97"/>
      <c r="W181" s="98"/>
    </row>
    <row r="182" spans="18:23" x14ac:dyDescent="0.2">
      <c r="R182" s="75"/>
      <c r="T182" s="96"/>
      <c r="U182" s="97"/>
      <c r="V182" s="97"/>
      <c r="W182" s="98"/>
    </row>
    <row r="183" spans="18:23" x14ac:dyDescent="0.2">
      <c r="R183" s="75"/>
      <c r="T183" s="96"/>
      <c r="U183" s="97"/>
      <c r="V183" s="97"/>
      <c r="W183" s="98"/>
    </row>
    <row r="184" spans="18:23" x14ac:dyDescent="0.2">
      <c r="R184" s="75"/>
      <c r="T184" s="102"/>
      <c r="U184" s="103"/>
      <c r="V184" s="104"/>
      <c r="W184" s="105"/>
    </row>
    <row r="185" spans="18:23" x14ac:dyDescent="0.2">
      <c r="R185" s="75"/>
      <c r="T185" s="96"/>
      <c r="U185" s="97"/>
      <c r="V185" s="97"/>
      <c r="W185" s="98"/>
    </row>
    <row r="186" spans="18:23" x14ac:dyDescent="0.2">
      <c r="R186" s="75"/>
      <c r="T186" s="96"/>
      <c r="U186" s="97"/>
      <c r="V186" s="97"/>
      <c r="W186" s="98"/>
    </row>
    <row r="187" spans="18:23" x14ac:dyDescent="0.2">
      <c r="R187" s="75"/>
      <c r="T187" s="96"/>
      <c r="U187" s="97"/>
      <c r="V187" s="97"/>
      <c r="W187" s="98"/>
    </row>
    <row r="188" spans="18:23" x14ac:dyDescent="0.2">
      <c r="R188" s="75"/>
      <c r="T188" s="102"/>
      <c r="U188" s="103"/>
      <c r="V188" s="104"/>
      <c r="W188" s="105"/>
    </row>
    <row r="189" spans="18:23" x14ac:dyDescent="0.2">
      <c r="R189" s="75"/>
      <c r="T189" s="96"/>
      <c r="U189" s="97"/>
      <c r="V189" s="97"/>
      <c r="W189" s="98"/>
    </row>
    <row r="190" spans="18:23" x14ac:dyDescent="0.2">
      <c r="R190" s="75"/>
      <c r="T190" s="96"/>
      <c r="U190" s="97"/>
      <c r="V190" s="97"/>
      <c r="W190" s="98"/>
    </row>
    <row r="191" spans="18:23" x14ac:dyDescent="0.2">
      <c r="R191" s="75"/>
      <c r="T191" s="96"/>
      <c r="U191" s="97"/>
      <c r="V191" s="97"/>
      <c r="W191" s="98"/>
    </row>
    <row r="192" spans="18:23" x14ac:dyDescent="0.2">
      <c r="R192" s="75"/>
      <c r="T192" s="102"/>
      <c r="U192" s="103"/>
      <c r="V192" s="104"/>
      <c r="W192" s="105"/>
    </row>
    <row r="193" spans="18:23" x14ac:dyDescent="0.2">
      <c r="R193" s="75"/>
      <c r="T193" s="96"/>
      <c r="U193" s="97"/>
      <c r="V193" s="97"/>
      <c r="W193" s="98"/>
    </row>
    <row r="194" spans="18:23" x14ac:dyDescent="0.2">
      <c r="R194" s="75"/>
      <c r="T194" s="96"/>
      <c r="U194" s="97"/>
      <c r="V194" s="97"/>
      <c r="W194" s="98"/>
    </row>
    <row r="195" spans="18:23" x14ac:dyDescent="0.2">
      <c r="R195" s="75"/>
      <c r="T195" s="96"/>
      <c r="U195" s="97"/>
      <c r="V195" s="97"/>
      <c r="W195" s="98"/>
    </row>
    <row r="196" spans="18:23" x14ac:dyDescent="0.2">
      <c r="R196" s="75"/>
      <c r="T196" s="102"/>
      <c r="U196" s="103"/>
      <c r="V196" s="104"/>
      <c r="W196" s="105"/>
    </row>
    <row r="197" spans="18:23" x14ac:dyDescent="0.2">
      <c r="R197" s="75"/>
      <c r="T197" s="96"/>
      <c r="U197" s="97"/>
      <c r="V197" s="97"/>
      <c r="W197" s="98"/>
    </row>
    <row r="198" spans="18:23" x14ac:dyDescent="0.2">
      <c r="R198" s="75"/>
      <c r="T198" s="96"/>
      <c r="U198" s="97"/>
      <c r="V198" s="97"/>
      <c r="W198" s="98"/>
    </row>
    <row r="199" spans="18:23" x14ac:dyDescent="0.2">
      <c r="R199" s="75"/>
      <c r="T199" s="96"/>
      <c r="U199" s="97"/>
      <c r="V199" s="97"/>
      <c r="W199" s="98"/>
    </row>
    <row r="200" spans="18:23" x14ac:dyDescent="0.2">
      <c r="R200" s="75"/>
      <c r="T200" s="102"/>
      <c r="U200" s="103"/>
      <c r="V200" s="104"/>
      <c r="W200" s="105"/>
    </row>
    <row r="201" spans="18:23" x14ac:dyDescent="0.2">
      <c r="R201" s="75"/>
      <c r="T201" s="96"/>
      <c r="U201" s="97"/>
      <c r="V201" s="97"/>
      <c r="W201" s="98"/>
    </row>
    <row r="202" spans="18:23" x14ac:dyDescent="0.2">
      <c r="R202" s="75"/>
      <c r="T202" s="96"/>
      <c r="U202" s="97"/>
      <c r="V202" s="97"/>
      <c r="W202" s="98"/>
    </row>
    <row r="203" spans="18:23" x14ac:dyDescent="0.2">
      <c r="R203" s="75"/>
      <c r="T203" s="96"/>
      <c r="U203" s="97"/>
      <c r="V203" s="97"/>
      <c r="W203" s="98"/>
    </row>
    <row r="204" spans="18:23" x14ac:dyDescent="0.2">
      <c r="R204" s="75"/>
      <c r="T204" s="102"/>
      <c r="U204" s="103"/>
      <c r="V204" s="104"/>
      <c r="W204" s="105"/>
    </row>
    <row r="205" spans="18:23" x14ac:dyDescent="0.2">
      <c r="R205" s="75"/>
      <c r="T205" s="96"/>
      <c r="U205" s="97"/>
      <c r="V205" s="97"/>
      <c r="W205" s="98"/>
    </row>
    <row r="206" spans="18:23" x14ac:dyDescent="0.2">
      <c r="R206" s="75"/>
      <c r="T206" s="96"/>
      <c r="U206" s="97"/>
      <c r="V206" s="97"/>
      <c r="W206" s="98"/>
    </row>
    <row r="207" spans="18:23" x14ac:dyDescent="0.2">
      <c r="R207" s="75"/>
      <c r="T207" s="96"/>
      <c r="U207" s="97"/>
      <c r="V207" s="97"/>
      <c r="W207" s="98"/>
    </row>
    <row r="208" spans="18:23" x14ac:dyDescent="0.2">
      <c r="R208" s="75"/>
      <c r="T208" s="102"/>
      <c r="U208" s="103"/>
      <c r="V208" s="104"/>
      <c r="W208" s="105"/>
    </row>
    <row r="209" spans="18:23" x14ac:dyDescent="0.2">
      <c r="R209" s="75"/>
      <c r="T209" s="96"/>
      <c r="U209" s="97"/>
      <c r="V209" s="97"/>
      <c r="W209" s="98"/>
    </row>
    <row r="210" spans="18:23" x14ac:dyDescent="0.2">
      <c r="R210" s="75"/>
      <c r="T210" s="96"/>
      <c r="U210" s="97"/>
      <c r="V210" s="97"/>
      <c r="W210" s="98"/>
    </row>
    <row r="211" spans="18:23" x14ac:dyDescent="0.2">
      <c r="R211" s="75"/>
      <c r="T211" s="96"/>
      <c r="U211" s="97"/>
      <c r="V211" s="97"/>
      <c r="W211" s="98"/>
    </row>
    <row r="212" spans="18:23" x14ac:dyDescent="0.2">
      <c r="R212" s="75"/>
      <c r="T212" s="102"/>
      <c r="U212" s="103"/>
      <c r="V212" s="104"/>
      <c r="W212" s="105"/>
    </row>
    <row r="213" spans="18:23" x14ac:dyDescent="0.2">
      <c r="R213" s="75"/>
      <c r="T213" s="96"/>
      <c r="U213" s="97"/>
      <c r="V213" s="97"/>
      <c r="W213" s="98"/>
    </row>
    <row r="214" spans="18:23" x14ac:dyDescent="0.2">
      <c r="R214" s="75"/>
      <c r="T214" s="96"/>
      <c r="U214" s="97"/>
      <c r="V214" s="97"/>
      <c r="W214" s="98"/>
    </row>
    <row r="215" spans="18:23" x14ac:dyDescent="0.2">
      <c r="R215" s="75"/>
      <c r="T215" s="96"/>
      <c r="U215" s="97"/>
      <c r="V215" s="97"/>
      <c r="W215" s="98"/>
    </row>
    <row r="216" spans="18:23" x14ac:dyDescent="0.2">
      <c r="R216" s="75"/>
      <c r="T216" s="102"/>
      <c r="U216" s="103"/>
      <c r="V216" s="104"/>
      <c r="W216" s="105"/>
    </row>
    <row r="217" spans="18:23" x14ac:dyDescent="0.2">
      <c r="R217" s="75"/>
      <c r="T217" s="96"/>
      <c r="U217" s="97"/>
      <c r="V217" s="97"/>
      <c r="W217" s="98"/>
    </row>
    <row r="218" spans="18:23" x14ac:dyDescent="0.2">
      <c r="R218" s="75"/>
      <c r="T218" s="96"/>
      <c r="U218" s="97"/>
      <c r="V218" s="97"/>
      <c r="W218" s="98"/>
    </row>
    <row r="219" spans="18:23" x14ac:dyDescent="0.2">
      <c r="R219" s="75"/>
      <c r="T219" s="96"/>
      <c r="U219" s="97"/>
      <c r="V219" s="97"/>
      <c r="W219" s="98"/>
    </row>
    <row r="220" spans="18:23" x14ac:dyDescent="0.2">
      <c r="R220" s="75"/>
      <c r="T220" s="102"/>
      <c r="U220" s="103"/>
      <c r="V220" s="104"/>
      <c r="W220" s="105"/>
    </row>
    <row r="221" spans="18:23" x14ac:dyDescent="0.2">
      <c r="R221" s="75"/>
      <c r="T221" s="96"/>
      <c r="U221" s="97"/>
      <c r="V221" s="97"/>
      <c r="W221" s="98"/>
    </row>
    <row r="222" spans="18:23" x14ac:dyDescent="0.2">
      <c r="R222" s="75"/>
      <c r="T222" s="96"/>
      <c r="U222" s="97"/>
      <c r="V222" s="97"/>
      <c r="W222" s="98"/>
    </row>
    <row r="223" spans="18:23" x14ac:dyDescent="0.2">
      <c r="R223" s="75"/>
      <c r="T223" s="96"/>
      <c r="U223" s="97"/>
      <c r="V223" s="97"/>
      <c r="W223" s="98"/>
    </row>
    <row r="224" spans="18:23" x14ac:dyDescent="0.2">
      <c r="R224" s="75"/>
      <c r="T224" s="102"/>
      <c r="U224" s="103"/>
      <c r="V224" s="104"/>
      <c r="W224" s="105"/>
    </row>
    <row r="225" spans="18:23" x14ac:dyDescent="0.2">
      <c r="R225" s="75"/>
      <c r="T225" s="96"/>
      <c r="U225" s="97"/>
      <c r="V225" s="97"/>
      <c r="W225" s="98"/>
    </row>
    <row r="226" spans="18:23" x14ac:dyDescent="0.2">
      <c r="R226" s="75"/>
      <c r="T226" s="96"/>
      <c r="U226" s="97"/>
      <c r="V226" s="97"/>
      <c r="W226" s="98"/>
    </row>
    <row r="227" spans="18:23" x14ac:dyDescent="0.2">
      <c r="R227" s="75"/>
      <c r="T227" s="96"/>
      <c r="U227" s="97"/>
      <c r="V227" s="97"/>
      <c r="W227" s="98"/>
    </row>
    <row r="228" spans="18:23" x14ac:dyDescent="0.2">
      <c r="R228" s="75"/>
      <c r="T228" s="102"/>
      <c r="U228" s="103"/>
      <c r="V228" s="104"/>
      <c r="W228" s="105"/>
    </row>
    <row r="229" spans="18:23" x14ac:dyDescent="0.2">
      <c r="R229" s="75"/>
      <c r="T229" s="96"/>
      <c r="U229" s="97"/>
      <c r="V229" s="97"/>
      <c r="W229" s="98"/>
    </row>
    <row r="230" spans="18:23" x14ac:dyDescent="0.2">
      <c r="R230" s="75"/>
      <c r="T230" s="96"/>
      <c r="U230" s="97"/>
      <c r="V230" s="97"/>
      <c r="W230" s="98"/>
    </row>
    <row r="231" spans="18:23" x14ac:dyDescent="0.2">
      <c r="R231" s="75"/>
      <c r="T231" s="96"/>
      <c r="U231" s="97"/>
      <c r="V231" s="97"/>
      <c r="W231" s="98"/>
    </row>
    <row r="232" spans="18:23" x14ac:dyDescent="0.2">
      <c r="R232" s="75"/>
      <c r="T232" s="102"/>
      <c r="U232" s="103"/>
      <c r="V232" s="104"/>
      <c r="W232" s="105"/>
    </row>
    <row r="233" spans="18:23" x14ac:dyDescent="0.2">
      <c r="R233" s="75"/>
      <c r="T233" s="96"/>
      <c r="U233" s="97"/>
      <c r="V233" s="97"/>
      <c r="W233" s="98"/>
    </row>
    <row r="234" spans="18:23" x14ac:dyDescent="0.2">
      <c r="R234" s="75"/>
      <c r="T234" s="96"/>
      <c r="U234" s="97"/>
      <c r="V234" s="97"/>
      <c r="W234" s="98"/>
    </row>
    <row r="235" spans="18:23" x14ac:dyDescent="0.2">
      <c r="R235" s="75"/>
      <c r="T235" s="96"/>
      <c r="U235" s="97"/>
      <c r="V235" s="97"/>
      <c r="W235" s="98"/>
    </row>
    <row r="236" spans="18:23" x14ac:dyDescent="0.2">
      <c r="R236" s="75"/>
      <c r="T236" s="102"/>
      <c r="U236" s="103"/>
      <c r="V236" s="104"/>
      <c r="W236" s="105"/>
    </row>
    <row r="237" spans="18:23" x14ac:dyDescent="0.2">
      <c r="R237" s="75"/>
      <c r="T237" s="96"/>
      <c r="U237" s="97"/>
      <c r="V237" s="97"/>
      <c r="W237" s="98"/>
    </row>
    <row r="238" spans="18:23" x14ac:dyDescent="0.2">
      <c r="R238" s="75"/>
      <c r="T238" s="96"/>
      <c r="U238" s="97"/>
      <c r="V238" s="97"/>
      <c r="W238" s="98"/>
    </row>
    <row r="239" spans="18:23" x14ac:dyDescent="0.2">
      <c r="R239" s="75"/>
      <c r="T239" s="96"/>
      <c r="U239" s="97"/>
      <c r="V239" s="97"/>
      <c r="W239" s="98"/>
    </row>
    <row r="240" spans="18:23" x14ac:dyDescent="0.2">
      <c r="R240" s="75"/>
      <c r="T240" s="102"/>
      <c r="U240" s="103"/>
      <c r="V240" s="104"/>
      <c r="W240" s="105"/>
    </row>
    <row r="241" spans="18:23" x14ac:dyDescent="0.2">
      <c r="R241" s="75"/>
      <c r="T241" s="96"/>
      <c r="U241" s="97"/>
      <c r="V241" s="97"/>
      <c r="W241" s="98"/>
    </row>
    <row r="242" spans="18:23" x14ac:dyDescent="0.2">
      <c r="R242" s="75"/>
      <c r="T242" s="96"/>
      <c r="U242" s="97"/>
      <c r="V242" s="97"/>
      <c r="W242" s="98"/>
    </row>
    <row r="243" spans="18:23" x14ac:dyDescent="0.2">
      <c r="R243" s="75"/>
      <c r="T243" s="96"/>
      <c r="U243" s="97"/>
      <c r="V243" s="97"/>
      <c r="W243" s="98"/>
    </row>
    <row r="244" spans="18:23" x14ac:dyDescent="0.2">
      <c r="R244" s="75"/>
      <c r="T244" s="102"/>
      <c r="U244" s="103"/>
      <c r="V244" s="104"/>
      <c r="W244" s="105"/>
    </row>
    <row r="245" spans="18:23" x14ac:dyDescent="0.2">
      <c r="R245" s="75"/>
      <c r="T245" s="96"/>
      <c r="U245" s="97"/>
      <c r="V245" s="97"/>
      <c r="W245" s="98"/>
    </row>
    <row r="246" spans="18:23" x14ac:dyDescent="0.2">
      <c r="R246" s="75"/>
      <c r="T246" s="96"/>
      <c r="U246" s="97"/>
      <c r="V246" s="97"/>
      <c r="W246" s="98"/>
    </row>
    <row r="247" spans="18:23" x14ac:dyDescent="0.2">
      <c r="R247" s="75"/>
      <c r="T247" s="96"/>
      <c r="U247" s="97"/>
      <c r="V247" s="97"/>
      <c r="W247" s="98"/>
    </row>
    <row r="248" spans="18:23" x14ac:dyDescent="0.2">
      <c r="R248" s="75"/>
      <c r="T248" s="102"/>
      <c r="U248" s="103"/>
      <c r="V248" s="104"/>
      <c r="W248" s="105"/>
    </row>
    <row r="249" spans="18:23" x14ac:dyDescent="0.2">
      <c r="R249" s="75"/>
      <c r="T249" s="96"/>
      <c r="U249" s="97"/>
      <c r="V249" s="97"/>
      <c r="W249" s="98"/>
    </row>
    <row r="250" spans="18:23" x14ac:dyDescent="0.2">
      <c r="R250" s="75"/>
      <c r="T250" s="96"/>
      <c r="U250" s="97"/>
      <c r="V250" s="97"/>
      <c r="W250" s="98"/>
    </row>
    <row r="251" spans="18:23" x14ac:dyDescent="0.2">
      <c r="R251" s="75"/>
      <c r="T251" s="96"/>
      <c r="U251" s="97"/>
      <c r="V251" s="97"/>
      <c r="W251" s="98"/>
    </row>
    <row r="252" spans="18:23" x14ac:dyDescent="0.2">
      <c r="R252" s="75"/>
      <c r="T252" s="102"/>
      <c r="U252" s="103"/>
      <c r="V252" s="104"/>
      <c r="W252" s="105"/>
    </row>
    <row r="253" spans="18:23" x14ac:dyDescent="0.2">
      <c r="R253" s="75"/>
      <c r="T253" s="96"/>
      <c r="U253" s="97"/>
      <c r="V253" s="97"/>
      <c r="W253" s="98"/>
    </row>
    <row r="254" spans="18:23" x14ac:dyDescent="0.2">
      <c r="R254" s="75"/>
      <c r="T254" s="96"/>
      <c r="U254" s="97"/>
      <c r="V254" s="97"/>
      <c r="W254" s="98"/>
    </row>
    <row r="255" spans="18:23" x14ac:dyDescent="0.2">
      <c r="R255" s="75"/>
      <c r="T255" s="96"/>
      <c r="U255" s="97"/>
      <c r="V255" s="97"/>
      <c r="W255" s="98"/>
    </row>
    <row r="256" spans="18:23" x14ac:dyDescent="0.2">
      <c r="R256" s="75"/>
      <c r="T256" s="102"/>
      <c r="U256" s="103"/>
      <c r="V256" s="104"/>
      <c r="W256" s="105"/>
    </row>
    <row r="257" spans="18:23" x14ac:dyDescent="0.2">
      <c r="R257" s="75"/>
      <c r="T257" s="96"/>
      <c r="U257" s="97"/>
      <c r="V257" s="97"/>
      <c r="W257" s="98"/>
    </row>
    <row r="258" spans="18:23" x14ac:dyDescent="0.2">
      <c r="R258" s="75"/>
      <c r="T258" s="96"/>
      <c r="U258" s="97"/>
      <c r="V258" s="97"/>
      <c r="W258" s="98"/>
    </row>
    <row r="259" spans="18:23" x14ac:dyDescent="0.2">
      <c r="R259" s="75"/>
      <c r="T259" s="96"/>
      <c r="U259" s="97"/>
      <c r="V259" s="97"/>
      <c r="W259" s="98"/>
    </row>
    <row r="260" spans="18:23" x14ac:dyDescent="0.2">
      <c r="R260" s="75"/>
      <c r="T260" s="102"/>
      <c r="U260" s="103"/>
      <c r="V260" s="104"/>
      <c r="W260" s="105"/>
    </row>
    <row r="261" spans="18:23" x14ac:dyDescent="0.2">
      <c r="R261" s="75"/>
      <c r="T261" s="96"/>
      <c r="U261" s="97"/>
      <c r="V261" s="97"/>
      <c r="W261" s="98"/>
    </row>
    <row r="262" spans="18:23" x14ac:dyDescent="0.2">
      <c r="R262" s="75"/>
      <c r="T262" s="96"/>
      <c r="U262" s="97"/>
      <c r="V262" s="97"/>
      <c r="W262" s="98"/>
    </row>
    <row r="263" spans="18:23" x14ac:dyDescent="0.2">
      <c r="R263" s="75"/>
      <c r="T263" s="96"/>
      <c r="U263" s="97"/>
      <c r="V263" s="97"/>
      <c r="W263" s="98"/>
    </row>
    <row r="264" spans="18:23" x14ac:dyDescent="0.2">
      <c r="R264" s="75"/>
      <c r="T264" s="102"/>
      <c r="U264" s="103"/>
      <c r="V264" s="104"/>
      <c r="W264" s="105"/>
    </row>
    <row r="265" spans="18:23" x14ac:dyDescent="0.2">
      <c r="R265" s="75"/>
      <c r="T265" s="96"/>
      <c r="U265" s="97"/>
      <c r="V265" s="97"/>
      <c r="W265" s="98"/>
    </row>
    <row r="266" spans="18:23" x14ac:dyDescent="0.2">
      <c r="R266" s="75"/>
      <c r="T266" s="96"/>
      <c r="U266" s="97"/>
      <c r="V266" s="97"/>
      <c r="W266" s="98"/>
    </row>
    <row r="267" spans="18:23" x14ac:dyDescent="0.2">
      <c r="R267" s="75"/>
      <c r="T267" s="96"/>
      <c r="U267" s="97"/>
      <c r="V267" s="97"/>
      <c r="W267" s="98"/>
    </row>
    <row r="268" spans="18:23" x14ac:dyDescent="0.2">
      <c r="R268" s="75"/>
      <c r="T268" s="102"/>
      <c r="U268" s="103"/>
      <c r="V268" s="104"/>
      <c r="W268" s="105"/>
    </row>
    <row r="269" spans="18:23" x14ac:dyDescent="0.2">
      <c r="R269" s="75"/>
      <c r="T269" s="96"/>
      <c r="U269" s="97"/>
      <c r="V269" s="97"/>
      <c r="W269" s="98"/>
    </row>
    <row r="270" spans="18:23" x14ac:dyDescent="0.2">
      <c r="R270" s="75"/>
      <c r="T270" s="96"/>
      <c r="U270" s="97"/>
      <c r="V270" s="97"/>
      <c r="W270" s="98"/>
    </row>
    <row r="271" spans="18:23" x14ac:dyDescent="0.2">
      <c r="R271" s="75"/>
      <c r="T271" s="96"/>
      <c r="U271" s="97"/>
      <c r="V271" s="97"/>
      <c r="W271" s="98"/>
    </row>
    <row r="272" spans="18:23" x14ac:dyDescent="0.2">
      <c r="R272" s="75"/>
      <c r="T272" s="102"/>
      <c r="U272" s="103"/>
      <c r="V272" s="104"/>
      <c r="W272" s="105"/>
    </row>
    <row r="273" spans="18:23" x14ac:dyDescent="0.2">
      <c r="R273" s="75"/>
      <c r="T273" s="96"/>
      <c r="U273" s="97"/>
      <c r="V273" s="97"/>
      <c r="W273" s="98"/>
    </row>
    <row r="274" spans="18:23" x14ac:dyDescent="0.2">
      <c r="R274" s="75"/>
      <c r="T274" s="96"/>
      <c r="U274" s="97"/>
      <c r="V274" s="97"/>
      <c r="W274" s="98"/>
    </row>
    <row r="275" spans="18:23" x14ac:dyDescent="0.2">
      <c r="R275" s="75"/>
      <c r="T275" s="96"/>
      <c r="U275" s="97"/>
      <c r="V275" s="97"/>
      <c r="W275" s="98"/>
    </row>
    <row r="276" spans="18:23" x14ac:dyDescent="0.2">
      <c r="R276" s="75"/>
      <c r="T276" s="102"/>
      <c r="U276" s="103"/>
      <c r="V276" s="104"/>
      <c r="W276" s="105"/>
    </row>
    <row r="277" spans="18:23" x14ac:dyDescent="0.2">
      <c r="R277" s="75"/>
      <c r="T277" s="96"/>
      <c r="U277" s="97"/>
      <c r="V277" s="97"/>
      <c r="W277" s="98"/>
    </row>
    <row r="278" spans="18:23" x14ac:dyDescent="0.2">
      <c r="R278" s="75"/>
      <c r="T278" s="96"/>
      <c r="U278" s="97"/>
      <c r="V278" s="97"/>
      <c r="W278" s="98"/>
    </row>
    <row r="279" spans="18:23" x14ac:dyDescent="0.2">
      <c r="R279" s="75"/>
      <c r="T279" s="96"/>
      <c r="U279" s="97"/>
      <c r="V279" s="97"/>
      <c r="W279" s="98"/>
    </row>
    <row r="280" spans="18:23" x14ac:dyDescent="0.2">
      <c r="R280" s="75"/>
      <c r="T280" s="102"/>
      <c r="U280" s="103"/>
      <c r="V280" s="104"/>
      <c r="W280" s="105"/>
    </row>
    <row r="281" spans="18:23" x14ac:dyDescent="0.2">
      <c r="R281" s="75"/>
      <c r="T281" s="96"/>
      <c r="U281" s="97"/>
      <c r="V281" s="97"/>
      <c r="W281" s="98"/>
    </row>
    <row r="282" spans="18:23" x14ac:dyDescent="0.2">
      <c r="R282" s="75"/>
      <c r="T282" s="96"/>
      <c r="U282" s="97"/>
      <c r="V282" s="97"/>
      <c r="W282" s="98"/>
    </row>
    <row r="283" spans="18:23" x14ac:dyDescent="0.2">
      <c r="R283" s="75"/>
      <c r="T283" s="96"/>
      <c r="U283" s="97"/>
      <c r="V283" s="97"/>
      <c r="W283" s="98"/>
    </row>
    <row r="284" spans="18:23" x14ac:dyDescent="0.2">
      <c r="R284" s="75"/>
      <c r="T284" s="102"/>
      <c r="U284" s="103"/>
      <c r="V284" s="104"/>
      <c r="W284" s="105"/>
    </row>
    <row r="285" spans="18:23" x14ac:dyDescent="0.2">
      <c r="R285" s="75"/>
      <c r="T285" s="96"/>
      <c r="U285" s="97"/>
      <c r="V285" s="97"/>
      <c r="W285" s="98"/>
    </row>
    <row r="286" spans="18:23" x14ac:dyDescent="0.2">
      <c r="R286" s="75"/>
      <c r="T286" s="96"/>
      <c r="U286" s="97"/>
      <c r="V286" s="97"/>
      <c r="W286" s="98"/>
    </row>
    <row r="287" spans="18:23" x14ac:dyDescent="0.2">
      <c r="R287" s="75"/>
      <c r="T287" s="96"/>
      <c r="U287" s="97"/>
      <c r="V287" s="97"/>
      <c r="W287" s="98"/>
    </row>
    <row r="288" spans="18:23" x14ac:dyDescent="0.2">
      <c r="R288" s="75"/>
      <c r="T288" s="102"/>
      <c r="U288" s="103"/>
      <c r="V288" s="104"/>
      <c r="W288" s="105"/>
    </row>
    <row r="289" spans="18:23" x14ac:dyDescent="0.2">
      <c r="R289" s="75"/>
      <c r="T289" s="96"/>
      <c r="U289" s="97"/>
      <c r="V289" s="97"/>
      <c r="W289" s="98"/>
    </row>
    <row r="290" spans="18:23" x14ac:dyDescent="0.2">
      <c r="R290" s="75"/>
      <c r="T290" s="96"/>
      <c r="U290" s="97"/>
      <c r="V290" s="97"/>
      <c r="W290" s="98"/>
    </row>
    <row r="291" spans="18:23" x14ac:dyDescent="0.2">
      <c r="R291" s="75"/>
      <c r="T291" s="96"/>
      <c r="U291" s="97"/>
      <c r="V291" s="97"/>
      <c r="W291" s="98"/>
    </row>
    <row r="292" spans="18:23" x14ac:dyDescent="0.2">
      <c r="R292" s="75"/>
      <c r="T292" s="102"/>
      <c r="U292" s="103"/>
      <c r="V292" s="104"/>
      <c r="W292" s="105"/>
    </row>
    <row r="293" spans="18:23" x14ac:dyDescent="0.2">
      <c r="R293" s="75"/>
      <c r="T293" s="96"/>
      <c r="U293" s="97"/>
      <c r="V293" s="97"/>
      <c r="W293" s="98"/>
    </row>
    <row r="294" spans="18:23" x14ac:dyDescent="0.2">
      <c r="R294" s="75"/>
      <c r="T294" s="96"/>
      <c r="U294" s="97"/>
      <c r="V294" s="97"/>
      <c r="W294" s="98"/>
    </row>
    <row r="295" spans="18:23" x14ac:dyDescent="0.2">
      <c r="R295" s="75"/>
      <c r="T295" s="96"/>
      <c r="U295" s="97"/>
      <c r="V295" s="97"/>
      <c r="W295" s="98"/>
    </row>
    <row r="296" spans="18:23" x14ac:dyDescent="0.2">
      <c r="R296" s="75"/>
      <c r="T296" s="102"/>
      <c r="U296" s="103"/>
      <c r="V296" s="104"/>
      <c r="W296" s="105"/>
    </row>
    <row r="297" spans="18:23" x14ac:dyDescent="0.2">
      <c r="R297" s="75"/>
      <c r="T297" s="96"/>
      <c r="U297" s="97"/>
      <c r="V297" s="97"/>
      <c r="W297" s="98"/>
    </row>
    <row r="298" spans="18:23" x14ac:dyDescent="0.2">
      <c r="R298" s="75"/>
      <c r="T298" s="96"/>
      <c r="U298" s="97"/>
      <c r="V298" s="97"/>
      <c r="W298" s="98"/>
    </row>
    <row r="299" spans="18:23" x14ac:dyDescent="0.2">
      <c r="R299" s="75"/>
      <c r="T299" s="96"/>
      <c r="U299" s="97"/>
      <c r="V299" s="97"/>
      <c r="W299" s="98"/>
    </row>
    <row r="300" spans="18:23" x14ac:dyDescent="0.2">
      <c r="R300" s="75"/>
      <c r="T300" s="102"/>
      <c r="U300" s="103"/>
      <c r="V300" s="104"/>
      <c r="W300" s="105"/>
    </row>
    <row r="301" spans="18:23" x14ac:dyDescent="0.2">
      <c r="R301" s="75"/>
      <c r="T301" s="96"/>
      <c r="U301" s="97"/>
      <c r="V301" s="97"/>
      <c r="W301" s="98"/>
    </row>
    <row r="302" spans="18:23" x14ac:dyDescent="0.2">
      <c r="R302" s="75"/>
      <c r="T302" s="96"/>
      <c r="U302" s="97"/>
      <c r="V302" s="97"/>
      <c r="W302" s="98"/>
    </row>
    <row r="303" spans="18:23" x14ac:dyDescent="0.2">
      <c r="R303" s="75"/>
      <c r="T303" s="96"/>
      <c r="U303" s="97"/>
      <c r="V303" s="97"/>
      <c r="W303" s="98"/>
    </row>
    <row r="304" spans="18:23" x14ac:dyDescent="0.2">
      <c r="R304" s="75"/>
      <c r="T304" s="102"/>
      <c r="U304" s="103"/>
      <c r="V304" s="104"/>
      <c r="W304" s="105"/>
    </row>
    <row r="305" spans="18:23" x14ac:dyDescent="0.2">
      <c r="R305" s="75"/>
      <c r="T305" s="96"/>
      <c r="U305" s="97"/>
      <c r="V305" s="97"/>
      <c r="W305" s="98"/>
    </row>
    <row r="306" spans="18:23" x14ac:dyDescent="0.2">
      <c r="R306" s="75"/>
      <c r="T306" s="96"/>
      <c r="U306" s="97"/>
      <c r="V306" s="97"/>
      <c r="W306" s="98"/>
    </row>
    <row r="307" spans="18:23" x14ac:dyDescent="0.2">
      <c r="R307" s="75"/>
      <c r="T307" s="96"/>
      <c r="U307" s="97"/>
      <c r="V307" s="97"/>
      <c r="W307" s="98"/>
    </row>
    <row r="308" spans="18:23" x14ac:dyDescent="0.2">
      <c r="R308" s="75"/>
      <c r="T308" s="102"/>
      <c r="U308" s="103"/>
      <c r="V308" s="104"/>
      <c r="W308" s="105"/>
    </row>
    <row r="309" spans="18:23" x14ac:dyDescent="0.2">
      <c r="R309" s="75"/>
      <c r="T309" s="96"/>
      <c r="U309" s="97"/>
      <c r="V309" s="97"/>
      <c r="W309" s="98"/>
    </row>
    <row r="310" spans="18:23" x14ac:dyDescent="0.2">
      <c r="R310" s="75"/>
      <c r="T310" s="96"/>
      <c r="U310" s="97"/>
      <c r="V310" s="97"/>
      <c r="W310" s="98"/>
    </row>
    <row r="311" spans="18:23" x14ac:dyDescent="0.2">
      <c r="R311" s="75"/>
      <c r="T311" s="96"/>
      <c r="U311" s="97"/>
      <c r="V311" s="97"/>
      <c r="W311" s="98"/>
    </row>
    <row r="312" spans="18:23" x14ac:dyDescent="0.2">
      <c r="R312" s="75"/>
      <c r="T312" s="102"/>
      <c r="U312" s="103"/>
      <c r="V312" s="104"/>
      <c r="W312" s="105"/>
    </row>
    <row r="313" spans="18:23" x14ac:dyDescent="0.2">
      <c r="R313" s="75"/>
      <c r="T313" s="96"/>
      <c r="U313" s="97"/>
      <c r="V313" s="97"/>
      <c r="W313" s="98"/>
    </row>
    <row r="314" spans="18:23" x14ac:dyDescent="0.2">
      <c r="R314" s="75"/>
      <c r="T314" s="96"/>
      <c r="U314" s="97"/>
      <c r="V314" s="97"/>
      <c r="W314" s="98"/>
    </row>
    <row r="315" spans="18:23" x14ac:dyDescent="0.2">
      <c r="R315" s="75"/>
      <c r="T315" s="96"/>
      <c r="U315" s="97"/>
      <c r="V315" s="97"/>
      <c r="W315" s="98"/>
    </row>
    <row r="316" spans="18:23" x14ac:dyDescent="0.2">
      <c r="R316" s="75"/>
      <c r="T316" s="102"/>
      <c r="U316" s="103"/>
      <c r="V316" s="104"/>
      <c r="W316" s="105"/>
    </row>
    <row r="317" spans="18:23" x14ac:dyDescent="0.2">
      <c r="R317" s="75"/>
      <c r="T317" s="96"/>
      <c r="U317" s="97"/>
      <c r="V317" s="97"/>
      <c r="W317" s="98"/>
    </row>
    <row r="318" spans="18:23" x14ac:dyDescent="0.2">
      <c r="R318" s="75"/>
      <c r="T318" s="96"/>
      <c r="U318" s="97"/>
      <c r="V318" s="97"/>
      <c r="W318" s="98"/>
    </row>
    <row r="319" spans="18:23" x14ac:dyDescent="0.2">
      <c r="R319" s="75"/>
      <c r="T319" s="96"/>
      <c r="U319" s="97"/>
      <c r="V319" s="97"/>
      <c r="W319" s="98"/>
    </row>
    <row r="320" spans="18:23" x14ac:dyDescent="0.2">
      <c r="R320" s="75"/>
      <c r="T320" s="102"/>
      <c r="U320" s="103"/>
      <c r="V320" s="104"/>
      <c r="W320" s="105"/>
    </row>
    <row r="321" spans="18:23" x14ac:dyDescent="0.2">
      <c r="R321" s="75"/>
      <c r="T321" s="96"/>
      <c r="U321" s="97"/>
      <c r="V321" s="97"/>
      <c r="W321" s="98"/>
    </row>
    <row r="322" spans="18:23" x14ac:dyDescent="0.2">
      <c r="R322" s="75"/>
      <c r="T322" s="96"/>
      <c r="U322" s="97"/>
      <c r="V322" s="97"/>
      <c r="W322" s="98"/>
    </row>
    <row r="323" spans="18:23" x14ac:dyDescent="0.2">
      <c r="R323" s="75"/>
      <c r="T323" s="96"/>
      <c r="U323" s="97"/>
      <c r="V323" s="97"/>
      <c r="W323" s="98"/>
    </row>
    <row r="324" spans="18:23" x14ac:dyDescent="0.2">
      <c r="R324" s="75"/>
      <c r="T324" s="102"/>
      <c r="U324" s="103"/>
      <c r="V324" s="104"/>
      <c r="W324" s="105"/>
    </row>
    <row r="325" spans="18:23" x14ac:dyDescent="0.2">
      <c r="R325" s="75"/>
      <c r="T325" s="96"/>
      <c r="U325" s="97"/>
      <c r="V325" s="97"/>
      <c r="W325" s="98"/>
    </row>
    <row r="326" spans="18:23" x14ac:dyDescent="0.2">
      <c r="R326" s="75"/>
      <c r="T326" s="96"/>
      <c r="U326" s="97"/>
      <c r="V326" s="97"/>
      <c r="W326" s="98"/>
    </row>
    <row r="327" spans="18:23" x14ac:dyDescent="0.2">
      <c r="R327" s="75"/>
      <c r="T327" s="96"/>
      <c r="U327" s="97"/>
      <c r="V327" s="97"/>
      <c r="W327" s="98"/>
    </row>
    <row r="328" spans="18:23" x14ac:dyDescent="0.2">
      <c r="R328" s="75"/>
      <c r="T328" s="102"/>
      <c r="U328" s="103"/>
      <c r="V328" s="104"/>
      <c r="W328" s="105"/>
    </row>
    <row r="329" spans="18:23" x14ac:dyDescent="0.2">
      <c r="R329" s="75"/>
      <c r="T329" s="96"/>
      <c r="U329" s="97"/>
      <c r="V329" s="97"/>
      <c r="W329" s="98"/>
    </row>
    <row r="330" spans="18:23" x14ac:dyDescent="0.2">
      <c r="R330" s="75"/>
      <c r="T330" s="96"/>
      <c r="U330" s="97"/>
      <c r="V330" s="97"/>
      <c r="W330" s="98"/>
    </row>
    <row r="331" spans="18:23" x14ac:dyDescent="0.2">
      <c r="R331" s="75"/>
      <c r="T331" s="96"/>
      <c r="U331" s="97"/>
      <c r="V331" s="97"/>
      <c r="W331" s="98"/>
    </row>
    <row r="332" spans="18:23" x14ac:dyDescent="0.2">
      <c r="R332" s="75"/>
      <c r="T332" s="102"/>
      <c r="U332" s="103"/>
      <c r="V332" s="104"/>
      <c r="W332" s="105"/>
    </row>
    <row r="333" spans="18:23" x14ac:dyDescent="0.2">
      <c r="R333" s="75"/>
      <c r="T333" s="96"/>
      <c r="U333" s="97"/>
      <c r="V333" s="97"/>
      <c r="W333" s="98"/>
    </row>
    <row r="334" spans="18:23" x14ac:dyDescent="0.2">
      <c r="R334" s="75"/>
      <c r="T334" s="96"/>
      <c r="U334" s="97"/>
      <c r="V334" s="97"/>
      <c r="W334" s="98"/>
    </row>
    <row r="335" spans="18:23" x14ac:dyDescent="0.2">
      <c r="R335" s="75"/>
      <c r="T335" s="96"/>
      <c r="U335" s="97"/>
      <c r="V335" s="97"/>
      <c r="W335" s="98"/>
    </row>
    <row r="336" spans="18:23" x14ac:dyDescent="0.2">
      <c r="R336" s="75"/>
      <c r="T336" s="102"/>
      <c r="U336" s="103"/>
      <c r="V336" s="104"/>
      <c r="W336" s="105"/>
    </row>
    <row r="337" spans="18:23" x14ac:dyDescent="0.2">
      <c r="R337" s="75"/>
      <c r="T337" s="96"/>
      <c r="U337" s="97"/>
      <c r="V337" s="97"/>
      <c r="W337" s="98"/>
    </row>
    <row r="338" spans="18:23" x14ac:dyDescent="0.2">
      <c r="R338" s="75"/>
      <c r="T338" s="96"/>
      <c r="U338" s="97"/>
      <c r="V338" s="97"/>
      <c r="W338" s="98"/>
    </row>
    <row r="339" spans="18:23" x14ac:dyDescent="0.2">
      <c r="R339" s="75"/>
      <c r="T339" s="96"/>
      <c r="U339" s="97"/>
      <c r="V339" s="97"/>
      <c r="W339" s="98"/>
    </row>
    <row r="340" spans="18:23" x14ac:dyDescent="0.2">
      <c r="R340" s="75"/>
      <c r="T340" s="102"/>
      <c r="U340" s="103"/>
      <c r="V340" s="104"/>
      <c r="W340" s="105"/>
    </row>
    <row r="341" spans="18:23" x14ac:dyDescent="0.2">
      <c r="R341" s="75"/>
      <c r="T341" s="96"/>
      <c r="U341" s="97"/>
      <c r="V341" s="97"/>
      <c r="W341" s="98"/>
    </row>
    <row r="342" spans="18:23" x14ac:dyDescent="0.2">
      <c r="R342" s="75"/>
      <c r="T342" s="96"/>
      <c r="U342" s="97"/>
      <c r="V342" s="97"/>
      <c r="W342" s="98"/>
    </row>
    <row r="343" spans="18:23" x14ac:dyDescent="0.2">
      <c r="R343" s="75"/>
      <c r="T343" s="96"/>
      <c r="U343" s="97"/>
      <c r="V343" s="97"/>
      <c r="W343" s="98"/>
    </row>
    <row r="344" spans="18:23" x14ac:dyDescent="0.2">
      <c r="R344" s="75"/>
      <c r="T344" s="102"/>
      <c r="U344" s="103"/>
      <c r="V344" s="104"/>
      <c r="W344" s="105"/>
    </row>
    <row r="345" spans="18:23" x14ac:dyDescent="0.2">
      <c r="R345" s="75"/>
      <c r="T345" s="96"/>
      <c r="U345" s="97"/>
      <c r="V345" s="97"/>
      <c r="W345" s="98"/>
    </row>
    <row r="346" spans="18:23" x14ac:dyDescent="0.2">
      <c r="R346" s="75"/>
      <c r="T346" s="96"/>
      <c r="U346" s="97"/>
      <c r="V346" s="97"/>
      <c r="W346" s="98"/>
    </row>
    <row r="347" spans="18:23" x14ac:dyDescent="0.2">
      <c r="R347" s="75"/>
      <c r="T347" s="96"/>
      <c r="U347" s="97"/>
      <c r="V347" s="97"/>
      <c r="W347" s="98"/>
    </row>
    <row r="348" spans="18:23" x14ac:dyDescent="0.2">
      <c r="R348" s="75"/>
      <c r="T348" s="102"/>
      <c r="U348" s="103"/>
      <c r="V348" s="104"/>
      <c r="W348" s="105"/>
    </row>
    <row r="349" spans="18:23" x14ac:dyDescent="0.2">
      <c r="R349" s="75"/>
      <c r="T349" s="96"/>
      <c r="U349" s="97"/>
      <c r="V349" s="97"/>
      <c r="W349" s="98"/>
    </row>
    <row r="350" spans="18:23" x14ac:dyDescent="0.2">
      <c r="R350" s="75"/>
      <c r="T350" s="96"/>
      <c r="U350" s="97"/>
      <c r="V350" s="97"/>
      <c r="W350" s="98"/>
    </row>
    <row r="351" spans="18:23" x14ac:dyDescent="0.2">
      <c r="R351" s="75"/>
      <c r="T351" s="96"/>
      <c r="U351" s="97"/>
      <c r="V351" s="97"/>
      <c r="W351" s="98"/>
    </row>
    <row r="352" spans="18:23" x14ac:dyDescent="0.2">
      <c r="R352" s="75"/>
      <c r="T352" s="102"/>
      <c r="U352" s="103"/>
      <c r="V352" s="104"/>
      <c r="W352" s="105"/>
    </row>
    <row r="353" spans="18:23" x14ac:dyDescent="0.2">
      <c r="R353" s="75"/>
      <c r="T353" s="96"/>
      <c r="U353" s="97"/>
      <c r="V353" s="97"/>
      <c r="W353" s="98"/>
    </row>
    <row r="354" spans="18:23" x14ac:dyDescent="0.2">
      <c r="R354" s="75"/>
      <c r="T354" s="96"/>
      <c r="U354" s="97"/>
      <c r="V354" s="97"/>
      <c r="W354" s="98"/>
    </row>
    <row r="355" spans="18:23" x14ac:dyDescent="0.2">
      <c r="R355" s="75"/>
      <c r="T355" s="96"/>
      <c r="U355" s="97"/>
      <c r="V355" s="97"/>
      <c r="W355" s="98"/>
    </row>
    <row r="356" spans="18:23" x14ac:dyDescent="0.2">
      <c r="R356" s="75"/>
      <c r="T356" s="102"/>
      <c r="U356" s="103"/>
      <c r="V356" s="104"/>
      <c r="W356" s="105"/>
    </row>
    <row r="357" spans="18:23" x14ac:dyDescent="0.2">
      <c r="R357" s="75"/>
      <c r="T357" s="96"/>
      <c r="U357" s="97"/>
      <c r="V357" s="97"/>
      <c r="W357" s="98"/>
    </row>
    <row r="358" spans="18:23" x14ac:dyDescent="0.2">
      <c r="R358" s="75"/>
      <c r="T358" s="96"/>
      <c r="U358" s="97"/>
      <c r="V358" s="97"/>
      <c r="W358" s="98"/>
    </row>
    <row r="359" spans="18:23" x14ac:dyDescent="0.2">
      <c r="R359" s="75"/>
      <c r="T359" s="96"/>
      <c r="U359" s="97"/>
      <c r="V359" s="97"/>
      <c r="W359" s="98"/>
    </row>
    <row r="360" spans="18:23" x14ac:dyDescent="0.2">
      <c r="R360" s="75"/>
      <c r="T360" s="102"/>
      <c r="U360" s="103"/>
      <c r="V360" s="104"/>
      <c r="W360" s="105"/>
    </row>
    <row r="361" spans="18:23" x14ac:dyDescent="0.2">
      <c r="R361" s="75"/>
      <c r="T361" s="96"/>
      <c r="U361" s="97"/>
      <c r="V361" s="97"/>
      <c r="W361" s="98"/>
    </row>
    <row r="362" spans="18:23" x14ac:dyDescent="0.2">
      <c r="R362" s="75"/>
      <c r="T362" s="96"/>
      <c r="U362" s="97"/>
      <c r="V362" s="97"/>
      <c r="W362" s="98"/>
    </row>
    <row r="363" spans="18:23" x14ac:dyDescent="0.2">
      <c r="R363" s="75"/>
      <c r="T363" s="96"/>
      <c r="U363" s="97"/>
      <c r="V363" s="97"/>
      <c r="W363" s="98"/>
    </row>
    <row r="364" spans="18:23" x14ac:dyDescent="0.2">
      <c r="R364" s="75"/>
      <c r="T364" s="102"/>
      <c r="U364" s="103"/>
      <c r="V364" s="104"/>
      <c r="W364" s="105"/>
    </row>
    <row r="365" spans="18:23" x14ac:dyDescent="0.2">
      <c r="R365" s="75"/>
      <c r="T365" s="96"/>
      <c r="U365" s="97"/>
      <c r="V365" s="97"/>
      <c r="W365" s="98"/>
    </row>
    <row r="366" spans="18:23" x14ac:dyDescent="0.2">
      <c r="R366" s="75"/>
      <c r="T366" s="96"/>
      <c r="U366" s="97"/>
      <c r="V366" s="97"/>
      <c r="W366" s="98"/>
    </row>
    <row r="367" spans="18:23" x14ac:dyDescent="0.2">
      <c r="R367" s="75"/>
      <c r="T367" s="96"/>
      <c r="U367" s="97"/>
      <c r="V367" s="97"/>
      <c r="W367" s="98"/>
    </row>
    <row r="368" spans="18:23" x14ac:dyDescent="0.2">
      <c r="R368" s="75"/>
      <c r="T368" s="102"/>
      <c r="U368" s="103"/>
      <c r="V368" s="104"/>
      <c r="W368" s="105"/>
    </row>
    <row r="369" spans="18:23" x14ac:dyDescent="0.2">
      <c r="R369" s="75"/>
      <c r="T369" s="96"/>
      <c r="U369" s="97"/>
      <c r="V369" s="97"/>
      <c r="W369" s="98"/>
    </row>
    <row r="370" spans="18:23" x14ac:dyDescent="0.2">
      <c r="R370" s="75"/>
      <c r="T370" s="96"/>
      <c r="U370" s="97"/>
      <c r="V370" s="97"/>
      <c r="W370" s="98"/>
    </row>
    <row r="371" spans="18:23" x14ac:dyDescent="0.2">
      <c r="R371" s="75"/>
      <c r="T371" s="96"/>
      <c r="U371" s="97"/>
      <c r="V371" s="97"/>
      <c r="W371" s="98"/>
    </row>
    <row r="372" spans="18:23" x14ac:dyDescent="0.2">
      <c r="R372" s="75"/>
      <c r="T372" s="102"/>
      <c r="U372" s="103"/>
      <c r="V372" s="104"/>
      <c r="W372" s="105"/>
    </row>
    <row r="373" spans="18:23" x14ac:dyDescent="0.2">
      <c r="R373" s="75"/>
      <c r="T373" s="96"/>
      <c r="U373" s="97"/>
      <c r="V373" s="97"/>
      <c r="W373" s="98"/>
    </row>
    <row r="374" spans="18:23" x14ac:dyDescent="0.2">
      <c r="R374" s="75"/>
      <c r="T374" s="96"/>
      <c r="U374" s="97"/>
      <c r="V374" s="97"/>
      <c r="W374" s="98"/>
    </row>
    <row r="375" spans="18:23" x14ac:dyDescent="0.2">
      <c r="R375" s="75"/>
      <c r="T375" s="96"/>
      <c r="U375" s="97"/>
      <c r="V375" s="97"/>
      <c r="W375" s="98"/>
    </row>
    <row r="376" spans="18:23" x14ac:dyDescent="0.2">
      <c r="R376" s="75"/>
      <c r="T376" s="102"/>
      <c r="U376" s="103"/>
      <c r="V376" s="104"/>
      <c r="W376" s="105"/>
    </row>
    <row r="377" spans="18:23" x14ac:dyDescent="0.2">
      <c r="R377" s="75"/>
      <c r="T377" s="96"/>
      <c r="U377" s="97"/>
      <c r="V377" s="97"/>
      <c r="W377" s="98"/>
    </row>
    <row r="378" spans="18:23" x14ac:dyDescent="0.2">
      <c r="R378" s="75"/>
      <c r="T378" s="96"/>
      <c r="U378" s="97"/>
      <c r="V378" s="97"/>
      <c r="W378" s="98"/>
    </row>
    <row r="379" spans="18:23" x14ac:dyDescent="0.2">
      <c r="R379" s="75"/>
      <c r="T379" s="96"/>
      <c r="U379" s="97"/>
      <c r="V379" s="97"/>
      <c r="W379" s="98"/>
    </row>
    <row r="380" spans="18:23" x14ac:dyDescent="0.2">
      <c r="R380" s="75"/>
      <c r="T380" s="102"/>
      <c r="U380" s="103"/>
      <c r="V380" s="104"/>
      <c r="W380" s="105"/>
    </row>
    <row r="381" spans="18:23" x14ac:dyDescent="0.2">
      <c r="R381" s="75"/>
      <c r="T381" s="96"/>
      <c r="U381" s="97"/>
      <c r="V381" s="97"/>
      <c r="W381" s="98"/>
    </row>
    <row r="382" spans="18:23" x14ac:dyDescent="0.2">
      <c r="R382" s="75"/>
      <c r="T382" s="96"/>
      <c r="U382" s="97"/>
      <c r="V382" s="97"/>
      <c r="W382" s="98"/>
    </row>
    <row r="383" spans="18:23" x14ac:dyDescent="0.2">
      <c r="R383" s="75"/>
      <c r="T383" s="96"/>
      <c r="U383" s="97"/>
      <c r="V383" s="97"/>
      <c r="W383" s="98"/>
    </row>
    <row r="384" spans="18:23" x14ac:dyDescent="0.2">
      <c r="R384" s="75"/>
      <c r="T384" s="102"/>
      <c r="U384" s="103"/>
      <c r="V384" s="104"/>
      <c r="W384" s="105"/>
    </row>
    <row r="385" spans="18:23" x14ac:dyDescent="0.2">
      <c r="R385" s="75"/>
      <c r="T385" s="96"/>
      <c r="U385" s="97"/>
      <c r="V385" s="97"/>
      <c r="W385" s="98"/>
    </row>
    <row r="386" spans="18:23" x14ac:dyDescent="0.2">
      <c r="R386" s="75"/>
      <c r="T386" s="96"/>
      <c r="U386" s="97"/>
      <c r="V386" s="97"/>
      <c r="W386" s="98"/>
    </row>
    <row r="387" spans="18:23" x14ac:dyDescent="0.2">
      <c r="R387" s="75"/>
      <c r="T387" s="96"/>
      <c r="U387" s="97"/>
      <c r="V387" s="97"/>
      <c r="W387" s="98"/>
    </row>
    <row r="388" spans="18:23" x14ac:dyDescent="0.2">
      <c r="R388" s="75"/>
      <c r="T388" s="102"/>
      <c r="U388" s="103"/>
      <c r="V388" s="104"/>
      <c r="W388" s="105"/>
    </row>
    <row r="389" spans="18:23" x14ac:dyDescent="0.2">
      <c r="R389" s="75"/>
      <c r="T389" s="96"/>
      <c r="U389" s="97"/>
      <c r="V389" s="97"/>
      <c r="W389" s="98"/>
    </row>
    <row r="390" spans="18:23" x14ac:dyDescent="0.2">
      <c r="R390" s="75"/>
      <c r="T390" s="96"/>
      <c r="U390" s="97"/>
      <c r="V390" s="97"/>
      <c r="W390" s="98"/>
    </row>
    <row r="391" spans="18:23" x14ac:dyDescent="0.2">
      <c r="R391" s="75"/>
      <c r="T391" s="96"/>
      <c r="U391" s="97"/>
      <c r="V391" s="97"/>
      <c r="W391" s="98"/>
    </row>
    <row r="392" spans="18:23" x14ac:dyDescent="0.2">
      <c r="R392" s="75"/>
      <c r="T392" s="102"/>
      <c r="U392" s="103"/>
      <c r="V392" s="104"/>
      <c r="W392" s="105"/>
    </row>
    <row r="393" spans="18:23" x14ac:dyDescent="0.2">
      <c r="R393" s="75"/>
      <c r="T393" s="96"/>
      <c r="U393" s="97"/>
      <c r="V393" s="97"/>
      <c r="W393" s="98"/>
    </row>
    <row r="394" spans="18:23" x14ac:dyDescent="0.2">
      <c r="R394" s="75"/>
      <c r="T394" s="96"/>
      <c r="U394" s="97"/>
      <c r="V394" s="97"/>
      <c r="W394" s="98"/>
    </row>
    <row r="395" spans="18:23" x14ac:dyDescent="0.2">
      <c r="R395" s="75"/>
      <c r="T395" s="96"/>
      <c r="U395" s="97"/>
      <c r="V395" s="97"/>
      <c r="W395" s="98"/>
    </row>
    <row r="396" spans="18:23" x14ac:dyDescent="0.2">
      <c r="R396" s="75"/>
      <c r="T396" s="102"/>
      <c r="U396" s="103"/>
      <c r="V396" s="104"/>
      <c r="W396" s="105"/>
    </row>
    <row r="397" spans="18:23" x14ac:dyDescent="0.2">
      <c r="R397" s="75"/>
      <c r="T397" s="96"/>
      <c r="U397" s="97"/>
      <c r="V397" s="97"/>
      <c r="W397" s="98"/>
    </row>
    <row r="398" spans="18:23" x14ac:dyDescent="0.2">
      <c r="R398" s="75"/>
      <c r="T398" s="96"/>
      <c r="U398" s="97"/>
      <c r="V398" s="97"/>
      <c r="W398" s="98"/>
    </row>
    <row r="399" spans="18:23" x14ac:dyDescent="0.2">
      <c r="R399" s="75"/>
      <c r="T399" s="96"/>
      <c r="U399" s="97"/>
      <c r="V399" s="97"/>
      <c r="W399" s="98"/>
    </row>
    <row r="400" spans="18:23" x14ac:dyDescent="0.2">
      <c r="R400" s="75"/>
      <c r="T400" s="102"/>
      <c r="U400" s="103"/>
      <c r="V400" s="104"/>
      <c r="W400" s="105"/>
    </row>
    <row r="401" spans="18:23" x14ac:dyDescent="0.2">
      <c r="R401" s="75"/>
      <c r="T401" s="96"/>
      <c r="U401" s="97"/>
      <c r="V401" s="97"/>
      <c r="W401" s="98"/>
    </row>
    <row r="402" spans="18:23" x14ac:dyDescent="0.2">
      <c r="R402" s="75"/>
      <c r="T402" s="96"/>
      <c r="U402" s="97"/>
      <c r="V402" s="97"/>
      <c r="W402" s="98"/>
    </row>
    <row r="403" spans="18:23" x14ac:dyDescent="0.2">
      <c r="R403" s="75"/>
      <c r="T403" s="96"/>
      <c r="U403" s="97"/>
      <c r="V403" s="97"/>
      <c r="W403" s="98"/>
    </row>
    <row r="404" spans="18:23" x14ac:dyDescent="0.2">
      <c r="R404" s="75"/>
      <c r="T404" s="102"/>
      <c r="U404" s="103"/>
      <c r="V404" s="104"/>
      <c r="W404" s="105"/>
    </row>
    <row r="405" spans="18:23" x14ac:dyDescent="0.2">
      <c r="R405" s="75"/>
      <c r="T405" s="96"/>
      <c r="U405" s="97"/>
      <c r="V405" s="97"/>
      <c r="W405" s="98"/>
    </row>
    <row r="406" spans="18:23" x14ac:dyDescent="0.2">
      <c r="R406" s="75"/>
      <c r="T406" s="96"/>
      <c r="U406" s="97"/>
      <c r="V406" s="97"/>
      <c r="W406" s="98"/>
    </row>
    <row r="407" spans="18:23" x14ac:dyDescent="0.2">
      <c r="R407" s="75"/>
      <c r="T407" s="96"/>
      <c r="U407" s="97"/>
      <c r="V407" s="97"/>
      <c r="W407" s="98"/>
    </row>
    <row r="408" spans="18:23" x14ac:dyDescent="0.2">
      <c r="R408" s="75"/>
      <c r="T408" s="102"/>
      <c r="U408" s="103"/>
      <c r="V408" s="104"/>
      <c r="W408" s="105"/>
    </row>
    <row r="409" spans="18:23" x14ac:dyDescent="0.2">
      <c r="R409" s="75"/>
      <c r="T409" s="96"/>
      <c r="U409" s="97"/>
      <c r="V409" s="97"/>
      <c r="W409" s="98"/>
    </row>
    <row r="410" spans="18:23" x14ac:dyDescent="0.2">
      <c r="R410" s="75"/>
      <c r="T410" s="96"/>
      <c r="U410" s="97"/>
      <c r="V410" s="97"/>
      <c r="W410" s="98"/>
    </row>
    <row r="411" spans="18:23" x14ac:dyDescent="0.2">
      <c r="R411" s="75"/>
      <c r="T411" s="96"/>
      <c r="U411" s="97"/>
      <c r="V411" s="97"/>
      <c r="W411" s="98"/>
    </row>
    <row r="412" spans="18:23" x14ac:dyDescent="0.2">
      <c r="R412" s="75"/>
      <c r="T412" s="102"/>
      <c r="U412" s="103"/>
      <c r="V412" s="104"/>
      <c r="W412" s="105"/>
    </row>
    <row r="413" spans="18:23" x14ac:dyDescent="0.2">
      <c r="R413" s="75"/>
      <c r="T413" s="96"/>
      <c r="U413" s="97"/>
      <c r="V413" s="97"/>
      <c r="W413" s="98"/>
    </row>
    <row r="414" spans="18:23" x14ac:dyDescent="0.2">
      <c r="R414" s="75"/>
      <c r="T414" s="96"/>
      <c r="U414" s="97"/>
      <c r="V414" s="97"/>
      <c r="W414" s="98"/>
    </row>
    <row r="415" spans="18:23" x14ac:dyDescent="0.2">
      <c r="R415" s="75"/>
      <c r="T415" s="96"/>
      <c r="U415" s="97"/>
      <c r="V415" s="97"/>
      <c r="W415" s="98"/>
    </row>
    <row r="416" spans="18:23" x14ac:dyDescent="0.2">
      <c r="R416" s="75"/>
      <c r="T416" s="102"/>
      <c r="U416" s="103"/>
      <c r="V416" s="104"/>
      <c r="W416" s="105"/>
    </row>
    <row r="417" spans="18:23" x14ac:dyDescent="0.2">
      <c r="R417" s="75"/>
      <c r="T417" s="96"/>
      <c r="U417" s="97"/>
      <c r="V417" s="97"/>
      <c r="W417" s="98"/>
    </row>
    <row r="418" spans="18:23" x14ac:dyDescent="0.2">
      <c r="R418" s="75"/>
      <c r="T418" s="96"/>
      <c r="U418" s="97"/>
      <c r="V418" s="97"/>
      <c r="W418" s="98"/>
    </row>
    <row r="419" spans="18:23" x14ac:dyDescent="0.2">
      <c r="R419" s="75"/>
      <c r="T419" s="96"/>
      <c r="U419" s="97"/>
      <c r="V419" s="97"/>
      <c r="W419" s="98"/>
    </row>
    <row r="420" spans="18:23" x14ac:dyDescent="0.2">
      <c r="R420" s="75"/>
      <c r="T420" s="102"/>
      <c r="U420" s="103"/>
      <c r="V420" s="104"/>
      <c r="W420" s="105"/>
    </row>
    <row r="421" spans="18:23" x14ac:dyDescent="0.2">
      <c r="R421" s="75"/>
      <c r="T421" s="96"/>
      <c r="U421" s="97"/>
      <c r="V421" s="97"/>
      <c r="W421" s="98"/>
    </row>
    <row r="422" spans="18:23" x14ac:dyDescent="0.2">
      <c r="R422" s="75"/>
      <c r="T422" s="96"/>
      <c r="U422" s="97"/>
      <c r="V422" s="97"/>
      <c r="W422" s="98"/>
    </row>
    <row r="423" spans="18:23" x14ac:dyDescent="0.2">
      <c r="R423" s="75"/>
      <c r="T423" s="96"/>
      <c r="U423" s="97"/>
      <c r="V423" s="97"/>
      <c r="W423" s="98"/>
    </row>
    <row r="424" spans="18:23" x14ac:dyDescent="0.2">
      <c r="R424" s="75"/>
      <c r="T424" s="102"/>
      <c r="U424" s="103"/>
      <c r="V424" s="104"/>
      <c r="W424" s="105"/>
    </row>
    <row r="425" spans="18:23" x14ac:dyDescent="0.2">
      <c r="R425" s="75"/>
      <c r="T425" s="96"/>
      <c r="U425" s="97"/>
      <c r="V425" s="97"/>
      <c r="W425" s="98"/>
    </row>
    <row r="426" spans="18:23" x14ac:dyDescent="0.2">
      <c r="R426" s="75"/>
      <c r="T426" s="96"/>
      <c r="U426" s="97"/>
      <c r="V426" s="97"/>
      <c r="W426" s="98"/>
    </row>
    <row r="427" spans="18:23" x14ac:dyDescent="0.2">
      <c r="R427" s="75"/>
      <c r="T427" s="96"/>
      <c r="U427" s="97"/>
      <c r="V427" s="97"/>
      <c r="W427" s="98"/>
    </row>
    <row r="428" spans="18:23" x14ac:dyDescent="0.2">
      <c r="R428" s="75"/>
      <c r="T428" s="102"/>
      <c r="U428" s="103"/>
      <c r="V428" s="104"/>
      <c r="W428" s="105"/>
    </row>
    <row r="429" spans="18:23" x14ac:dyDescent="0.2">
      <c r="R429" s="75"/>
      <c r="T429" s="96"/>
      <c r="U429" s="97"/>
      <c r="V429" s="97"/>
      <c r="W429" s="98"/>
    </row>
    <row r="430" spans="18:23" x14ac:dyDescent="0.2">
      <c r="R430" s="75"/>
      <c r="T430" s="96"/>
      <c r="U430" s="97"/>
      <c r="V430" s="97"/>
      <c r="W430" s="98"/>
    </row>
    <row r="431" spans="18:23" x14ac:dyDescent="0.2">
      <c r="R431" s="75"/>
      <c r="T431" s="96"/>
      <c r="U431" s="97"/>
      <c r="V431" s="97"/>
      <c r="W431" s="98"/>
    </row>
    <row r="432" spans="18:23" x14ac:dyDescent="0.2">
      <c r="R432" s="75"/>
      <c r="T432" s="102"/>
      <c r="U432" s="103"/>
      <c r="V432" s="104"/>
      <c r="W432" s="105"/>
    </row>
    <row r="433" spans="18:23" x14ac:dyDescent="0.2">
      <c r="R433" s="75"/>
      <c r="T433" s="96"/>
      <c r="U433" s="97"/>
      <c r="V433" s="97"/>
      <c r="W433" s="98"/>
    </row>
    <row r="434" spans="18:23" x14ac:dyDescent="0.2">
      <c r="R434" s="75"/>
      <c r="T434" s="96"/>
      <c r="U434" s="97"/>
      <c r="V434" s="97"/>
      <c r="W434" s="98"/>
    </row>
    <row r="435" spans="18:23" x14ac:dyDescent="0.2">
      <c r="R435" s="75"/>
      <c r="T435" s="96"/>
      <c r="U435" s="97"/>
      <c r="V435" s="97"/>
      <c r="W435" s="98"/>
    </row>
    <row r="436" spans="18:23" x14ac:dyDescent="0.2">
      <c r="R436" s="75"/>
      <c r="T436" s="102"/>
      <c r="U436" s="103"/>
      <c r="V436" s="104"/>
      <c r="W436" s="105"/>
    </row>
    <row r="437" spans="18:23" x14ac:dyDescent="0.2">
      <c r="R437" s="75"/>
      <c r="T437" s="96"/>
      <c r="U437" s="97"/>
      <c r="V437" s="97"/>
      <c r="W437" s="98"/>
    </row>
    <row r="438" spans="18:23" x14ac:dyDescent="0.2">
      <c r="R438" s="75"/>
      <c r="T438" s="96"/>
      <c r="U438" s="97"/>
      <c r="V438" s="97"/>
      <c r="W438" s="98"/>
    </row>
    <row r="439" spans="18:23" x14ac:dyDescent="0.2">
      <c r="R439" s="75"/>
      <c r="T439" s="96"/>
      <c r="U439" s="97"/>
      <c r="V439" s="97"/>
      <c r="W439" s="98"/>
    </row>
    <row r="440" spans="18:23" x14ac:dyDescent="0.2">
      <c r="R440" s="75"/>
      <c r="T440" s="102"/>
      <c r="U440" s="103"/>
      <c r="V440" s="104"/>
      <c r="W440" s="105"/>
    </row>
    <row r="441" spans="18:23" x14ac:dyDescent="0.2">
      <c r="R441" s="75"/>
      <c r="T441" s="96"/>
      <c r="U441" s="97"/>
      <c r="V441" s="97"/>
      <c r="W441" s="98"/>
    </row>
    <row r="442" spans="18:23" x14ac:dyDescent="0.2">
      <c r="R442" s="75"/>
      <c r="T442" s="96"/>
      <c r="U442" s="97"/>
      <c r="V442" s="97"/>
      <c r="W442" s="98"/>
    </row>
    <row r="443" spans="18:23" x14ac:dyDescent="0.2">
      <c r="R443" s="75"/>
      <c r="T443" s="96"/>
      <c r="U443" s="97"/>
      <c r="V443" s="97"/>
      <c r="W443" s="98"/>
    </row>
    <row r="444" spans="18:23" x14ac:dyDescent="0.2">
      <c r="R444" s="75"/>
      <c r="T444" s="102"/>
      <c r="U444" s="103"/>
      <c r="V444" s="104"/>
      <c r="W444" s="105"/>
    </row>
    <row r="445" spans="18:23" x14ac:dyDescent="0.2">
      <c r="R445" s="75"/>
      <c r="T445" s="96"/>
      <c r="U445" s="97"/>
      <c r="V445" s="97"/>
      <c r="W445" s="98"/>
    </row>
    <row r="446" spans="18:23" x14ac:dyDescent="0.2">
      <c r="R446" s="75"/>
      <c r="T446" s="96"/>
      <c r="U446" s="97"/>
      <c r="V446" s="97"/>
      <c r="W446" s="98"/>
    </row>
    <row r="447" spans="18:23" x14ac:dyDescent="0.2">
      <c r="R447" s="75"/>
      <c r="T447" s="96"/>
      <c r="U447" s="97"/>
      <c r="V447" s="97"/>
      <c r="W447" s="98"/>
    </row>
    <row r="448" spans="18:23" x14ac:dyDescent="0.2">
      <c r="R448" s="75"/>
      <c r="T448" s="102"/>
      <c r="U448" s="103"/>
      <c r="V448" s="104"/>
      <c r="W448" s="105"/>
    </row>
    <row r="449" spans="18:23" x14ac:dyDescent="0.2">
      <c r="R449" s="75"/>
      <c r="T449" s="96"/>
      <c r="U449" s="97"/>
      <c r="V449" s="97"/>
      <c r="W449" s="98"/>
    </row>
    <row r="450" spans="18:23" x14ac:dyDescent="0.2">
      <c r="R450" s="75"/>
      <c r="T450" s="96"/>
      <c r="U450" s="97"/>
      <c r="V450" s="97"/>
      <c r="W450" s="98"/>
    </row>
    <row r="451" spans="18:23" x14ac:dyDescent="0.2">
      <c r="R451" s="75"/>
      <c r="T451" s="96"/>
      <c r="U451" s="97"/>
      <c r="V451" s="97"/>
      <c r="W451" s="98"/>
    </row>
    <row r="452" spans="18:23" x14ac:dyDescent="0.2">
      <c r="R452" s="75"/>
      <c r="T452" s="102"/>
      <c r="U452" s="103"/>
      <c r="V452" s="104"/>
      <c r="W452" s="105"/>
    </row>
    <row r="453" spans="18:23" x14ac:dyDescent="0.2">
      <c r="R453" s="75"/>
      <c r="T453" s="96"/>
      <c r="U453" s="97"/>
      <c r="V453" s="97"/>
      <c r="W453" s="98"/>
    </row>
    <row r="454" spans="18:23" x14ac:dyDescent="0.2">
      <c r="R454" s="75"/>
      <c r="T454" s="96"/>
      <c r="U454" s="97"/>
      <c r="V454" s="97"/>
      <c r="W454" s="98"/>
    </row>
    <row r="455" spans="18:23" x14ac:dyDescent="0.2">
      <c r="R455" s="75"/>
      <c r="T455" s="96"/>
      <c r="U455" s="97"/>
      <c r="V455" s="97"/>
      <c r="W455" s="98"/>
    </row>
    <row r="456" spans="18:23" x14ac:dyDescent="0.2">
      <c r="R456" s="75"/>
      <c r="T456" s="102"/>
      <c r="U456" s="103"/>
      <c r="V456" s="104"/>
      <c r="W456" s="105"/>
    </row>
    <row r="457" spans="18:23" x14ac:dyDescent="0.2">
      <c r="R457" s="75"/>
      <c r="T457" s="96"/>
      <c r="U457" s="97"/>
      <c r="V457" s="97"/>
      <c r="W457" s="98"/>
    </row>
    <row r="458" spans="18:23" x14ac:dyDescent="0.2">
      <c r="R458" s="75"/>
      <c r="T458" s="96"/>
      <c r="U458" s="97"/>
      <c r="V458" s="97"/>
      <c r="W458" s="98"/>
    </row>
    <row r="459" spans="18:23" x14ac:dyDescent="0.2">
      <c r="R459" s="75"/>
      <c r="T459" s="96"/>
      <c r="U459" s="97"/>
      <c r="V459" s="97"/>
      <c r="W459" s="98"/>
    </row>
    <row r="460" spans="18:23" x14ac:dyDescent="0.2">
      <c r="R460" s="75"/>
      <c r="T460" s="102"/>
      <c r="U460" s="103"/>
      <c r="V460" s="104"/>
      <c r="W460" s="105"/>
    </row>
    <row r="461" spans="18:23" x14ac:dyDescent="0.2">
      <c r="R461" s="75"/>
      <c r="T461" s="96"/>
      <c r="U461" s="97"/>
      <c r="V461" s="97"/>
      <c r="W461" s="98"/>
    </row>
    <row r="462" spans="18:23" x14ac:dyDescent="0.2">
      <c r="R462" s="75"/>
      <c r="T462" s="96"/>
      <c r="U462" s="97"/>
      <c r="V462" s="97"/>
      <c r="W462" s="98"/>
    </row>
    <row r="463" spans="18:23" x14ac:dyDescent="0.2">
      <c r="R463" s="75"/>
      <c r="T463" s="96"/>
      <c r="U463" s="97"/>
      <c r="V463" s="97"/>
      <c r="W463" s="98"/>
    </row>
    <row r="464" spans="18:23" x14ac:dyDescent="0.2">
      <c r="R464" s="75"/>
      <c r="T464" s="102"/>
      <c r="U464" s="103"/>
      <c r="V464" s="104"/>
      <c r="W464" s="105"/>
    </row>
    <row r="465" spans="18:23" x14ac:dyDescent="0.2">
      <c r="R465" s="75"/>
      <c r="T465" s="96"/>
      <c r="U465" s="97"/>
      <c r="V465" s="97"/>
      <c r="W465" s="98"/>
    </row>
    <row r="466" spans="18:23" x14ac:dyDescent="0.2">
      <c r="R466" s="75"/>
      <c r="T466" s="96"/>
      <c r="U466" s="97"/>
      <c r="V466" s="97"/>
      <c r="W466" s="98"/>
    </row>
    <row r="467" spans="18:23" x14ac:dyDescent="0.2">
      <c r="R467" s="75"/>
      <c r="T467" s="96"/>
      <c r="U467" s="97"/>
      <c r="V467" s="97"/>
      <c r="W467" s="98"/>
    </row>
    <row r="468" spans="18:23" x14ac:dyDescent="0.2">
      <c r="R468" s="75"/>
      <c r="T468" s="102"/>
      <c r="U468" s="103"/>
      <c r="V468" s="104"/>
      <c r="W468" s="105"/>
    </row>
    <row r="469" spans="18:23" x14ac:dyDescent="0.2">
      <c r="R469" s="75"/>
      <c r="T469" s="96"/>
      <c r="U469" s="97"/>
      <c r="V469" s="97"/>
      <c r="W469" s="98"/>
    </row>
    <row r="470" spans="18:23" x14ac:dyDescent="0.2">
      <c r="R470" s="75"/>
      <c r="T470" s="96"/>
      <c r="U470" s="97"/>
      <c r="V470" s="97"/>
      <c r="W470" s="98"/>
    </row>
    <row r="471" spans="18:23" x14ac:dyDescent="0.2">
      <c r="R471" s="75"/>
      <c r="T471" s="96"/>
      <c r="U471" s="97"/>
      <c r="V471" s="97"/>
      <c r="W471" s="98"/>
    </row>
    <row r="472" spans="18:23" x14ac:dyDescent="0.2">
      <c r="R472" s="75"/>
      <c r="T472" s="102"/>
      <c r="U472" s="103"/>
      <c r="V472" s="104"/>
      <c r="W472" s="105"/>
    </row>
    <row r="473" spans="18:23" x14ac:dyDescent="0.2">
      <c r="R473" s="75"/>
      <c r="T473" s="96"/>
      <c r="U473" s="97"/>
      <c r="V473" s="97"/>
      <c r="W473" s="98"/>
    </row>
    <row r="474" spans="18:23" x14ac:dyDescent="0.2">
      <c r="R474" s="75"/>
      <c r="T474" s="96"/>
      <c r="U474" s="97"/>
      <c r="V474" s="97"/>
      <c r="W474" s="98"/>
    </row>
    <row r="475" spans="18:23" x14ac:dyDescent="0.2">
      <c r="R475" s="75"/>
      <c r="T475" s="96"/>
      <c r="U475" s="97"/>
      <c r="V475" s="97"/>
      <c r="W475" s="98"/>
    </row>
    <row r="476" spans="18:23" x14ac:dyDescent="0.2">
      <c r="R476" s="75"/>
      <c r="T476" s="102"/>
      <c r="U476" s="103"/>
      <c r="V476" s="104"/>
      <c r="W476" s="105"/>
    </row>
    <row r="477" spans="18:23" x14ac:dyDescent="0.2">
      <c r="R477" s="75"/>
      <c r="T477" s="96"/>
      <c r="U477" s="97"/>
      <c r="V477" s="97"/>
      <c r="W477" s="98"/>
    </row>
    <row r="478" spans="18:23" x14ac:dyDescent="0.2">
      <c r="R478" s="75"/>
      <c r="T478" s="96"/>
      <c r="U478" s="97"/>
      <c r="V478" s="97"/>
      <c r="W478" s="98"/>
    </row>
    <row r="479" spans="18:23" x14ac:dyDescent="0.2">
      <c r="R479" s="75"/>
      <c r="T479" s="96"/>
      <c r="U479" s="97"/>
      <c r="V479" s="97"/>
      <c r="W479" s="98"/>
    </row>
    <row r="480" spans="18:23" x14ac:dyDescent="0.2">
      <c r="R480" s="75"/>
      <c r="T480" s="102"/>
      <c r="U480" s="103"/>
      <c r="V480" s="104"/>
      <c r="W480" s="105"/>
    </row>
  </sheetData>
  <pageMargins left="0.7" right="0.7" top="0.75" bottom="0.75" header="0.3" footer="0.3"/>
  <pageSetup orientation="portrait" horizontalDpi="0" verticalDpi="0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6F541-9D4D-4503-A5DA-7BEFF0884744}">
  <dimension ref="A1:Z480"/>
  <sheetViews>
    <sheetView zoomScale="90" zoomScaleNormal="90" workbookViewId="0">
      <pane ySplit="8" topLeftCell="A9" activePane="bottomLeft" state="frozen"/>
      <selection pane="bottomLeft" activeCell="E1" sqref="E1"/>
    </sheetView>
  </sheetViews>
  <sheetFormatPr baseColWidth="10" defaultColWidth="8.83203125" defaultRowHeight="15" x14ac:dyDescent="0.2"/>
  <cols>
    <col min="1" max="1" width="13.5" bestFit="1" customWidth="1"/>
    <col min="2" max="3" width="13.6640625" bestFit="1" customWidth="1"/>
    <col min="4" max="4" width="15" bestFit="1" customWidth="1"/>
    <col min="5" max="5" width="12.5" bestFit="1" customWidth="1"/>
    <col min="6" max="6" width="15.5" bestFit="1" customWidth="1"/>
    <col min="7" max="7" width="17.5" bestFit="1" customWidth="1"/>
    <col min="8" max="8" width="15.5" bestFit="1" customWidth="1"/>
    <col min="9" max="9" width="17.5" bestFit="1" customWidth="1"/>
    <col min="10" max="10" width="11.5" customWidth="1"/>
    <col min="11" max="11" width="9.33203125" bestFit="1" customWidth="1"/>
    <col min="12" max="12" width="9.83203125" bestFit="1" customWidth="1"/>
    <col min="13" max="13" width="11.5" bestFit="1" customWidth="1"/>
    <col min="15" max="15" width="14.6640625" customWidth="1"/>
    <col min="18" max="18" width="13.33203125" customWidth="1"/>
    <col min="23" max="23" width="12.1640625" bestFit="1" customWidth="1"/>
    <col min="25" max="25" width="13" customWidth="1"/>
  </cols>
  <sheetData>
    <row r="1" spans="1:26" s="77" customFormat="1" ht="45" customHeight="1" x14ac:dyDescent="0.2">
      <c r="A1" s="76"/>
      <c r="B1" s="76" t="s">
        <v>520</v>
      </c>
      <c r="C1" s="76" t="s">
        <v>521</v>
      </c>
      <c r="D1" s="76" t="s">
        <v>7</v>
      </c>
      <c r="E1" s="76" t="s">
        <v>8</v>
      </c>
      <c r="F1" s="76" t="s">
        <v>522</v>
      </c>
      <c r="G1" s="76" t="s">
        <v>523</v>
      </c>
      <c r="H1" s="76" t="s">
        <v>524</v>
      </c>
      <c r="I1" s="76" t="s">
        <v>525</v>
      </c>
      <c r="J1" s="76" t="s">
        <v>526</v>
      </c>
      <c r="L1" s="78" t="s">
        <v>12</v>
      </c>
      <c r="Q1" s="76"/>
      <c r="R1" s="76" t="s">
        <v>615</v>
      </c>
    </row>
    <row r="2" spans="1:26" s="84" customFormat="1" ht="18.75" customHeight="1" x14ac:dyDescent="0.2">
      <c r="A2" s="79" t="s">
        <v>532</v>
      </c>
      <c r="B2" s="80">
        <f t="shared" ref="B2:G2" si="0">AVERAGE(B9:B68)</f>
        <v>206.19956151377554</v>
      </c>
      <c r="C2" s="80">
        <f t="shared" si="0"/>
        <v>48.376861542034945</v>
      </c>
      <c r="D2" s="80">
        <f t="shared" si="0"/>
        <v>3.5014087480217002</v>
      </c>
      <c r="E2" s="81">
        <f t="shared" si="0"/>
        <v>3.615100351218413</v>
      </c>
      <c r="F2" s="80">
        <f t="shared" si="0"/>
        <v>2.8931366993424104</v>
      </c>
      <c r="G2" s="80">
        <f t="shared" si="0"/>
        <v>8.2584416428197205</v>
      </c>
      <c r="H2" s="82">
        <f>SUM(B2:D2,F2:G2)</f>
        <v>269.22941014599428</v>
      </c>
      <c r="I2" s="82">
        <f>H2+E2</f>
        <v>272.8445104972127</v>
      </c>
      <c r="J2" s="83">
        <f>I2*44/12</f>
        <v>1000.4298718231133</v>
      </c>
      <c r="L2" s="85">
        <f>AVERAGE(I9:I68)</f>
        <v>102.37331697054699</v>
      </c>
      <c r="Q2" s="80"/>
      <c r="R2" s="82">
        <f>SUM(B2:G2)</f>
        <v>272.8445104972127</v>
      </c>
    </row>
    <row r="3" spans="1:26" s="89" customFormat="1" ht="18.75" customHeight="1" x14ac:dyDescent="0.2">
      <c r="A3" s="86"/>
      <c r="B3" s="87"/>
      <c r="C3" s="87"/>
      <c r="D3" s="87"/>
      <c r="E3" s="87"/>
      <c r="F3" s="87"/>
      <c r="G3" s="79" t="s">
        <v>536</v>
      </c>
      <c r="H3" s="82">
        <f>SQRT(P15)</f>
        <v>86.478765605310841</v>
      </c>
      <c r="I3" s="88"/>
      <c r="J3" s="88"/>
      <c r="K3" s="88"/>
      <c r="L3" s="82">
        <f>_xlfn.STDEV.S(I9:I68)</f>
        <v>152.56244293766002</v>
      </c>
      <c r="M3" s="88"/>
      <c r="Q3" s="79" t="s">
        <v>536</v>
      </c>
      <c r="R3" s="82">
        <f>SQRT(Z15)</f>
        <v>86.568996284124879</v>
      </c>
    </row>
    <row r="4" spans="1:26" s="89" customFormat="1" ht="18.75" customHeight="1" x14ac:dyDescent="0.2">
      <c r="A4" s="86"/>
      <c r="B4" s="87"/>
      <c r="C4" s="87"/>
      <c r="D4" s="87"/>
      <c r="E4" s="87"/>
      <c r="F4" s="87"/>
      <c r="G4" s="79" t="s">
        <v>538</v>
      </c>
      <c r="H4" s="82">
        <f>TINV(0.05,P9-1)*(H3/SQRT(P9))</f>
        <v>47.890344129535926</v>
      </c>
      <c r="I4" s="88"/>
      <c r="J4" s="88"/>
      <c r="K4" s="88"/>
      <c r="L4" s="82">
        <f>TINV(0.05,L6-1)*(L3/SQRT(L6))</f>
        <v>117.26987476369794</v>
      </c>
      <c r="M4" s="88"/>
      <c r="Q4" s="79" t="s">
        <v>538</v>
      </c>
      <c r="R4" s="82">
        <f>TINV(0.05,Z9-1)*(R3/SQRT(Z9))</f>
        <v>47.940312213946008</v>
      </c>
    </row>
    <row r="5" spans="1:26" s="89" customFormat="1" ht="18.75" customHeight="1" x14ac:dyDescent="0.2">
      <c r="A5" s="86"/>
      <c r="B5" s="87"/>
      <c r="C5" s="87"/>
      <c r="D5" s="87"/>
      <c r="E5" s="87"/>
      <c r="F5" s="87"/>
      <c r="G5" s="90" t="s">
        <v>539</v>
      </c>
      <c r="H5" s="91">
        <f>H4/H2</f>
        <v>0.17787931899255197</v>
      </c>
      <c r="I5" s="88"/>
      <c r="J5" s="88"/>
      <c r="K5" s="88"/>
      <c r="L5" s="91">
        <f>L4/L2</f>
        <v>1.1455121142302804</v>
      </c>
      <c r="M5" s="88"/>
      <c r="Q5" s="90" t="s">
        <v>539</v>
      </c>
      <c r="R5" s="91">
        <f>R4/R2</f>
        <v>0.17570561389189376</v>
      </c>
    </row>
    <row r="6" spans="1:26" x14ac:dyDescent="0.2">
      <c r="A6" s="73" t="s">
        <v>14</v>
      </c>
      <c r="B6" t="s">
        <v>111</v>
      </c>
      <c r="G6" s="79" t="s">
        <v>541</v>
      </c>
      <c r="H6" s="92">
        <f>P9</f>
        <v>15</v>
      </c>
      <c r="L6" s="92">
        <f>COUNT(I9:I68)</f>
        <v>9</v>
      </c>
      <c r="Q6" s="79" t="s">
        <v>541</v>
      </c>
      <c r="R6" s="92">
        <f>Z9</f>
        <v>15</v>
      </c>
    </row>
    <row r="8" spans="1:26" s="1" customFormat="1" ht="49" x14ac:dyDescent="0.25">
      <c r="A8" s="109" t="s">
        <v>543</v>
      </c>
      <c r="B8" s="1" t="s">
        <v>544</v>
      </c>
      <c r="C8" s="1" t="s">
        <v>545</v>
      </c>
      <c r="D8" s="1" t="s">
        <v>546</v>
      </c>
      <c r="E8" s="1" t="s">
        <v>547</v>
      </c>
      <c r="F8" s="1" t="s">
        <v>548</v>
      </c>
      <c r="G8" s="1" t="s">
        <v>549</v>
      </c>
      <c r="H8" s="1" t="s">
        <v>550</v>
      </c>
      <c r="I8" s="1" t="s">
        <v>551</v>
      </c>
      <c r="J8" s="93" t="s">
        <v>552</v>
      </c>
      <c r="K8" s="94" t="s">
        <v>553</v>
      </c>
      <c r="L8" s="94" t="s">
        <v>554</v>
      </c>
      <c r="M8" s="95" t="s">
        <v>555</v>
      </c>
      <c r="O8" s="4" t="s">
        <v>556</v>
      </c>
      <c r="T8" s="93" t="s">
        <v>552</v>
      </c>
      <c r="U8" s="94" t="s">
        <v>553</v>
      </c>
      <c r="V8" s="94" t="s">
        <v>554</v>
      </c>
      <c r="W8" s="95" t="s">
        <v>555</v>
      </c>
      <c r="Y8" s="4" t="s">
        <v>556</v>
      </c>
    </row>
    <row r="9" spans="1:26" x14ac:dyDescent="0.2">
      <c r="A9" s="74" t="s">
        <v>250</v>
      </c>
      <c r="B9" s="75">
        <v>166.85222348401908</v>
      </c>
      <c r="C9" s="75">
        <v>39.210272518744482</v>
      </c>
      <c r="D9" s="75">
        <v>1.750704374010849</v>
      </c>
      <c r="E9" s="75">
        <v>3.0762499999999999</v>
      </c>
      <c r="F9" s="75">
        <v>0</v>
      </c>
      <c r="G9" s="75">
        <v>7.4096055041178364</v>
      </c>
      <c r="H9" s="75">
        <v>215.22280588089225</v>
      </c>
      <c r="I9" s="75"/>
      <c r="J9" s="96"/>
      <c r="K9" s="97"/>
      <c r="L9" s="97"/>
      <c r="M9" s="98"/>
      <c r="O9" s="99" t="s">
        <v>542</v>
      </c>
      <c r="P9" s="100">
        <f>COUNT(J9:J132)</f>
        <v>15</v>
      </c>
      <c r="R9" s="75">
        <f>SUM(B9:G9)</f>
        <v>218.29905588089224</v>
      </c>
      <c r="T9" s="96"/>
      <c r="U9" s="97"/>
      <c r="V9" s="97"/>
      <c r="W9" s="98"/>
      <c r="Y9" s="99" t="s">
        <v>542</v>
      </c>
      <c r="Z9" s="100">
        <f>COUNT(T9:T480)</f>
        <v>15</v>
      </c>
    </row>
    <row r="10" spans="1:26" x14ac:dyDescent="0.2">
      <c r="A10" s="74" t="s">
        <v>251</v>
      </c>
      <c r="B10" s="75">
        <v>225.47512540291132</v>
      </c>
      <c r="C10" s="75">
        <v>52.986654469684154</v>
      </c>
      <c r="D10" s="75">
        <v>4.8144370285298344</v>
      </c>
      <c r="E10" s="75"/>
      <c r="F10" s="75">
        <v>1.7415497448979591</v>
      </c>
      <c r="G10" s="75">
        <v>10.299653907358575</v>
      </c>
      <c r="H10" s="75">
        <v>295.31742055338179</v>
      </c>
      <c r="I10" s="75"/>
      <c r="J10" s="96"/>
      <c r="K10" s="97"/>
      <c r="L10" s="97"/>
      <c r="M10" s="98"/>
      <c r="O10" s="99" t="s">
        <v>562</v>
      </c>
      <c r="P10" s="99">
        <v>4</v>
      </c>
      <c r="R10" s="75">
        <f t="shared" ref="R10:R68" si="1">SUM(B10:G10)</f>
        <v>295.31742055338179</v>
      </c>
      <c r="T10" s="96"/>
      <c r="U10" s="97"/>
      <c r="V10" s="97"/>
      <c r="W10" s="98"/>
      <c r="Y10" s="99" t="s">
        <v>562</v>
      </c>
      <c r="Z10" s="99">
        <v>4</v>
      </c>
    </row>
    <row r="11" spans="1:26" ht="16" x14ac:dyDescent="0.2">
      <c r="A11" s="74" t="s">
        <v>252</v>
      </c>
      <c r="B11" s="75">
        <v>234.78346462034656</v>
      </c>
      <c r="C11" s="75">
        <v>55.174114185781441</v>
      </c>
      <c r="D11" s="75">
        <v>3.93908484152441</v>
      </c>
      <c r="E11" s="75"/>
      <c r="F11" s="75">
        <v>0</v>
      </c>
      <c r="G11" s="75">
        <v>6.868846794730775</v>
      </c>
      <c r="H11" s="75">
        <v>300.76551044238317</v>
      </c>
      <c r="I11" s="75"/>
      <c r="J11" s="96"/>
      <c r="K11" s="97"/>
      <c r="L11" s="97"/>
      <c r="M11" s="98"/>
      <c r="O11" s="101" t="s">
        <v>563</v>
      </c>
      <c r="P11" s="16">
        <f>AVERAGE(J9:J132)</f>
        <v>1076.9176405839771</v>
      </c>
      <c r="R11" s="75">
        <f t="shared" si="1"/>
        <v>300.76551044238317</v>
      </c>
      <c r="T11" s="96"/>
      <c r="U11" s="97"/>
      <c r="V11" s="97"/>
      <c r="W11" s="98"/>
      <c r="Y11" s="101" t="s">
        <v>563</v>
      </c>
      <c r="Z11" s="16">
        <f>AVERAGE(T9:T480)</f>
        <v>1080.5327409351958</v>
      </c>
    </row>
    <row r="12" spans="1:26" ht="16" x14ac:dyDescent="0.2">
      <c r="A12" s="74" t="s">
        <v>253</v>
      </c>
      <c r="B12" s="75">
        <v>143.09286600189287</v>
      </c>
      <c r="C12" s="75">
        <v>33.626823510444822</v>
      </c>
      <c r="D12" s="75">
        <v>8.7535218700542448</v>
      </c>
      <c r="E12" s="75"/>
      <c r="F12" s="75">
        <v>0</v>
      </c>
      <c r="G12" s="75">
        <v>22.202520185127355</v>
      </c>
      <c r="H12" s="75">
        <v>207.67573156751931</v>
      </c>
      <c r="I12" s="75">
        <v>18.812061711079949</v>
      </c>
      <c r="J12" s="102">
        <f>SUM(H9:H12)</f>
        <v>1018.9814684441765</v>
      </c>
      <c r="K12" s="103">
        <f>AVERAGE(H9:H12)</f>
        <v>254.74536711104412</v>
      </c>
      <c r="L12" s="104">
        <f>(K12-P$12)^2</f>
        <v>209.78750263828829</v>
      </c>
      <c r="M12" s="105">
        <f>(H10-K12)^2+(H11-K12)^2+(H12-K12)^2+(H9-K12)^2</f>
        <v>7541.5285491562527</v>
      </c>
      <c r="O12" s="101" t="s">
        <v>564</v>
      </c>
      <c r="P12" s="16">
        <f>P11/P10</f>
        <v>269.22941014599428</v>
      </c>
      <c r="R12" s="75">
        <f t="shared" si="1"/>
        <v>207.67573156751931</v>
      </c>
      <c r="T12" s="102">
        <f>SUM(R9:R12)</f>
        <v>1022.0577184441765</v>
      </c>
      <c r="U12" s="103">
        <f>AVERAGE(R9:R12)</f>
        <v>255.51442961104414</v>
      </c>
      <c r="V12" s="104">
        <f>(U12-Z$12)^2</f>
        <v>213.70801595782521</v>
      </c>
      <c r="W12" s="105">
        <f>(R10-U12)^2+(R11-U12)^2+(R12-U12)^2+(R9-U12)^2</f>
        <v>7305.4634767346188</v>
      </c>
      <c r="Y12" s="99" t="s">
        <v>564</v>
      </c>
      <c r="Z12" s="16">
        <f>Z11/Z10</f>
        <v>270.13318523379894</v>
      </c>
    </row>
    <row r="13" spans="1:26" ht="18" x14ac:dyDescent="0.25">
      <c r="A13" s="74" t="s">
        <v>260</v>
      </c>
      <c r="B13" s="75">
        <v>213.80500703833084</v>
      </c>
      <c r="C13" s="75">
        <v>50.244176654007745</v>
      </c>
      <c r="D13" s="75">
        <v>4.3767609350271224</v>
      </c>
      <c r="E13" s="75">
        <v>4.30962551724138</v>
      </c>
      <c r="F13" s="75">
        <v>0.9470663265306124</v>
      </c>
      <c r="G13" s="75">
        <v>2.8941245498583896</v>
      </c>
      <c r="H13" s="75">
        <v>272.26713550375473</v>
      </c>
      <c r="I13" s="75"/>
      <c r="J13" s="96"/>
      <c r="K13" s="97"/>
      <c r="L13" s="97"/>
      <c r="M13" s="98"/>
      <c r="O13" s="99" t="s">
        <v>565</v>
      </c>
      <c r="P13" s="106">
        <f>SUM(L9:L132)/(P9-1)</f>
        <v>4599.9873537454014</v>
      </c>
      <c r="R13" s="75">
        <f t="shared" si="1"/>
        <v>276.57676102099606</v>
      </c>
      <c r="T13" s="96"/>
      <c r="U13" s="97"/>
      <c r="V13" s="97"/>
      <c r="W13" s="98"/>
      <c r="Y13" s="99" t="s">
        <v>565</v>
      </c>
      <c r="Z13" s="106">
        <f>SUM(V9:V480)/(Z9-1)</f>
        <v>4605.1059087754757</v>
      </c>
    </row>
    <row r="14" spans="1:26" ht="18" x14ac:dyDescent="0.25">
      <c r="A14" s="74" t="s">
        <v>261</v>
      </c>
      <c r="B14" s="75">
        <v>78.676869365809537</v>
      </c>
      <c r="C14" s="75">
        <v>18.489064300965239</v>
      </c>
      <c r="D14" s="75">
        <v>9.1911979635569576</v>
      </c>
      <c r="E14" s="75"/>
      <c r="F14" s="75">
        <v>0</v>
      </c>
      <c r="G14" s="75">
        <v>37.029410362437346</v>
      </c>
      <c r="H14" s="75">
        <v>143.38654199276908</v>
      </c>
      <c r="I14" s="75"/>
      <c r="J14" s="96"/>
      <c r="K14" s="97"/>
      <c r="L14" s="97"/>
      <c r="M14" s="98"/>
      <c r="O14" s="99" t="s">
        <v>567</v>
      </c>
      <c r="P14" s="106">
        <f>SUM(M9:M132)/(P9*(P10-1))</f>
        <v>8374.1380929787483</v>
      </c>
      <c r="R14" s="75">
        <f t="shared" si="1"/>
        <v>143.38654199276908</v>
      </c>
      <c r="T14" s="96"/>
      <c r="U14" s="97"/>
      <c r="V14" s="97"/>
      <c r="W14" s="98"/>
      <c r="Y14" s="99" t="s">
        <v>567</v>
      </c>
      <c r="Z14" s="106">
        <f>SUM(W9:W480)/(Z9*(Z10-1))</f>
        <v>8393.0176270656029</v>
      </c>
    </row>
    <row r="15" spans="1:26" ht="17" x14ac:dyDescent="0.2">
      <c r="A15" s="74" t="s">
        <v>262</v>
      </c>
      <c r="B15" s="75">
        <v>126.29439365416627</v>
      </c>
      <c r="C15" s="75">
        <v>29.67918250872907</v>
      </c>
      <c r="D15" s="75">
        <v>4.8144370285298344</v>
      </c>
      <c r="E15" s="75"/>
      <c r="F15" s="75">
        <v>0</v>
      </c>
      <c r="G15" s="75">
        <v>25.988139575974316</v>
      </c>
      <c r="H15" s="75">
        <v>186.77615276739948</v>
      </c>
      <c r="I15" s="75"/>
      <c r="J15" s="96"/>
      <c r="K15" s="97"/>
      <c r="L15" s="97"/>
      <c r="M15" s="98"/>
      <c r="O15" s="107" t="s">
        <v>569</v>
      </c>
      <c r="P15" s="108">
        <f>((P9-1)*P13+P9*(P10-1)*P14)/(P9*P10-1)</f>
        <v>7478.5769006182936</v>
      </c>
      <c r="R15" s="75">
        <f t="shared" si="1"/>
        <v>186.77615276739948</v>
      </c>
      <c r="T15" s="96"/>
      <c r="U15" s="97"/>
      <c r="V15" s="97"/>
      <c r="W15" s="98"/>
      <c r="Y15" s="107" t="s">
        <v>569</v>
      </c>
      <c r="Z15" s="108">
        <f>((Z9-1)*Z13+Z9*(Z10-1)*Z14)/(Z9*Z10-1)</f>
        <v>7494.1911176408275</v>
      </c>
    </row>
    <row r="16" spans="1:26" x14ac:dyDescent="0.2">
      <c r="A16" s="74" t="s">
        <v>263</v>
      </c>
      <c r="B16" s="75">
        <v>201.54596162593634</v>
      </c>
      <c r="C16" s="75">
        <v>47.363300982095041</v>
      </c>
      <c r="D16" s="75">
        <v>4.3767609350271224</v>
      </c>
      <c r="E16" s="75"/>
      <c r="F16" s="75">
        <v>0.35918367346938779</v>
      </c>
      <c r="G16" s="75">
        <v>5.2527552074274233</v>
      </c>
      <c r="H16" s="75">
        <v>258.89796242395533</v>
      </c>
      <c r="I16" s="75"/>
      <c r="J16" s="102">
        <f>SUM(H13:H16)</f>
        <v>861.32779268787863</v>
      </c>
      <c r="K16" s="103">
        <f>AVERAGE(H13:H16)</f>
        <v>215.33194817196966</v>
      </c>
      <c r="L16" s="104">
        <f t="shared" ref="L16" si="2">(K16-P$12)^2</f>
        <v>2904.9364072414301</v>
      </c>
      <c r="M16" s="105">
        <f>(H14-K16)^2+(H15-K16)^2+(H16-K16)^2+(H13-K16)^2</f>
        <v>11131.188075787502</v>
      </c>
      <c r="R16" s="75">
        <f t="shared" si="1"/>
        <v>258.89796242395533</v>
      </c>
      <c r="T16" s="102">
        <f>SUM(R13:R16)</f>
        <v>865.63741820511996</v>
      </c>
      <c r="U16" s="103">
        <f>AVERAGE(R13:R16)</f>
        <v>216.40935455127999</v>
      </c>
      <c r="V16" s="104">
        <f t="shared" ref="V16" si="3">(U16-Z$12)^2</f>
        <v>2886.2499832039648</v>
      </c>
      <c r="W16" s="105">
        <f>(R14-U16)^2+(R15-U16)^2+(R16-U16)^2+(R13-U16)^2</f>
        <v>11635.856402169598</v>
      </c>
    </row>
    <row r="17" spans="1:23" x14ac:dyDescent="0.2">
      <c r="A17" s="74" t="s">
        <v>379</v>
      </c>
      <c r="B17" s="75">
        <v>186.32134742460494</v>
      </c>
      <c r="C17" s="75">
        <v>43.785516644782156</v>
      </c>
      <c r="D17" s="75">
        <v>1.750704374010849</v>
      </c>
      <c r="E17" s="75">
        <v>2.4327999521988533</v>
      </c>
      <c r="F17" s="75">
        <v>0</v>
      </c>
      <c r="G17" s="75">
        <v>0.83859376139873487</v>
      </c>
      <c r="H17" s="75">
        <v>232.69616220479665</v>
      </c>
      <c r="I17" s="75"/>
      <c r="J17" s="96"/>
      <c r="K17" s="97"/>
      <c r="L17" s="97"/>
      <c r="M17" s="98"/>
      <c r="R17" s="75">
        <f t="shared" si="1"/>
        <v>235.1289621569955</v>
      </c>
      <c r="T17" s="96"/>
      <c r="U17" s="97"/>
      <c r="V17" s="97"/>
      <c r="W17" s="98"/>
    </row>
    <row r="18" spans="1:23" x14ac:dyDescent="0.2">
      <c r="A18" s="74" t="s">
        <v>380</v>
      </c>
      <c r="B18" s="75">
        <v>169.95323749620766</v>
      </c>
      <c r="C18" s="75">
        <v>39.939010811608796</v>
      </c>
      <c r="D18" s="75">
        <v>0.8753521870054245</v>
      </c>
      <c r="E18" s="75"/>
      <c r="F18" s="75">
        <v>1.5443674957482987</v>
      </c>
      <c r="G18" s="75">
        <v>5.2759173184059547</v>
      </c>
      <c r="H18" s="75">
        <v>217.58788530897615</v>
      </c>
      <c r="I18" s="75"/>
      <c r="J18" s="96"/>
      <c r="K18" s="97"/>
      <c r="L18" s="97"/>
      <c r="M18" s="98"/>
      <c r="R18" s="75">
        <f t="shared" si="1"/>
        <v>217.58788530897615</v>
      </c>
      <c r="T18" s="96"/>
      <c r="U18" s="97"/>
      <c r="V18" s="97"/>
      <c r="W18" s="98"/>
    </row>
    <row r="19" spans="1:23" x14ac:dyDescent="0.2">
      <c r="A19" s="74" t="s">
        <v>381</v>
      </c>
      <c r="B19" s="75">
        <v>113.30348533825277</v>
      </c>
      <c r="C19" s="75">
        <v>26.6263190544894</v>
      </c>
      <c r="D19" s="75">
        <v>0.43767609350271225</v>
      </c>
      <c r="E19" s="75"/>
      <c r="F19" s="75">
        <v>0</v>
      </c>
      <c r="G19" s="75">
        <v>0</v>
      </c>
      <c r="H19" s="75">
        <v>140.36748048624489</v>
      </c>
      <c r="I19" s="75"/>
      <c r="J19" s="96"/>
      <c r="K19" s="97"/>
      <c r="L19" s="97"/>
      <c r="M19" s="98"/>
      <c r="R19" s="75">
        <f t="shared" si="1"/>
        <v>140.36748048624489</v>
      </c>
      <c r="T19" s="96"/>
      <c r="U19" s="97"/>
      <c r="V19" s="97"/>
      <c r="W19" s="98"/>
    </row>
    <row r="20" spans="1:23" x14ac:dyDescent="0.2">
      <c r="A20" s="74" t="s">
        <v>382</v>
      </c>
      <c r="B20" s="75">
        <v>240.90145686735849</v>
      </c>
      <c r="C20" s="75">
        <v>56.61184236382924</v>
      </c>
      <c r="D20" s="75">
        <v>2.6260565610162736</v>
      </c>
      <c r="E20" s="75"/>
      <c r="F20" s="75">
        <v>4.5979485544217678</v>
      </c>
      <c r="G20" s="75">
        <v>0.29146175496967008</v>
      </c>
      <c r="H20" s="75">
        <v>305.02876610159541</v>
      </c>
      <c r="I20" s="75"/>
      <c r="J20" s="102">
        <f>SUM(H17:H20)</f>
        <v>895.68029410161307</v>
      </c>
      <c r="K20" s="103">
        <f>AVERAGE(H17:H20)</f>
        <v>223.92007352540327</v>
      </c>
      <c r="L20" s="104">
        <f t="shared" ref="L20" si="4">(K20-P$12)^2</f>
        <v>2052.9359849980297</v>
      </c>
      <c r="M20" s="105">
        <f>(H18-K20)^2+(H19-K20)^2+(H20-K20)^2+(H17-K20)^2</f>
        <v>13676.772155103301</v>
      </c>
      <c r="R20" s="75">
        <f t="shared" si="1"/>
        <v>305.02876610159541</v>
      </c>
      <c r="T20" s="102">
        <f>SUM(R17:R20)</f>
        <v>898.11309405381189</v>
      </c>
      <c r="U20" s="103">
        <f>AVERAGE(R17:R20)</f>
        <v>224.52827351345297</v>
      </c>
      <c r="V20" s="104">
        <f t="shared" ref="V20" si="5">(U20-Z$12)^2</f>
        <v>2079.8079730205491</v>
      </c>
      <c r="W20" s="105">
        <f>(R18-U20)^2+(R19-U20)^2+(R20-U20)^2+(R17-U20)^2</f>
        <v>13723.911978048305</v>
      </c>
    </row>
    <row r="21" spans="1:23" x14ac:dyDescent="0.2">
      <c r="A21" s="74" t="s">
        <v>418</v>
      </c>
      <c r="B21" s="75">
        <v>311.62350324724963</v>
      </c>
      <c r="C21" s="75">
        <v>73.231523263103654</v>
      </c>
      <c r="D21" s="75">
        <v>4.3767609350271224</v>
      </c>
      <c r="E21" s="75">
        <v>3.1486826697892276</v>
      </c>
      <c r="F21" s="75">
        <v>9.1445349737811821</v>
      </c>
      <c r="G21" s="75">
        <v>18.022817360149297</v>
      </c>
      <c r="H21" s="75">
        <v>416.39913977931087</v>
      </c>
      <c r="I21" s="75"/>
      <c r="J21" s="96"/>
      <c r="K21" s="97"/>
      <c r="L21" s="97"/>
      <c r="M21" s="98"/>
      <c r="R21" s="75">
        <f t="shared" si="1"/>
        <v>419.54782244910012</v>
      </c>
      <c r="T21" s="96"/>
      <c r="U21" s="97"/>
      <c r="V21" s="97"/>
      <c r="W21" s="98"/>
    </row>
    <row r="22" spans="1:23" x14ac:dyDescent="0.2">
      <c r="A22" s="74" t="s">
        <v>419</v>
      </c>
      <c r="B22" s="75">
        <v>216.52549529696466</v>
      </c>
      <c r="C22" s="75">
        <v>50.883491394786695</v>
      </c>
      <c r="D22" s="75">
        <v>5.2521131220325472</v>
      </c>
      <c r="E22" s="75"/>
      <c r="F22" s="75">
        <v>2.7963456845238102</v>
      </c>
      <c r="G22" s="75">
        <v>7.3509461272102357</v>
      </c>
      <c r="H22" s="75">
        <v>282.80839162551797</v>
      </c>
      <c r="I22" s="75"/>
      <c r="J22" s="96"/>
      <c r="K22" s="97"/>
      <c r="L22" s="97"/>
      <c r="M22" s="98"/>
      <c r="R22" s="75">
        <f t="shared" si="1"/>
        <v>282.80839162551797</v>
      </c>
      <c r="T22" s="96"/>
      <c r="U22" s="97"/>
      <c r="V22" s="97"/>
      <c r="W22" s="98"/>
    </row>
    <row r="23" spans="1:23" x14ac:dyDescent="0.2">
      <c r="A23" s="74" t="s">
        <v>420</v>
      </c>
      <c r="B23" s="75">
        <v>273.67102428258733</v>
      </c>
      <c r="C23" s="75">
        <v>64.31269070640802</v>
      </c>
      <c r="D23" s="75">
        <v>1.3130282805081368</v>
      </c>
      <c r="E23" s="75"/>
      <c r="F23" s="75">
        <v>15.317017346938776</v>
      </c>
      <c r="G23" s="75">
        <v>6.7262766580553874</v>
      </c>
      <c r="H23" s="75">
        <v>361.34003727449766</v>
      </c>
      <c r="I23" s="75"/>
      <c r="J23" s="96"/>
      <c r="K23" s="97"/>
      <c r="L23" s="97"/>
      <c r="M23" s="98"/>
      <c r="R23" s="75">
        <f t="shared" si="1"/>
        <v>361.34003727449766</v>
      </c>
      <c r="T23" s="96"/>
      <c r="U23" s="97"/>
      <c r="V23" s="97"/>
      <c r="W23" s="98"/>
    </row>
    <row r="24" spans="1:23" x14ac:dyDescent="0.2">
      <c r="A24" s="74" t="s">
        <v>421</v>
      </c>
      <c r="B24" s="75">
        <v>224.09953692562982</v>
      </c>
      <c r="C24" s="75">
        <v>52.663391177523003</v>
      </c>
      <c r="D24" s="75">
        <v>3.063732654518986</v>
      </c>
      <c r="E24" s="75"/>
      <c r="F24" s="75">
        <v>0</v>
      </c>
      <c r="G24" s="75">
        <v>3.2881142227476761</v>
      </c>
      <c r="H24" s="75">
        <v>283.11477498041944</v>
      </c>
      <c r="I24" s="75">
        <v>30.462833099579246</v>
      </c>
      <c r="J24" s="102">
        <f>SUM(H21:H24)</f>
        <v>1343.6623436597461</v>
      </c>
      <c r="K24" s="103">
        <f>AVERAGE(H21:H24)</f>
        <v>335.91558591493651</v>
      </c>
      <c r="L24" s="104">
        <f t="shared" ref="L24" si="6">(K24-P$12)^2</f>
        <v>4447.0460386862587</v>
      </c>
      <c r="M24" s="105">
        <f>(H22-K24)^2+(H23-K24)^2+(H24-K24)^2+(H21-K24)^2</f>
        <v>12732.304890211006</v>
      </c>
      <c r="R24" s="75">
        <f t="shared" si="1"/>
        <v>283.11477498041944</v>
      </c>
      <c r="T24" s="102">
        <f>SUM(R21:R24)</f>
        <v>1346.8110263295353</v>
      </c>
      <c r="U24" s="103">
        <f>AVERAGE(R21:R24)</f>
        <v>336.70275658238381</v>
      </c>
      <c r="V24" s="104">
        <f t="shared" ref="V24" si="7">(U24-Z$12)^2</f>
        <v>4431.5078295343319</v>
      </c>
      <c r="W24" s="105">
        <f>(R22-U24)^2+(R23-U24)^2+(R24-U24)^2+(R21-U24)^2</f>
        <v>13246.574884638891</v>
      </c>
    </row>
    <row r="25" spans="1:23" x14ac:dyDescent="0.2">
      <c r="A25" s="74" t="s">
        <v>423</v>
      </c>
      <c r="B25" s="75">
        <v>70.567157462767909</v>
      </c>
      <c r="C25" s="75">
        <v>16.583282003750458</v>
      </c>
      <c r="D25" s="75">
        <v>2.6260565610162736</v>
      </c>
      <c r="E25" s="75">
        <v>8.6540797546012271</v>
      </c>
      <c r="F25" s="75">
        <v>1.2460937499999998</v>
      </c>
      <c r="G25" s="75">
        <v>0</v>
      </c>
      <c r="H25" s="75">
        <v>91.022589777534634</v>
      </c>
      <c r="I25" s="75"/>
      <c r="J25" s="96"/>
      <c r="K25" s="97"/>
      <c r="L25" s="97"/>
      <c r="M25" s="98"/>
      <c r="R25" s="75">
        <f t="shared" si="1"/>
        <v>99.676669532135861</v>
      </c>
      <c r="T25" s="96"/>
      <c r="U25" s="97"/>
      <c r="V25" s="97"/>
      <c r="W25" s="98"/>
    </row>
    <row r="26" spans="1:23" x14ac:dyDescent="0.2">
      <c r="A26" s="74" t="s">
        <v>424</v>
      </c>
      <c r="B26" s="75">
        <v>297.67339512467947</v>
      </c>
      <c r="C26" s="75">
        <v>69.953247854299676</v>
      </c>
      <c r="D26" s="75">
        <v>3.501408748021698</v>
      </c>
      <c r="E26" s="75"/>
      <c r="F26" s="75">
        <v>0</v>
      </c>
      <c r="G26" s="75">
        <v>0</v>
      </c>
      <c r="H26" s="75">
        <v>371.12805172700081</v>
      </c>
      <c r="I26" s="75"/>
      <c r="J26" s="96"/>
      <c r="K26" s="97"/>
      <c r="L26" s="97"/>
      <c r="M26" s="98"/>
      <c r="R26" s="75">
        <f t="shared" si="1"/>
        <v>371.12805172700081</v>
      </c>
      <c r="T26" s="96"/>
      <c r="U26" s="97"/>
      <c r="V26" s="97"/>
      <c r="W26" s="98"/>
    </row>
    <row r="27" spans="1:23" x14ac:dyDescent="0.2">
      <c r="A27" s="74" t="s">
        <v>425</v>
      </c>
      <c r="B27" s="75">
        <v>191.03011119986115</v>
      </c>
      <c r="C27" s="75">
        <v>44.892076131967372</v>
      </c>
      <c r="D27" s="75">
        <v>3.93908484152441</v>
      </c>
      <c r="E27" s="75"/>
      <c r="F27" s="75">
        <v>0</v>
      </c>
      <c r="G27" s="75">
        <v>0</v>
      </c>
      <c r="H27" s="75">
        <v>239.86127217335294</v>
      </c>
      <c r="I27" s="75"/>
      <c r="J27" s="96"/>
      <c r="K27" s="97"/>
      <c r="L27" s="97"/>
      <c r="M27" s="98"/>
      <c r="R27" s="75">
        <f t="shared" si="1"/>
        <v>239.86127217335294</v>
      </c>
      <c r="T27" s="96"/>
      <c r="U27" s="97"/>
      <c r="V27" s="97"/>
      <c r="W27" s="98"/>
    </row>
    <row r="28" spans="1:23" x14ac:dyDescent="0.2">
      <c r="A28" s="74" t="s">
        <v>426</v>
      </c>
      <c r="B28" s="75">
        <v>221.71482917525054</v>
      </c>
      <c r="C28" s="75">
        <v>52.102984856183873</v>
      </c>
      <c r="D28" s="75">
        <v>1.3130282805081368</v>
      </c>
      <c r="E28" s="75"/>
      <c r="F28" s="75">
        <v>0</v>
      </c>
      <c r="G28" s="75">
        <v>0</v>
      </c>
      <c r="H28" s="75">
        <v>275.13084231194256</v>
      </c>
      <c r="I28" s="75">
        <v>42.530154277699857</v>
      </c>
      <c r="J28" s="102">
        <f>SUM(H25:H28)</f>
        <v>977.1427559898309</v>
      </c>
      <c r="K28" s="103">
        <f>AVERAGE(H25:H28)</f>
        <v>244.28568899745773</v>
      </c>
      <c r="L28" s="104">
        <f t="shared" ref="L28" si="8">(K28-P$12)^2</f>
        <v>622.18922473594978</v>
      </c>
      <c r="M28" s="105">
        <f>(H26-K28)^2+(H27-K28)^2+(H28-K28)^2+(H25-K28)^2</f>
        <v>40549.561512536471</v>
      </c>
      <c r="R28" s="75">
        <f t="shared" si="1"/>
        <v>275.13084231194256</v>
      </c>
      <c r="T28" s="102">
        <f>SUM(R25:R28)</f>
        <v>985.7968357444322</v>
      </c>
      <c r="U28" s="103">
        <f>AVERAGE(R25:R28)</f>
        <v>246.44920893610805</v>
      </c>
      <c r="V28" s="104">
        <f t="shared" ref="V28" si="9">(U28-Z$12)^2</f>
        <v>560.93073326958392</v>
      </c>
      <c r="W28" s="105">
        <f>(R26-U28)^2+(R27-U28)^2+(R28-U28)^2+(R25-U28)^2</f>
        <v>37953.029166662564</v>
      </c>
    </row>
    <row r="29" spans="1:23" x14ac:dyDescent="0.2">
      <c r="A29" s="74" t="s">
        <v>435</v>
      </c>
      <c r="B29" s="75">
        <v>205.35126074571855</v>
      </c>
      <c r="C29" s="75">
        <v>48.257546275243854</v>
      </c>
      <c r="D29" s="75">
        <v>2.6260565610162736</v>
      </c>
      <c r="E29" s="75">
        <v>4.3725500000000004</v>
      </c>
      <c r="F29" s="75">
        <v>4.4859901147959169</v>
      </c>
      <c r="G29" s="75">
        <v>1.5766100854476186</v>
      </c>
      <c r="H29" s="75">
        <v>262.29746378222222</v>
      </c>
      <c r="I29" s="75"/>
      <c r="J29" s="96"/>
      <c r="K29" s="97"/>
      <c r="L29" s="97"/>
      <c r="M29" s="98"/>
      <c r="R29" s="75">
        <f t="shared" si="1"/>
        <v>266.67001378222221</v>
      </c>
      <c r="T29" s="96"/>
      <c r="U29" s="97"/>
      <c r="V29" s="97"/>
      <c r="W29" s="98"/>
    </row>
    <row r="30" spans="1:23" x14ac:dyDescent="0.2">
      <c r="A30" s="74" t="s">
        <v>436</v>
      </c>
      <c r="B30" s="75">
        <v>186.17173074580728</v>
      </c>
      <c r="C30" s="75">
        <v>43.750356725264709</v>
      </c>
      <c r="D30" s="75">
        <v>3.063732654518986</v>
      </c>
      <c r="E30" s="75"/>
      <c r="F30" s="75">
        <v>0</v>
      </c>
      <c r="G30" s="75">
        <v>6.2768592868495849</v>
      </c>
      <c r="H30" s="75">
        <v>239.26267941244055</v>
      </c>
      <c r="I30" s="75"/>
      <c r="J30" s="96"/>
      <c r="K30" s="97"/>
      <c r="L30" s="97"/>
      <c r="M30" s="98"/>
      <c r="R30" s="75">
        <f t="shared" si="1"/>
        <v>239.26267941244055</v>
      </c>
      <c r="T30" s="96"/>
      <c r="U30" s="97"/>
      <c r="V30" s="97"/>
      <c r="W30" s="98"/>
    </row>
    <row r="31" spans="1:23" x14ac:dyDescent="0.2">
      <c r="A31" s="74" t="s">
        <v>437</v>
      </c>
      <c r="B31" s="75">
        <v>251.7705111113213</v>
      </c>
      <c r="C31" s="75">
        <v>59.166070111160501</v>
      </c>
      <c r="D31" s="75">
        <v>2.1883804675135612</v>
      </c>
      <c r="E31" s="75"/>
      <c r="F31" s="75">
        <v>0.16219907407407408</v>
      </c>
      <c r="G31" s="75">
        <v>0</v>
      </c>
      <c r="H31" s="75">
        <v>313.28716076406943</v>
      </c>
      <c r="I31" s="75"/>
      <c r="J31" s="96"/>
      <c r="K31" s="97"/>
      <c r="L31" s="97"/>
      <c r="M31" s="98"/>
      <c r="R31" s="75">
        <f t="shared" si="1"/>
        <v>313.28716076406943</v>
      </c>
      <c r="T31" s="96"/>
      <c r="U31" s="97"/>
      <c r="V31" s="97"/>
      <c r="W31" s="98"/>
    </row>
    <row r="32" spans="1:23" x14ac:dyDescent="0.2">
      <c r="A32" s="74" t="s">
        <v>438</v>
      </c>
      <c r="B32" s="75">
        <v>262.39991024675498</v>
      </c>
      <c r="C32" s="75">
        <v>61.663978907987421</v>
      </c>
      <c r="D32" s="75">
        <v>3.93908484152441</v>
      </c>
      <c r="E32" s="75"/>
      <c r="F32" s="75">
        <v>5.9422682823129254</v>
      </c>
      <c r="G32" s="75">
        <v>3.7162274360034542</v>
      </c>
      <c r="H32" s="75">
        <v>337.66146971458318</v>
      </c>
      <c r="I32" s="75"/>
      <c r="J32" s="102">
        <f>SUM(H29:H32)</f>
        <v>1152.5087736733153</v>
      </c>
      <c r="K32" s="103">
        <f>AVERAGE(H29:H32)</f>
        <v>288.12719341832883</v>
      </c>
      <c r="L32" s="104">
        <f t="shared" ref="L32" si="10">(K32-P$12)^2</f>
        <v>357.12621260812756</v>
      </c>
      <c r="M32" s="105">
        <f>(H30-K32)^2+(H31-K32)^2+(H32-K32)^2+(H29-K32)^2</f>
        <v>6141.5841471384147</v>
      </c>
      <c r="R32" s="75">
        <f t="shared" si="1"/>
        <v>337.66146971458318</v>
      </c>
      <c r="T32" s="102">
        <f>SUM(R29:R32)</f>
        <v>1156.8813236733154</v>
      </c>
      <c r="U32" s="103">
        <f>AVERAGE(R29:R32)</f>
        <v>289.22033091832884</v>
      </c>
      <c r="V32" s="104">
        <f t="shared" ref="V32" si="11">(U32-Z$12)^2</f>
        <v>364.31913038246842</v>
      </c>
      <c r="W32" s="105">
        <f>(R30-U32)^2+(R31-U32)^2+(R32-U32)^2+(R29-U32)^2</f>
        <v>5930.0399736245736</v>
      </c>
    </row>
    <row r="33" spans="1:23" x14ac:dyDescent="0.2">
      <c r="A33" s="74" t="s">
        <v>447</v>
      </c>
      <c r="B33" s="75">
        <v>270.32172027674562</v>
      </c>
      <c r="C33" s="75">
        <v>63.52560426503522</v>
      </c>
      <c r="D33" s="75">
        <v>3.501408748021698</v>
      </c>
      <c r="E33" s="75">
        <v>3.5189441591784338</v>
      </c>
      <c r="F33" s="75">
        <v>0.66814814814814816</v>
      </c>
      <c r="G33" s="75">
        <v>22.660941719798327</v>
      </c>
      <c r="H33" s="75">
        <v>360.67782315774895</v>
      </c>
      <c r="I33" s="75"/>
      <c r="J33" s="96"/>
      <c r="K33" s="97"/>
      <c r="L33" s="97"/>
      <c r="M33" s="98"/>
      <c r="R33" s="75">
        <f t="shared" si="1"/>
        <v>364.19676731692738</v>
      </c>
      <c r="T33" s="96"/>
      <c r="U33" s="97"/>
      <c r="V33" s="97"/>
      <c r="W33" s="98"/>
    </row>
    <row r="34" spans="1:23" x14ac:dyDescent="0.2">
      <c r="A34" s="74" t="s">
        <v>448</v>
      </c>
      <c r="B34" s="75">
        <v>309.81345114432168</v>
      </c>
      <c r="C34" s="75">
        <v>72.806161018915589</v>
      </c>
      <c r="D34" s="75">
        <v>4.8144370285298344</v>
      </c>
      <c r="E34" s="75"/>
      <c r="F34" s="75">
        <v>5.9941406250000009</v>
      </c>
      <c r="G34" s="75">
        <v>13.811545371793802</v>
      </c>
      <c r="H34" s="75">
        <v>407.23973518856087</v>
      </c>
      <c r="I34" s="75"/>
      <c r="J34" s="96"/>
      <c r="K34" s="97"/>
      <c r="L34" s="97"/>
      <c r="M34" s="98"/>
      <c r="R34" s="75">
        <f t="shared" si="1"/>
        <v>407.23973518856087</v>
      </c>
      <c r="T34" s="96"/>
      <c r="U34" s="97"/>
      <c r="V34" s="97"/>
      <c r="W34" s="98"/>
    </row>
    <row r="35" spans="1:23" x14ac:dyDescent="0.2">
      <c r="A35" s="74" t="s">
        <v>449</v>
      </c>
      <c r="B35" s="75">
        <v>190.32559145903377</v>
      </c>
      <c r="C35" s="75">
        <v>44.726513992872931</v>
      </c>
      <c r="D35" s="75">
        <v>5.6897892155352592</v>
      </c>
      <c r="E35" s="75"/>
      <c r="F35" s="75">
        <v>5.0743729591836733</v>
      </c>
      <c r="G35" s="75">
        <v>10.660974572829982</v>
      </c>
      <c r="H35" s="75">
        <v>256.47724219945559</v>
      </c>
      <c r="I35" s="75"/>
      <c r="J35" s="96"/>
      <c r="K35" s="97"/>
      <c r="L35" s="97"/>
      <c r="M35" s="98"/>
      <c r="R35" s="75">
        <f t="shared" si="1"/>
        <v>256.47724219945559</v>
      </c>
      <c r="T35" s="96"/>
      <c r="U35" s="97"/>
      <c r="V35" s="97"/>
      <c r="W35" s="98"/>
    </row>
    <row r="36" spans="1:23" x14ac:dyDescent="0.2">
      <c r="A36" s="74" t="s">
        <v>450</v>
      </c>
      <c r="B36" s="75">
        <v>287.16926744873098</v>
      </c>
      <c r="C36" s="75">
        <v>67.484777850451778</v>
      </c>
      <c r="D36" s="75">
        <v>6.5651414025406831</v>
      </c>
      <c r="E36" s="75"/>
      <c r="F36" s="75">
        <v>0</v>
      </c>
      <c r="G36" s="75">
        <v>2.7557014975822858</v>
      </c>
      <c r="H36" s="75">
        <v>363.97488819930572</v>
      </c>
      <c r="I36" s="75">
        <v>41.846844319775592</v>
      </c>
      <c r="J36" s="102">
        <f>SUM(H33:H36)</f>
        <v>1388.369688745071</v>
      </c>
      <c r="K36" s="103">
        <f>AVERAGE(H33:H36)</f>
        <v>347.09242218626775</v>
      </c>
      <c r="L36" s="104">
        <f t="shared" ref="L36" si="12">(K36-P$12)^2</f>
        <v>6062.6486439837718</v>
      </c>
      <c r="M36" s="105">
        <f>(H34-K36)^2+(H35-K36)^2+(H36-K36)^2+(H33-K36)^2</f>
        <v>12298.390883675485</v>
      </c>
      <c r="R36" s="75">
        <f t="shared" si="1"/>
        <v>363.97488819930572</v>
      </c>
      <c r="T36" s="102">
        <f>SUM(R33:R36)</f>
        <v>1391.8886329042496</v>
      </c>
      <c r="U36" s="103">
        <f>AVERAGE(R33:R36)</f>
        <v>347.97215822606239</v>
      </c>
      <c r="V36" s="104">
        <f t="shared" ref="V36" si="13">(U36-Z$12)^2</f>
        <v>6058.9057164903188</v>
      </c>
      <c r="W36" s="105">
        <f>(R34-U36)^2+(R35-U36)^2+(R36-U36)^2+(R33-U36)^2</f>
        <v>12403.290644469431</v>
      </c>
    </row>
    <row r="37" spans="1:23" x14ac:dyDescent="0.2">
      <c r="A37" s="74" t="s">
        <v>463</v>
      </c>
      <c r="B37" s="75">
        <v>246.1604831184917</v>
      </c>
      <c r="C37" s="75">
        <v>57.847713532845546</v>
      </c>
      <c r="D37" s="75">
        <v>4.3767609350271224</v>
      </c>
      <c r="E37" s="75">
        <v>3.9154059999999999</v>
      </c>
      <c r="F37" s="75">
        <v>24.096279553458199</v>
      </c>
      <c r="G37" s="75">
        <v>3.5992541183422926</v>
      </c>
      <c r="H37" s="75">
        <v>336.08049125816484</v>
      </c>
      <c r="I37" s="75"/>
      <c r="J37" s="96"/>
      <c r="K37" s="97"/>
      <c r="L37" s="97"/>
      <c r="M37" s="98"/>
      <c r="R37" s="75">
        <f t="shared" si="1"/>
        <v>339.99589725816486</v>
      </c>
      <c r="T37" s="96"/>
      <c r="U37" s="97"/>
      <c r="V37" s="97"/>
      <c r="W37" s="98"/>
    </row>
    <row r="38" spans="1:23" x14ac:dyDescent="0.2">
      <c r="A38" s="74" t="s">
        <v>464</v>
      </c>
      <c r="B38" s="75">
        <v>252.92585783386329</v>
      </c>
      <c r="C38" s="75">
        <v>59.437576590957867</v>
      </c>
      <c r="D38" s="75">
        <v>6.127465309037972</v>
      </c>
      <c r="E38" s="75"/>
      <c r="F38" s="75">
        <v>0</v>
      </c>
      <c r="G38" s="75">
        <v>0</v>
      </c>
      <c r="H38" s="75">
        <v>318.49089973385912</v>
      </c>
      <c r="I38" s="75"/>
      <c r="J38" s="96"/>
      <c r="K38" s="97"/>
      <c r="L38" s="97"/>
      <c r="M38" s="98"/>
      <c r="R38" s="75">
        <f t="shared" si="1"/>
        <v>318.49089973385912</v>
      </c>
      <c r="T38" s="96"/>
      <c r="U38" s="97"/>
      <c r="V38" s="97"/>
      <c r="W38" s="98"/>
    </row>
    <row r="39" spans="1:23" x14ac:dyDescent="0.2">
      <c r="A39" s="74" t="s">
        <v>465</v>
      </c>
      <c r="B39" s="75">
        <v>121.0752076086149</v>
      </c>
      <c r="C39" s="75">
        <v>28.452673788024502</v>
      </c>
      <c r="D39" s="75">
        <v>2.1883804675135612</v>
      </c>
      <c r="E39" s="75"/>
      <c r="F39" s="75">
        <v>0</v>
      </c>
      <c r="G39" s="75">
        <v>33.981365013992047</v>
      </c>
      <c r="H39" s="75">
        <v>185.697626878145</v>
      </c>
      <c r="I39" s="75"/>
      <c r="J39" s="96"/>
      <c r="K39" s="97"/>
      <c r="L39" s="97"/>
      <c r="M39" s="98"/>
      <c r="R39" s="75">
        <f t="shared" si="1"/>
        <v>185.697626878145</v>
      </c>
      <c r="T39" s="96"/>
      <c r="U39" s="97"/>
      <c r="V39" s="97"/>
      <c r="W39" s="98"/>
    </row>
    <row r="40" spans="1:23" x14ac:dyDescent="0.2">
      <c r="A40" s="74" t="s">
        <v>466</v>
      </c>
      <c r="B40" s="75">
        <v>449.46785058063239</v>
      </c>
      <c r="C40" s="75">
        <v>105.6249448864486</v>
      </c>
      <c r="D40" s="75">
        <v>1.750704374010849</v>
      </c>
      <c r="E40" s="75"/>
      <c r="F40" s="75">
        <v>14.181538896467041</v>
      </c>
      <c r="G40" s="75">
        <v>7.6241922935571464</v>
      </c>
      <c r="H40" s="75">
        <v>578.64923103111607</v>
      </c>
      <c r="I40" s="75">
        <v>502.35063113604485</v>
      </c>
      <c r="J40" s="102">
        <f>SUM(H37:H40)</f>
        <v>1418.9182489012851</v>
      </c>
      <c r="K40" s="103">
        <f>AVERAGE(H37:H40)</f>
        <v>354.72956222532127</v>
      </c>
      <c r="L40" s="104">
        <f t="shared" ref="L40" si="14">(K40-P$12)^2</f>
        <v>7310.2760055880444</v>
      </c>
      <c r="M40" s="105">
        <f>(H38-K40)^2+(H39-K40)^2+(H40-K40)^2+(H37-K40)^2</f>
        <v>80372.841752416949</v>
      </c>
      <c r="R40" s="75">
        <f t="shared" si="1"/>
        <v>578.64923103111607</v>
      </c>
      <c r="T40" s="102">
        <f>SUM(R37:R40)</f>
        <v>1422.8336549012852</v>
      </c>
      <c r="U40" s="103">
        <f>AVERAGE(R37:R40)</f>
        <v>355.70841372532129</v>
      </c>
      <c r="V40" s="104">
        <f t="shared" ref="V40" si="15">(U40-Z$12)^2</f>
        <v>7323.1197313762586</v>
      </c>
      <c r="W40" s="105">
        <f>(R38-U40)^2+(R39-U40)^2+(R40-U40)^2+(R37-U40)^2</f>
        <v>80238.302186807123</v>
      </c>
    </row>
    <row r="41" spans="1:23" x14ac:dyDescent="0.2">
      <c r="A41" s="74" t="s">
        <v>467</v>
      </c>
      <c r="B41" s="75">
        <v>127.69499375469699</v>
      </c>
      <c r="C41" s="75">
        <v>30.008323532353792</v>
      </c>
      <c r="D41" s="75">
        <v>3.93908484152441</v>
      </c>
      <c r="E41" s="75">
        <v>1.712481398809524</v>
      </c>
      <c r="F41" s="75">
        <v>0.73076105442176875</v>
      </c>
      <c r="G41" s="75">
        <v>58.224694855764547</v>
      </c>
      <c r="H41" s="75">
        <v>220.59785803876153</v>
      </c>
      <c r="I41" s="75"/>
      <c r="J41" s="96"/>
      <c r="K41" s="97"/>
      <c r="L41" s="97"/>
      <c r="M41" s="98"/>
      <c r="R41" s="75">
        <f t="shared" si="1"/>
        <v>222.31033943757106</v>
      </c>
      <c r="T41" s="96"/>
      <c r="U41" s="97"/>
      <c r="V41" s="97"/>
      <c r="W41" s="98"/>
    </row>
    <row r="42" spans="1:23" x14ac:dyDescent="0.2">
      <c r="A42" s="74" t="s">
        <v>468</v>
      </c>
      <c r="B42" s="75">
        <v>338.31472690008241</v>
      </c>
      <c r="C42" s="75">
        <v>79.503960821519357</v>
      </c>
      <c r="D42" s="75">
        <v>1.750704374010849</v>
      </c>
      <c r="E42" s="75"/>
      <c r="F42" s="75">
        <v>2.5649479166666667</v>
      </c>
      <c r="G42" s="75">
        <v>0.71172184737355626</v>
      </c>
      <c r="H42" s="75">
        <v>422.84606185965282</v>
      </c>
      <c r="I42" s="75"/>
      <c r="J42" s="96"/>
      <c r="K42" s="97"/>
      <c r="L42" s="97"/>
      <c r="M42" s="98"/>
      <c r="R42" s="75">
        <f t="shared" si="1"/>
        <v>422.84606185965282</v>
      </c>
      <c r="T42" s="96"/>
      <c r="U42" s="97"/>
      <c r="V42" s="97"/>
      <c r="W42" s="98"/>
    </row>
    <row r="43" spans="1:23" x14ac:dyDescent="0.2">
      <c r="A43" s="74" t="s">
        <v>469</v>
      </c>
      <c r="B43" s="75">
        <v>134.18711861713857</v>
      </c>
      <c r="C43" s="75">
        <v>31.533972875027562</v>
      </c>
      <c r="D43" s="75">
        <v>2.6260565610162736</v>
      </c>
      <c r="E43" s="75"/>
      <c r="F43" s="75">
        <v>3.3949930909863948</v>
      </c>
      <c r="G43" s="75">
        <v>11.858607270532646</v>
      </c>
      <c r="H43" s="75">
        <v>183.60074841470143</v>
      </c>
      <c r="I43" s="75"/>
      <c r="J43" s="96"/>
      <c r="K43" s="97"/>
      <c r="L43" s="97"/>
      <c r="M43" s="98"/>
      <c r="R43" s="75">
        <f t="shared" si="1"/>
        <v>183.60074841470143</v>
      </c>
      <c r="T43" s="96"/>
      <c r="U43" s="97"/>
      <c r="V43" s="97"/>
      <c r="W43" s="98"/>
    </row>
    <row r="44" spans="1:23" x14ac:dyDescent="0.2">
      <c r="A44" s="74" t="s">
        <v>470</v>
      </c>
      <c r="B44" s="75">
        <v>192.80714089678324</v>
      </c>
      <c r="C44" s="75">
        <v>45.309678110744059</v>
      </c>
      <c r="D44" s="75">
        <v>3.93908484152441</v>
      </c>
      <c r="E44" s="75"/>
      <c r="F44" s="75">
        <v>4.0210965348639451</v>
      </c>
      <c r="G44" s="75">
        <v>4.4156178295281237</v>
      </c>
      <c r="H44" s="75">
        <v>250.49261821344376</v>
      </c>
      <c r="I44" s="75">
        <v>47.479417952314158</v>
      </c>
      <c r="J44" s="102">
        <f>SUM(H41:H44)</f>
        <v>1077.5372865265597</v>
      </c>
      <c r="K44" s="103">
        <f>AVERAGE(H41:H44)</f>
        <v>269.38432163163992</v>
      </c>
      <c r="L44" s="104">
        <f t="shared" ref="L44" si="16">(K44-P$12)^2</f>
        <v>2.3997568384939723E-2</v>
      </c>
      <c r="M44" s="105">
        <f>(H42-K44)^2+(H43-K44)^2+(H44-K44)^2+(H41-K44)^2</f>
        <v>33646.342635616289</v>
      </c>
      <c r="R44" s="75">
        <f t="shared" si="1"/>
        <v>250.49261821344376</v>
      </c>
      <c r="T44" s="102">
        <f>SUM(R41:R44)</f>
        <v>1079.249767925369</v>
      </c>
      <c r="U44" s="103">
        <f>AVERAGE(R41:R44)</f>
        <v>269.81244198134226</v>
      </c>
      <c r="V44" s="104">
        <f t="shared" ref="V44" si="17">(U44-Z$12)^2</f>
        <v>0.10287623399648942</v>
      </c>
      <c r="W44" s="105">
        <f>(R42-U44)^2+(R43-U44)^2+(R44-U44)^2+(R41-U44)^2</f>
        <v>33481.450257189237</v>
      </c>
    </row>
    <row r="45" spans="1:23" x14ac:dyDescent="0.2">
      <c r="A45" s="74" t="s">
        <v>471</v>
      </c>
      <c r="B45" s="75">
        <v>279.46879902690944</v>
      </c>
      <c r="C45" s="75">
        <v>65.675167771323714</v>
      </c>
      <c r="D45" s="75">
        <v>5.2521131220325472</v>
      </c>
      <c r="E45" s="75">
        <v>3.5518954545454546</v>
      </c>
      <c r="F45" s="75">
        <v>0</v>
      </c>
      <c r="G45" s="75">
        <v>3.3738008944573838</v>
      </c>
      <c r="H45" s="75">
        <v>353.76988081472302</v>
      </c>
      <c r="I45" s="75"/>
      <c r="J45" s="96"/>
      <c r="K45" s="97"/>
      <c r="L45" s="97"/>
      <c r="M45" s="98"/>
      <c r="R45" s="75">
        <f t="shared" si="1"/>
        <v>357.32177626926847</v>
      </c>
      <c r="T45" s="96"/>
      <c r="U45" s="97"/>
      <c r="V45" s="97"/>
      <c r="W45" s="98"/>
    </row>
    <row r="46" spans="1:23" x14ac:dyDescent="0.2">
      <c r="A46" s="74" t="s">
        <v>472</v>
      </c>
      <c r="B46" s="75">
        <v>353.91208492725355</v>
      </c>
      <c r="C46" s="75">
        <v>83.169339957904583</v>
      </c>
      <c r="D46" s="75">
        <v>9.6288740570596687</v>
      </c>
      <c r="E46" s="75"/>
      <c r="F46" s="75">
        <v>3.4393672067577263</v>
      </c>
      <c r="G46" s="75">
        <v>0</v>
      </c>
      <c r="H46" s="75">
        <v>450.14966614897548</v>
      </c>
      <c r="I46" s="75"/>
      <c r="J46" s="96"/>
      <c r="K46" s="97"/>
      <c r="L46" s="97"/>
      <c r="M46" s="98"/>
      <c r="R46" s="75">
        <f t="shared" si="1"/>
        <v>450.14966614897548</v>
      </c>
      <c r="T46" s="96"/>
      <c r="U46" s="97"/>
      <c r="V46" s="97"/>
      <c r="W46" s="98"/>
    </row>
    <row r="47" spans="1:23" x14ac:dyDescent="0.2">
      <c r="A47" s="74" t="s">
        <v>473</v>
      </c>
      <c r="B47" s="75">
        <v>229.66104235384577</v>
      </c>
      <c r="C47" s="75">
        <v>53.970344953153756</v>
      </c>
      <c r="D47" s="75">
        <v>6.5651414025406831</v>
      </c>
      <c r="E47" s="75"/>
      <c r="F47" s="75">
        <v>0</v>
      </c>
      <c r="G47" s="75">
        <v>4.9650963344035475</v>
      </c>
      <c r="H47" s="75">
        <v>295.16162504394373</v>
      </c>
      <c r="I47" s="75"/>
      <c r="J47" s="96"/>
      <c r="K47" s="97"/>
      <c r="L47" s="97"/>
      <c r="M47" s="98"/>
      <c r="R47" s="75">
        <f t="shared" si="1"/>
        <v>295.16162504394373</v>
      </c>
      <c r="T47" s="96"/>
      <c r="U47" s="97"/>
      <c r="V47" s="97"/>
      <c r="W47" s="98"/>
    </row>
    <row r="48" spans="1:23" x14ac:dyDescent="0.2">
      <c r="A48" s="74" t="s">
        <v>474</v>
      </c>
      <c r="B48" s="75">
        <v>206.5354973694663</v>
      </c>
      <c r="C48" s="75">
        <v>48.535841881824581</v>
      </c>
      <c r="D48" s="75">
        <v>4.3767609350271224</v>
      </c>
      <c r="E48" s="75"/>
      <c r="F48" s="75">
        <v>0</v>
      </c>
      <c r="G48" s="75">
        <v>2.3253990827002915</v>
      </c>
      <c r="H48" s="75">
        <v>261.77349926901832</v>
      </c>
      <c r="I48" s="75">
        <v>69.270336605890606</v>
      </c>
      <c r="J48" s="102">
        <f>SUM(H45:H48)</f>
        <v>1360.8546712766606</v>
      </c>
      <c r="K48" s="103">
        <f>AVERAGE(H45:H48)</f>
        <v>340.21366781916515</v>
      </c>
      <c r="L48" s="104">
        <f t="shared" ref="L48" si="18">(K48-P$12)^2</f>
        <v>5038.7648374111177</v>
      </c>
      <c r="M48" s="105">
        <f>(H46-K48)^2+(H47-K48)^2+(H48-K48)^2+(H45-K48)^2</f>
        <v>20452.241239948817</v>
      </c>
      <c r="R48" s="75">
        <f t="shared" si="1"/>
        <v>261.77349926901832</v>
      </c>
      <c r="T48" s="102">
        <f>SUM(R45:R48)</f>
        <v>1364.4065667312061</v>
      </c>
      <c r="U48" s="103">
        <f>AVERAGE(R45:R48)</f>
        <v>341.10164168280153</v>
      </c>
      <c r="V48" s="104">
        <f t="shared" ref="V48" si="19">(U48-Z$12)^2</f>
        <v>5036.5218107539768</v>
      </c>
      <c r="W48" s="105">
        <f>(R46-U48)^2+(R47-U48)^2+(R48-U48)^2+(R45-U48)^2</f>
        <v>20558.003713578379</v>
      </c>
    </row>
    <row r="49" spans="1:23" x14ac:dyDescent="0.2">
      <c r="A49" s="74" t="s">
        <v>475</v>
      </c>
      <c r="B49" s="75">
        <v>268.6531409789448</v>
      </c>
      <c r="C49" s="75">
        <v>63.133488130052022</v>
      </c>
      <c r="D49" s="75">
        <v>4.8144370285298344</v>
      </c>
      <c r="E49" s="75">
        <v>3.4869644779332618</v>
      </c>
      <c r="F49" s="75">
        <v>0</v>
      </c>
      <c r="G49" s="75">
        <v>2.1430821985508928</v>
      </c>
      <c r="H49" s="75">
        <v>338.7441483360775</v>
      </c>
      <c r="I49" s="75"/>
      <c r="J49" s="96"/>
      <c r="K49" s="97"/>
      <c r="L49" s="97"/>
      <c r="M49" s="98"/>
      <c r="R49" s="75">
        <f t="shared" si="1"/>
        <v>342.23111281401077</v>
      </c>
      <c r="T49" s="96"/>
      <c r="U49" s="97"/>
      <c r="V49" s="97"/>
      <c r="W49" s="98"/>
    </row>
    <row r="50" spans="1:23" x14ac:dyDescent="0.2">
      <c r="A50" s="74" t="s">
        <v>476</v>
      </c>
      <c r="B50" s="75">
        <v>114.69385455805975</v>
      </c>
      <c r="C50" s="75">
        <v>26.953055821144041</v>
      </c>
      <c r="D50" s="75">
        <v>4.8144370285298344</v>
      </c>
      <c r="E50" s="75"/>
      <c r="F50" s="75">
        <v>1.5650962962962964</v>
      </c>
      <c r="G50" s="75">
        <v>17.163750954971327</v>
      </c>
      <c r="H50" s="75">
        <v>165.19019465900126</v>
      </c>
      <c r="I50" s="75"/>
      <c r="J50" s="96"/>
      <c r="K50" s="97"/>
      <c r="L50" s="97"/>
      <c r="M50" s="98"/>
      <c r="R50" s="75">
        <f t="shared" si="1"/>
        <v>165.19019465900126</v>
      </c>
      <c r="T50" s="96"/>
      <c r="U50" s="97"/>
      <c r="V50" s="97"/>
      <c r="W50" s="98"/>
    </row>
    <row r="51" spans="1:23" x14ac:dyDescent="0.2">
      <c r="A51" s="74" t="s">
        <v>477</v>
      </c>
      <c r="B51" s="75">
        <v>293.54766568085137</v>
      </c>
      <c r="C51" s="75">
        <v>68.983701435000071</v>
      </c>
      <c r="D51" s="75">
        <v>2.6260565610162736</v>
      </c>
      <c r="E51" s="75"/>
      <c r="F51" s="75">
        <v>3.0171064814814805</v>
      </c>
      <c r="G51" s="75">
        <v>9.1046804511917294</v>
      </c>
      <c r="H51" s="75">
        <v>377.27921060954094</v>
      </c>
      <c r="I51" s="75"/>
      <c r="J51" s="96"/>
      <c r="K51" s="97"/>
      <c r="L51" s="97"/>
      <c r="M51" s="98"/>
      <c r="R51" s="75">
        <f t="shared" si="1"/>
        <v>377.27921060954094</v>
      </c>
      <c r="T51" s="96"/>
      <c r="U51" s="97"/>
      <c r="V51" s="97"/>
      <c r="W51" s="98"/>
    </row>
    <row r="52" spans="1:23" x14ac:dyDescent="0.2">
      <c r="A52" s="74" t="s">
        <v>478</v>
      </c>
      <c r="B52" s="75">
        <v>211.80917546316505</v>
      </c>
      <c r="C52" s="75">
        <v>49.775156233843781</v>
      </c>
      <c r="D52" s="75">
        <v>4.3767609350271224</v>
      </c>
      <c r="E52" s="75"/>
      <c r="F52" s="75">
        <v>2.6949999999999994</v>
      </c>
      <c r="G52" s="75">
        <v>7.5831384403502646</v>
      </c>
      <c r="H52" s="75">
        <v>276.23923107238619</v>
      </c>
      <c r="I52" s="75">
        <v>52.209256661991589</v>
      </c>
      <c r="J52" s="102">
        <f>SUM(H49:H52)</f>
        <v>1157.4527846770059</v>
      </c>
      <c r="K52" s="103">
        <f>AVERAGE(H49:H52)</f>
        <v>289.36319616925147</v>
      </c>
      <c r="L52" s="104">
        <f t="shared" ref="L52" si="20">(K52-P$12)^2</f>
        <v>405.36933963030646</v>
      </c>
      <c r="M52" s="105">
        <f>(H50-K52)^2+(H51-K52)^2+(H52-K52)^2+(H49-K52)^2</f>
        <v>25758.876795895885</v>
      </c>
      <c r="R52" s="75">
        <f t="shared" si="1"/>
        <v>276.23923107238619</v>
      </c>
      <c r="T52" s="102">
        <f>SUM(R49:R52)</f>
        <v>1160.9397491549391</v>
      </c>
      <c r="U52" s="103">
        <f>AVERAGE(R49:R52)</f>
        <v>290.23493728873478</v>
      </c>
      <c r="V52" s="104">
        <f t="shared" ref="V52" si="21">(U52-Z$12)^2</f>
        <v>404.0804356781174</v>
      </c>
      <c r="W52" s="105">
        <f>(R50-U52)^2+(R51-U52)^2+(R52-U52)^2+(R49-U52)^2</f>
        <v>26112.37523903315</v>
      </c>
    </row>
    <row r="53" spans="1:23" x14ac:dyDescent="0.2">
      <c r="A53" s="74" t="s">
        <v>479</v>
      </c>
      <c r="B53" s="75">
        <v>234.98107135718487</v>
      </c>
      <c r="C53" s="75">
        <v>55.220551768938442</v>
      </c>
      <c r="D53" s="75">
        <v>3.501408748021698</v>
      </c>
      <c r="E53" s="75">
        <v>4.4630645161290321</v>
      </c>
      <c r="F53" s="75">
        <v>19.063657213989913</v>
      </c>
      <c r="G53" s="75">
        <v>14.27454763660743</v>
      </c>
      <c r="H53" s="75">
        <v>327.04123672474236</v>
      </c>
      <c r="I53" s="75"/>
      <c r="J53" s="96"/>
      <c r="K53" s="97"/>
      <c r="L53" s="97"/>
      <c r="M53" s="98"/>
      <c r="R53" s="75">
        <f t="shared" si="1"/>
        <v>331.50430124087137</v>
      </c>
      <c r="T53" s="96"/>
      <c r="U53" s="97"/>
      <c r="V53" s="97"/>
      <c r="W53" s="98"/>
    </row>
    <row r="54" spans="1:23" x14ac:dyDescent="0.2">
      <c r="A54" s="74" t="s">
        <v>480</v>
      </c>
      <c r="B54" s="75">
        <v>61.458990657170141</v>
      </c>
      <c r="C54" s="75">
        <v>12.599093084719877</v>
      </c>
      <c r="D54" s="75">
        <v>0.43767609350271225</v>
      </c>
      <c r="E54" s="75"/>
      <c r="F54" s="75">
        <v>1.4210624999999999</v>
      </c>
      <c r="G54" s="75">
        <v>12.256922914400983</v>
      </c>
      <c r="H54" s="75">
        <v>88.173745249793726</v>
      </c>
      <c r="I54" s="75"/>
      <c r="J54" s="96"/>
      <c r="K54" s="97"/>
      <c r="L54" s="97"/>
      <c r="M54" s="98"/>
      <c r="R54" s="75">
        <f t="shared" si="1"/>
        <v>88.173745249793726</v>
      </c>
      <c r="T54" s="96"/>
      <c r="U54" s="97"/>
      <c r="V54" s="97"/>
      <c r="W54" s="98"/>
    </row>
    <row r="55" spans="1:23" x14ac:dyDescent="0.2">
      <c r="A55" s="74" t="s">
        <v>481</v>
      </c>
      <c r="B55" s="75">
        <v>183.3666925717821</v>
      </c>
      <c r="C55" s="75">
        <v>43.091172754368792</v>
      </c>
      <c r="D55" s="75">
        <v>3.93908484152441</v>
      </c>
      <c r="E55" s="75"/>
      <c r="F55" s="75">
        <v>0.60822704081632661</v>
      </c>
      <c r="G55" s="75">
        <v>30.472650328473421</v>
      </c>
      <c r="H55" s="75">
        <v>261.47782753696504</v>
      </c>
      <c r="I55" s="75"/>
      <c r="J55" s="96"/>
      <c r="K55" s="97"/>
      <c r="L55" s="97"/>
      <c r="M55" s="98"/>
      <c r="R55" s="75">
        <f t="shared" si="1"/>
        <v>261.47782753696504</v>
      </c>
      <c r="T55" s="96"/>
      <c r="U55" s="97"/>
      <c r="V55" s="97"/>
      <c r="W55" s="98"/>
    </row>
    <row r="56" spans="1:23" x14ac:dyDescent="0.2">
      <c r="A56" s="74" t="s">
        <v>482</v>
      </c>
      <c r="B56" s="75">
        <v>95.833324544311409</v>
      </c>
      <c r="C56" s="75">
        <v>22.520831267913181</v>
      </c>
      <c r="D56" s="75">
        <v>0.43767609350271225</v>
      </c>
      <c r="E56" s="75"/>
      <c r="F56" s="75">
        <v>0</v>
      </c>
      <c r="G56" s="75">
        <v>7.7929477244091734</v>
      </c>
      <c r="H56" s="75">
        <v>126.58477963013648</v>
      </c>
      <c r="I56" s="75"/>
      <c r="J56" s="102">
        <f>SUM(H53:H56)</f>
        <v>803.27758914163758</v>
      </c>
      <c r="K56" s="103">
        <f>AVERAGE(H53:H56)</f>
        <v>200.81939728540939</v>
      </c>
      <c r="L56" s="104">
        <f t="shared" ref="L56" si="22">(K56-P$12)^2</f>
        <v>4679.9298595853897</v>
      </c>
      <c r="M56" s="105">
        <f>(H54-K56)^2+(H55-K56)^2+(H56-K56)^2+(H53-K56)^2</f>
        <v>37811.219292985152</v>
      </c>
      <c r="R56" s="75">
        <f t="shared" si="1"/>
        <v>126.58477963013648</v>
      </c>
      <c r="T56" s="102">
        <f>SUM(R53:R56)</f>
        <v>807.74065365776664</v>
      </c>
      <c r="U56" s="103">
        <f>AVERAGE(R53:R56)</f>
        <v>201.93516341444166</v>
      </c>
      <c r="V56" s="104">
        <f t="shared" ref="V56" si="23">(U56-Z$12)^2</f>
        <v>4650.970180073532</v>
      </c>
      <c r="W56" s="105">
        <f>(R54-U56)^2+(R55-U56)^2+(R56-U56)^2+(R53-U56)^2</f>
        <v>38952.830927165938</v>
      </c>
    </row>
    <row r="57" spans="1:23" x14ac:dyDescent="0.2">
      <c r="A57" s="74" t="s">
        <v>487</v>
      </c>
      <c r="B57" s="75">
        <v>210.40754137806613</v>
      </c>
      <c r="C57" s="75">
        <v>49.445772223845537</v>
      </c>
      <c r="D57" s="75">
        <v>3.501408748021698</v>
      </c>
      <c r="E57" s="75">
        <v>2.5681724137931039</v>
      </c>
      <c r="F57" s="75">
        <v>0</v>
      </c>
      <c r="G57" s="75">
        <v>3.8491457164248497</v>
      </c>
      <c r="H57" s="75">
        <v>267.20386806635821</v>
      </c>
      <c r="I57" s="75"/>
      <c r="J57" s="96"/>
      <c r="K57" s="97"/>
      <c r="L57" s="97"/>
      <c r="M57" s="98"/>
      <c r="R57" s="75">
        <f t="shared" si="1"/>
        <v>269.7720404801513</v>
      </c>
      <c r="T57" s="96"/>
      <c r="U57" s="97"/>
      <c r="V57" s="97"/>
      <c r="W57" s="98"/>
    </row>
    <row r="58" spans="1:23" x14ac:dyDescent="0.2">
      <c r="A58" s="74" t="s">
        <v>488</v>
      </c>
      <c r="B58" s="75">
        <v>172.28035984974019</v>
      </c>
      <c r="C58" s="75">
        <v>40.485884564688945</v>
      </c>
      <c r="D58" s="75">
        <v>0.8753521870054245</v>
      </c>
      <c r="E58" s="75"/>
      <c r="F58" s="75">
        <v>0</v>
      </c>
      <c r="G58" s="75">
        <v>2.5246886021681876</v>
      </c>
      <c r="H58" s="75">
        <v>216.16628520360277</v>
      </c>
      <c r="I58" s="75"/>
      <c r="J58" s="96"/>
      <c r="K58" s="97"/>
      <c r="L58" s="97"/>
      <c r="M58" s="98"/>
      <c r="R58" s="75">
        <f t="shared" si="1"/>
        <v>216.16628520360277</v>
      </c>
      <c r="T58" s="96"/>
      <c r="U58" s="97"/>
      <c r="V58" s="97"/>
      <c r="W58" s="98"/>
    </row>
    <row r="59" spans="1:23" x14ac:dyDescent="0.2">
      <c r="A59" s="74" t="s">
        <v>489</v>
      </c>
      <c r="B59" s="75">
        <v>98.143771697739552</v>
      </c>
      <c r="C59" s="75">
        <v>23.063786348968794</v>
      </c>
      <c r="D59" s="75">
        <v>3.93908484152441</v>
      </c>
      <c r="E59" s="75"/>
      <c r="F59" s="75">
        <v>0.38512731481481483</v>
      </c>
      <c r="G59" s="75">
        <v>0</v>
      </c>
      <c r="H59" s="75">
        <v>125.53177020304756</v>
      </c>
      <c r="I59" s="75"/>
      <c r="J59" s="96"/>
      <c r="K59" s="97"/>
      <c r="L59" s="97"/>
      <c r="M59" s="98"/>
      <c r="R59" s="75">
        <f t="shared" si="1"/>
        <v>125.53177020304756</v>
      </c>
      <c r="T59" s="96"/>
      <c r="U59" s="97"/>
      <c r="V59" s="97"/>
      <c r="W59" s="98"/>
    </row>
    <row r="60" spans="1:23" x14ac:dyDescent="0.2">
      <c r="A60" s="74" t="s">
        <v>490</v>
      </c>
      <c r="B60" s="75">
        <v>169.97798704788906</v>
      </c>
      <c r="C60" s="75">
        <v>39.944826956253927</v>
      </c>
      <c r="D60" s="75">
        <v>1.3130282805081368</v>
      </c>
      <c r="E60" s="75"/>
      <c r="F60" s="75">
        <v>2.4962797619047619</v>
      </c>
      <c r="G60" s="75">
        <v>13.641841225218721</v>
      </c>
      <c r="H60" s="75">
        <v>227.37396327177461</v>
      </c>
      <c r="I60" s="75">
        <v>116.39831697054699</v>
      </c>
      <c r="J60" s="102">
        <f>SUM(H57:H60)</f>
        <v>836.27588674478318</v>
      </c>
      <c r="K60" s="103">
        <f>AVERAGE(H57:H60)</f>
        <v>209.06897168619579</v>
      </c>
      <c r="L60" s="104">
        <f t="shared" ref="L60" si="24">(K60-P$12)^2</f>
        <v>3619.2783556752006</v>
      </c>
      <c r="M60" s="105">
        <f>(H58-K60)^2+(H59-K60)^2+(H60-K60)^2+(H57-K60)^2</f>
        <v>10743.574784880804</v>
      </c>
      <c r="R60" s="75">
        <f t="shared" si="1"/>
        <v>227.37396327177461</v>
      </c>
      <c r="T60" s="102">
        <f>SUM(R57:R60)</f>
        <v>838.84405915857633</v>
      </c>
      <c r="U60" s="103">
        <f>AVERAGE(R57:R60)</f>
        <v>209.71101478964408</v>
      </c>
      <c r="V60" s="104">
        <f t="shared" ref="V60" si="25">(U60-Z$12)^2</f>
        <v>3650.8386811825007</v>
      </c>
      <c r="W60" s="105">
        <f>(R58-U60)^2+(R59-U60)^2+(R60-U60)^2+(R57-U60)^2</f>
        <v>11047.122291365537</v>
      </c>
    </row>
    <row r="61" spans="1:23" x14ac:dyDescent="0.2">
      <c r="A61" s="74" t="s">
        <v>483</v>
      </c>
      <c r="B61" s="75">
        <v>424.80710527204121</v>
      </c>
      <c r="C61" s="75">
        <v>99.829669738929681</v>
      </c>
      <c r="D61" s="75">
        <v>3.501408748021698</v>
      </c>
      <c r="E61" s="75">
        <v>3.2401344086021506</v>
      </c>
      <c r="F61" s="75">
        <v>0</v>
      </c>
      <c r="G61" s="75">
        <v>2.59393004554458</v>
      </c>
      <c r="H61" s="75">
        <v>530.73211380453722</v>
      </c>
      <c r="I61" s="75"/>
      <c r="J61" s="96"/>
      <c r="K61" s="97"/>
      <c r="L61" s="97"/>
      <c r="M61" s="98"/>
      <c r="R61" s="75">
        <f t="shared" si="1"/>
        <v>533.97224821313932</v>
      </c>
      <c r="T61" s="96"/>
      <c r="U61" s="97"/>
      <c r="V61" s="97"/>
      <c r="W61" s="98"/>
    </row>
    <row r="62" spans="1:23" x14ac:dyDescent="0.2">
      <c r="A62" s="74" t="s">
        <v>484</v>
      </c>
      <c r="B62" s="75">
        <v>231.3692876724358</v>
      </c>
      <c r="C62" s="75">
        <v>54.37178260302241</v>
      </c>
      <c r="D62" s="75">
        <v>3.93908484152441</v>
      </c>
      <c r="E62" s="75"/>
      <c r="F62" s="75">
        <v>3.1965736926020405</v>
      </c>
      <c r="G62" s="75">
        <v>9.5597728449281618</v>
      </c>
      <c r="H62" s="75">
        <v>302.43650165451282</v>
      </c>
      <c r="I62" s="75"/>
      <c r="J62" s="96"/>
      <c r="K62" s="97"/>
      <c r="L62" s="97"/>
      <c r="M62" s="98"/>
      <c r="R62" s="75">
        <f t="shared" si="1"/>
        <v>302.43650165451282</v>
      </c>
      <c r="T62" s="96"/>
      <c r="U62" s="97"/>
      <c r="V62" s="97"/>
      <c r="W62" s="98"/>
    </row>
    <row r="63" spans="1:23" x14ac:dyDescent="0.2">
      <c r="A63" s="74" t="s">
        <v>485</v>
      </c>
      <c r="B63" s="75">
        <v>186.56030050448311</v>
      </c>
      <c r="C63" s="75">
        <v>43.841670618553529</v>
      </c>
      <c r="D63" s="75">
        <v>3.93908484152441</v>
      </c>
      <c r="E63" s="75"/>
      <c r="F63" s="75">
        <v>2.152447916666667</v>
      </c>
      <c r="G63" s="75">
        <v>0</v>
      </c>
      <c r="H63" s="75">
        <v>236.49350388122772</v>
      </c>
      <c r="I63" s="75"/>
      <c r="J63" s="96"/>
      <c r="K63" s="97"/>
      <c r="L63" s="97"/>
      <c r="M63" s="98"/>
      <c r="R63" s="75">
        <f t="shared" si="1"/>
        <v>236.49350388122772</v>
      </c>
      <c r="T63" s="96"/>
      <c r="U63" s="97"/>
      <c r="V63" s="97"/>
      <c r="W63" s="98"/>
    </row>
    <row r="64" spans="1:23" x14ac:dyDescent="0.2">
      <c r="A64" s="74" t="s">
        <v>486</v>
      </c>
      <c r="B64" s="75">
        <v>234.1111766312309</v>
      </c>
      <c r="C64" s="75">
        <v>55.016126508339262</v>
      </c>
      <c r="D64" s="75">
        <v>2.1883804675135612</v>
      </c>
      <c r="E64" s="75"/>
      <c r="F64" s="75">
        <v>1.3016604791666664</v>
      </c>
      <c r="G64" s="75">
        <v>7.0043145173390258</v>
      </c>
      <c r="H64" s="75">
        <v>299.62165860358948</v>
      </c>
      <c r="I64" s="75"/>
      <c r="J64" s="102">
        <f>SUM(H61:H64)</f>
        <v>1369.2837779438673</v>
      </c>
      <c r="K64" s="103">
        <f>AVERAGE(H61:H64)</f>
        <v>342.32094448596683</v>
      </c>
      <c r="L64" s="104">
        <f t="shared" ref="L64" si="26">(K64-P$12)^2</f>
        <v>5342.3723921713872</v>
      </c>
      <c r="M64" s="105">
        <f>(H62-K64)^2+(H63-K64)^2+(H64-K64)^2+(H61-K64)^2</f>
        <v>50112.213703781097</v>
      </c>
      <c r="R64" s="75">
        <f t="shared" si="1"/>
        <v>299.62165860358948</v>
      </c>
      <c r="T64" s="102">
        <f>SUM(R61:R64)</f>
        <v>1372.5239123524693</v>
      </c>
      <c r="U64" s="103">
        <f>AVERAGE(R61:R64)</f>
        <v>343.13097808811733</v>
      </c>
      <c r="V64" s="104">
        <f t="shared" ref="V64" si="27">(U64-Z$12)^2</f>
        <v>5328.6777616019772</v>
      </c>
      <c r="W64" s="105">
        <f>(R62-U64)^2+(R63-U64)^2+(R64-U64)^2+(R61-U64)^2</f>
        <v>51341.042582368565</v>
      </c>
    </row>
    <row r="65" spans="1:23" x14ac:dyDescent="0.2">
      <c r="A65" s="74" t="s">
        <v>504</v>
      </c>
      <c r="B65" s="75">
        <v>58.390036177369176</v>
      </c>
      <c r="C65" s="75">
        <v>11.96995741636068</v>
      </c>
      <c r="D65" s="75">
        <v>1.3130282805081368</v>
      </c>
      <c r="E65" s="75">
        <v>1.7754545454545458</v>
      </c>
      <c r="F65" s="75">
        <v>19.503477618480705</v>
      </c>
      <c r="G65" s="75">
        <v>0</v>
      </c>
      <c r="H65" s="75">
        <v>91.17649949271869</v>
      </c>
      <c r="I65" s="75"/>
      <c r="J65" s="96"/>
      <c r="K65" s="97"/>
      <c r="L65" s="97"/>
      <c r="M65" s="98"/>
      <c r="R65" s="75">
        <f t="shared" si="1"/>
        <v>92.951954038173241</v>
      </c>
      <c r="T65" s="96"/>
      <c r="U65" s="97"/>
      <c r="V65" s="97"/>
      <c r="W65" s="98"/>
    </row>
    <row r="66" spans="1:23" x14ac:dyDescent="0.2">
      <c r="A66" s="74" t="s">
        <v>505</v>
      </c>
      <c r="B66" s="75">
        <v>108.93075594523162</v>
      </c>
      <c r="C66" s="75">
        <v>25.598727647129429</v>
      </c>
      <c r="D66" s="75">
        <v>2.1883804675135612</v>
      </c>
      <c r="E66" s="75"/>
      <c r="F66" s="75">
        <v>2.0286453967693236</v>
      </c>
      <c r="G66" s="75">
        <v>0</v>
      </c>
      <c r="H66" s="75">
        <v>138.74650945664393</v>
      </c>
      <c r="I66" s="75"/>
      <c r="J66" s="96"/>
      <c r="K66" s="97"/>
      <c r="L66" s="97"/>
      <c r="M66" s="98"/>
      <c r="R66" s="75">
        <f t="shared" si="1"/>
        <v>138.74650945664393</v>
      </c>
      <c r="T66" s="96"/>
      <c r="U66" s="97"/>
      <c r="V66" s="97"/>
      <c r="W66" s="98"/>
    </row>
    <row r="67" spans="1:23" x14ac:dyDescent="0.2">
      <c r="A67" s="74" t="s">
        <v>506</v>
      </c>
      <c r="B67" s="75">
        <v>168.98491506771788</v>
      </c>
      <c r="C67" s="75">
        <v>39.711455040913698</v>
      </c>
      <c r="D67" s="75">
        <v>0.43767609350271225</v>
      </c>
      <c r="E67" s="75"/>
      <c r="F67" s="75">
        <v>0</v>
      </c>
      <c r="G67" s="75">
        <v>1.1111169792232647</v>
      </c>
      <c r="H67" s="75">
        <v>210.24516318135755</v>
      </c>
      <c r="I67" s="75"/>
      <c r="J67" s="96"/>
      <c r="K67" s="97"/>
      <c r="L67" s="97"/>
      <c r="M67" s="98"/>
      <c r="R67" s="75">
        <f t="shared" si="1"/>
        <v>210.24516318135755</v>
      </c>
      <c r="T67" s="96"/>
      <c r="U67" s="97"/>
      <c r="V67" s="97"/>
      <c r="W67" s="98"/>
    </row>
    <row r="68" spans="1:23" x14ac:dyDescent="0.2">
      <c r="A68" s="74" t="s">
        <v>507</v>
      </c>
      <c r="B68" s="75">
        <v>40.221800570078294</v>
      </c>
      <c r="C68" s="75">
        <v>8.2454691168660492</v>
      </c>
      <c r="D68" s="75">
        <v>0</v>
      </c>
      <c r="E68" s="75"/>
      <c r="F68" s="75">
        <v>1.7036292401073623</v>
      </c>
      <c r="G68" s="75">
        <v>2.1521751884556717</v>
      </c>
      <c r="H68" s="75">
        <v>52.323074115507374</v>
      </c>
      <c r="I68" s="75"/>
      <c r="J68" s="102">
        <f>SUM(H65:H68)</f>
        <v>492.49124624622755</v>
      </c>
      <c r="K68" s="103">
        <f>AVERAGE(H65:H68)</f>
        <v>123.12281156155689</v>
      </c>
      <c r="L68" s="104">
        <f t="shared" ref="L68" si="28">(K68-P$12)^2</f>
        <v>21347.138149913924</v>
      </c>
      <c r="M68" s="105">
        <f>(H66-K68)^2+(H67-K68)^2+(H68-K68)^2+(H65-K68)^2</f>
        <v>13867.573764910272</v>
      </c>
      <c r="R68" s="75">
        <f t="shared" si="1"/>
        <v>52.323074115507374</v>
      </c>
      <c r="T68" s="102">
        <f>SUM(R65:R68)</f>
        <v>494.26670079168213</v>
      </c>
      <c r="U68" s="103">
        <f>AVERAGE(R65:R68)</f>
        <v>123.56667519792053</v>
      </c>
      <c r="V68" s="104">
        <f t="shared" ref="V68" si="29">(U68-Z$12)^2</f>
        <v>21481.74186409725</v>
      </c>
      <c r="W68" s="105">
        <f>(R66-U68)^2+(R67-U68)^2+(R68-U68)^2+(R65-U68)^2</f>
        <v>13756.49949409625</v>
      </c>
    </row>
    <row r="69" spans="1:23" x14ac:dyDescent="0.2">
      <c r="A69" s="74" t="s">
        <v>571</v>
      </c>
      <c r="B69" s="75">
        <v>12371.973690826531</v>
      </c>
      <c r="C69" s="75">
        <v>2902.6116925220967</v>
      </c>
      <c r="D69" s="75">
        <v>210.084524881302</v>
      </c>
      <c r="E69" s="75">
        <v>54.226505268276192</v>
      </c>
      <c r="F69" s="75">
        <v>173.58820196054461</v>
      </c>
      <c r="G69" s="75">
        <v>495.50649856918318</v>
      </c>
      <c r="H69" s="75">
        <v>16153.764608759662</v>
      </c>
      <c r="I69" s="75">
        <v>921.35985273492292</v>
      </c>
      <c r="R69" s="75"/>
      <c r="T69" s="96"/>
      <c r="U69" s="97"/>
      <c r="V69" s="97"/>
      <c r="W69" s="98"/>
    </row>
    <row r="70" spans="1:23" x14ac:dyDescent="0.2">
      <c r="R70" s="75"/>
      <c r="T70" s="96"/>
      <c r="U70" s="97"/>
      <c r="V70" s="97"/>
      <c r="W70" s="98"/>
    </row>
    <row r="71" spans="1:23" x14ac:dyDescent="0.2">
      <c r="R71" s="75"/>
      <c r="T71" s="96"/>
      <c r="U71" s="97"/>
      <c r="V71" s="97"/>
      <c r="W71" s="98"/>
    </row>
    <row r="72" spans="1:23" x14ac:dyDescent="0.2">
      <c r="R72" s="75"/>
      <c r="T72" s="102"/>
      <c r="U72" s="103"/>
      <c r="V72" s="104"/>
      <c r="W72" s="105"/>
    </row>
    <row r="73" spans="1:23" x14ac:dyDescent="0.2">
      <c r="R73" s="75"/>
      <c r="T73" s="96"/>
      <c r="U73" s="97"/>
      <c r="V73" s="97"/>
      <c r="W73" s="98"/>
    </row>
    <row r="74" spans="1:23" x14ac:dyDescent="0.2">
      <c r="R74" s="75"/>
      <c r="T74" s="96"/>
      <c r="U74" s="97"/>
      <c r="V74" s="97"/>
      <c r="W74" s="98"/>
    </row>
    <row r="75" spans="1:23" x14ac:dyDescent="0.2">
      <c r="R75" s="75"/>
      <c r="T75" s="96"/>
      <c r="U75" s="97"/>
      <c r="V75" s="97"/>
      <c r="W75" s="98"/>
    </row>
    <row r="76" spans="1:23" x14ac:dyDescent="0.2">
      <c r="R76" s="75"/>
      <c r="T76" s="102"/>
      <c r="U76" s="103"/>
      <c r="V76" s="104"/>
      <c r="W76" s="105"/>
    </row>
    <row r="77" spans="1:23" x14ac:dyDescent="0.2">
      <c r="R77" s="75"/>
      <c r="T77" s="96"/>
      <c r="U77" s="97"/>
      <c r="V77" s="97"/>
      <c r="W77" s="98"/>
    </row>
    <row r="78" spans="1:23" x14ac:dyDescent="0.2">
      <c r="R78" s="75"/>
      <c r="T78" s="96"/>
      <c r="U78" s="97"/>
      <c r="V78" s="97"/>
      <c r="W78" s="98"/>
    </row>
    <row r="79" spans="1:23" x14ac:dyDescent="0.2">
      <c r="R79" s="75"/>
      <c r="T79" s="96"/>
      <c r="U79" s="97"/>
      <c r="V79" s="97"/>
      <c r="W79" s="98"/>
    </row>
    <row r="80" spans="1:23" x14ac:dyDescent="0.2">
      <c r="R80" s="75"/>
      <c r="T80" s="102"/>
      <c r="U80" s="103"/>
      <c r="V80" s="104"/>
      <c r="W80" s="105"/>
    </row>
    <row r="81" spans="18:23" x14ac:dyDescent="0.2">
      <c r="R81" s="75"/>
      <c r="T81" s="96"/>
      <c r="U81" s="97"/>
      <c r="V81" s="97"/>
      <c r="W81" s="98"/>
    </row>
    <row r="82" spans="18:23" x14ac:dyDescent="0.2">
      <c r="R82" s="75"/>
      <c r="T82" s="96"/>
      <c r="U82" s="97"/>
      <c r="V82" s="97"/>
      <c r="W82" s="98"/>
    </row>
    <row r="83" spans="18:23" x14ac:dyDescent="0.2">
      <c r="R83" s="75"/>
      <c r="T83" s="96"/>
      <c r="U83" s="97"/>
      <c r="V83" s="97"/>
      <c r="W83" s="98"/>
    </row>
    <row r="84" spans="18:23" x14ac:dyDescent="0.2">
      <c r="R84" s="75"/>
      <c r="T84" s="102"/>
      <c r="U84" s="103"/>
      <c r="V84" s="104"/>
      <c r="W84" s="105"/>
    </row>
    <row r="85" spans="18:23" x14ac:dyDescent="0.2">
      <c r="R85" s="75"/>
      <c r="T85" s="96"/>
      <c r="U85" s="97"/>
      <c r="V85" s="97"/>
      <c r="W85" s="98"/>
    </row>
    <row r="86" spans="18:23" x14ac:dyDescent="0.2">
      <c r="R86" s="75"/>
      <c r="T86" s="96"/>
      <c r="U86" s="97"/>
      <c r="V86" s="97"/>
      <c r="W86" s="98"/>
    </row>
    <row r="87" spans="18:23" x14ac:dyDescent="0.2">
      <c r="R87" s="75"/>
      <c r="T87" s="96"/>
      <c r="U87" s="97"/>
      <c r="V87" s="97"/>
      <c r="W87" s="98"/>
    </row>
    <row r="88" spans="18:23" x14ac:dyDescent="0.2">
      <c r="R88" s="75"/>
      <c r="T88" s="102"/>
      <c r="U88" s="103"/>
      <c r="V88" s="104"/>
      <c r="W88" s="105"/>
    </row>
    <row r="89" spans="18:23" x14ac:dyDescent="0.2">
      <c r="R89" s="75"/>
      <c r="T89" s="96"/>
      <c r="U89" s="97"/>
      <c r="V89" s="97"/>
      <c r="W89" s="98"/>
    </row>
    <row r="90" spans="18:23" x14ac:dyDescent="0.2">
      <c r="R90" s="75"/>
      <c r="T90" s="96"/>
      <c r="U90" s="97"/>
      <c r="V90" s="97"/>
      <c r="W90" s="98"/>
    </row>
    <row r="91" spans="18:23" x14ac:dyDescent="0.2">
      <c r="R91" s="75"/>
      <c r="T91" s="96"/>
      <c r="U91" s="97"/>
      <c r="V91" s="97"/>
      <c r="W91" s="98"/>
    </row>
    <row r="92" spans="18:23" x14ac:dyDescent="0.2">
      <c r="R92" s="75"/>
      <c r="T92" s="102"/>
      <c r="U92" s="103"/>
      <c r="V92" s="104"/>
      <c r="W92" s="105"/>
    </row>
    <row r="93" spans="18:23" x14ac:dyDescent="0.2">
      <c r="R93" s="75"/>
      <c r="T93" s="96"/>
      <c r="U93" s="97"/>
      <c r="V93" s="97"/>
      <c r="W93" s="98"/>
    </row>
    <row r="94" spans="18:23" x14ac:dyDescent="0.2">
      <c r="R94" s="75"/>
      <c r="T94" s="96"/>
      <c r="U94" s="97"/>
      <c r="V94" s="97"/>
      <c r="W94" s="98"/>
    </row>
    <row r="95" spans="18:23" x14ac:dyDescent="0.2">
      <c r="R95" s="75"/>
      <c r="T95" s="96"/>
      <c r="U95" s="97"/>
      <c r="V95" s="97"/>
      <c r="W95" s="98"/>
    </row>
    <row r="96" spans="18:23" x14ac:dyDescent="0.2">
      <c r="R96" s="75"/>
      <c r="T96" s="102"/>
      <c r="U96" s="103"/>
      <c r="V96" s="104"/>
      <c r="W96" s="105"/>
    </row>
    <row r="97" spans="18:23" x14ac:dyDescent="0.2">
      <c r="R97" s="75"/>
      <c r="T97" s="96"/>
      <c r="U97" s="97"/>
      <c r="V97" s="97"/>
      <c r="W97" s="98"/>
    </row>
    <row r="98" spans="18:23" x14ac:dyDescent="0.2">
      <c r="R98" s="75"/>
      <c r="T98" s="96"/>
      <c r="U98" s="97"/>
      <c r="V98" s="97"/>
      <c r="W98" s="98"/>
    </row>
    <row r="99" spans="18:23" x14ac:dyDescent="0.2">
      <c r="R99" s="75"/>
      <c r="T99" s="96"/>
      <c r="U99" s="97"/>
      <c r="V99" s="97"/>
      <c r="W99" s="98"/>
    </row>
    <row r="100" spans="18:23" x14ac:dyDescent="0.2">
      <c r="R100" s="75"/>
      <c r="T100" s="102"/>
      <c r="U100" s="103"/>
      <c r="V100" s="104"/>
      <c r="W100" s="105"/>
    </row>
    <row r="101" spans="18:23" x14ac:dyDescent="0.2">
      <c r="R101" s="75"/>
      <c r="T101" s="96"/>
      <c r="U101" s="97"/>
      <c r="V101" s="97"/>
      <c r="W101" s="98"/>
    </row>
    <row r="102" spans="18:23" x14ac:dyDescent="0.2">
      <c r="R102" s="75"/>
      <c r="T102" s="96"/>
      <c r="U102" s="97"/>
      <c r="V102" s="97"/>
      <c r="W102" s="98"/>
    </row>
    <row r="103" spans="18:23" x14ac:dyDescent="0.2">
      <c r="R103" s="75"/>
      <c r="T103" s="96"/>
      <c r="U103" s="97"/>
      <c r="V103" s="97"/>
      <c r="W103" s="98"/>
    </row>
    <row r="104" spans="18:23" x14ac:dyDescent="0.2">
      <c r="R104" s="75"/>
      <c r="T104" s="102"/>
      <c r="U104" s="103"/>
      <c r="V104" s="104"/>
      <c r="W104" s="105"/>
    </row>
    <row r="105" spans="18:23" x14ac:dyDescent="0.2">
      <c r="R105" s="75"/>
      <c r="T105" s="96"/>
      <c r="U105" s="97"/>
      <c r="V105" s="97"/>
      <c r="W105" s="98"/>
    </row>
    <row r="106" spans="18:23" x14ac:dyDescent="0.2">
      <c r="R106" s="75"/>
      <c r="T106" s="96"/>
      <c r="U106" s="97"/>
      <c r="V106" s="97"/>
      <c r="W106" s="98"/>
    </row>
    <row r="107" spans="18:23" x14ac:dyDescent="0.2">
      <c r="R107" s="75"/>
      <c r="T107" s="96"/>
      <c r="U107" s="97"/>
      <c r="V107" s="97"/>
      <c r="W107" s="98"/>
    </row>
    <row r="108" spans="18:23" x14ac:dyDescent="0.2">
      <c r="R108" s="75"/>
      <c r="T108" s="102"/>
      <c r="U108" s="103"/>
      <c r="V108" s="104"/>
      <c r="W108" s="105"/>
    </row>
    <row r="109" spans="18:23" x14ac:dyDescent="0.2">
      <c r="R109" s="75"/>
      <c r="T109" s="96"/>
      <c r="U109" s="97"/>
      <c r="V109" s="97"/>
      <c r="W109" s="98"/>
    </row>
    <row r="110" spans="18:23" x14ac:dyDescent="0.2">
      <c r="R110" s="75"/>
      <c r="T110" s="96"/>
      <c r="U110" s="97"/>
      <c r="V110" s="97"/>
      <c r="W110" s="98"/>
    </row>
    <row r="111" spans="18:23" x14ac:dyDescent="0.2">
      <c r="R111" s="75"/>
      <c r="T111" s="96"/>
      <c r="U111" s="97"/>
      <c r="V111" s="97"/>
      <c r="W111" s="98"/>
    </row>
    <row r="112" spans="18:23" x14ac:dyDescent="0.2">
      <c r="R112" s="75"/>
      <c r="T112" s="102"/>
      <c r="U112" s="103"/>
      <c r="V112" s="104"/>
      <c r="W112" s="105"/>
    </row>
    <row r="113" spans="18:23" x14ac:dyDescent="0.2">
      <c r="R113" s="75"/>
      <c r="T113" s="96"/>
      <c r="U113" s="97"/>
      <c r="V113" s="97"/>
      <c r="W113" s="98"/>
    </row>
    <row r="114" spans="18:23" x14ac:dyDescent="0.2">
      <c r="R114" s="75"/>
      <c r="T114" s="96"/>
      <c r="U114" s="97"/>
      <c r="V114" s="97"/>
      <c r="W114" s="98"/>
    </row>
    <row r="115" spans="18:23" x14ac:dyDescent="0.2">
      <c r="R115" s="75"/>
      <c r="T115" s="96"/>
      <c r="U115" s="97"/>
      <c r="V115" s="97"/>
      <c r="W115" s="98"/>
    </row>
    <row r="116" spans="18:23" x14ac:dyDescent="0.2">
      <c r="R116" s="75"/>
      <c r="T116" s="102"/>
      <c r="U116" s="103"/>
      <c r="V116" s="104"/>
      <c r="W116" s="105"/>
    </row>
    <row r="117" spans="18:23" x14ac:dyDescent="0.2">
      <c r="R117" s="75"/>
      <c r="T117" s="96"/>
      <c r="U117" s="97"/>
      <c r="V117" s="97"/>
      <c r="W117" s="98"/>
    </row>
    <row r="118" spans="18:23" x14ac:dyDescent="0.2">
      <c r="R118" s="75"/>
      <c r="T118" s="96"/>
      <c r="U118" s="97"/>
      <c r="V118" s="97"/>
      <c r="W118" s="98"/>
    </row>
    <row r="119" spans="18:23" x14ac:dyDescent="0.2">
      <c r="R119" s="75"/>
      <c r="T119" s="96"/>
      <c r="U119" s="97"/>
      <c r="V119" s="97"/>
      <c r="W119" s="98"/>
    </row>
    <row r="120" spans="18:23" x14ac:dyDescent="0.2">
      <c r="R120" s="75"/>
      <c r="T120" s="102"/>
      <c r="U120" s="103"/>
      <c r="V120" s="104"/>
      <c r="W120" s="105"/>
    </row>
    <row r="121" spans="18:23" x14ac:dyDescent="0.2">
      <c r="R121" s="75"/>
      <c r="T121" s="96"/>
      <c r="U121" s="97"/>
      <c r="V121" s="97"/>
      <c r="W121" s="98"/>
    </row>
    <row r="122" spans="18:23" x14ac:dyDescent="0.2">
      <c r="R122" s="75"/>
      <c r="T122" s="96"/>
      <c r="U122" s="97"/>
      <c r="V122" s="97"/>
      <c r="W122" s="98"/>
    </row>
    <row r="123" spans="18:23" x14ac:dyDescent="0.2">
      <c r="R123" s="75"/>
      <c r="T123" s="96"/>
      <c r="U123" s="97"/>
      <c r="V123" s="97"/>
      <c r="W123" s="98"/>
    </row>
    <row r="124" spans="18:23" x14ac:dyDescent="0.2">
      <c r="R124" s="75"/>
      <c r="T124" s="102"/>
      <c r="U124" s="103"/>
      <c r="V124" s="104"/>
      <c r="W124" s="105"/>
    </row>
    <row r="125" spans="18:23" x14ac:dyDescent="0.2">
      <c r="R125" s="75"/>
      <c r="T125" s="96"/>
      <c r="U125" s="97"/>
      <c r="V125" s="97"/>
      <c r="W125" s="98"/>
    </row>
    <row r="126" spans="18:23" x14ac:dyDescent="0.2">
      <c r="R126" s="75"/>
      <c r="T126" s="96"/>
      <c r="U126" s="97"/>
      <c r="V126" s="97"/>
      <c r="W126" s="98"/>
    </row>
    <row r="127" spans="18:23" x14ac:dyDescent="0.2">
      <c r="R127" s="75"/>
      <c r="T127" s="96"/>
      <c r="U127" s="97"/>
      <c r="V127" s="97"/>
      <c r="W127" s="98"/>
    </row>
    <row r="128" spans="18:23" x14ac:dyDescent="0.2">
      <c r="R128" s="75"/>
      <c r="T128" s="102"/>
      <c r="U128" s="103"/>
      <c r="V128" s="104"/>
      <c r="W128" s="105"/>
    </row>
    <row r="129" spans="18:23" x14ac:dyDescent="0.2">
      <c r="R129" s="75"/>
      <c r="T129" s="96"/>
      <c r="U129" s="97"/>
      <c r="V129" s="97"/>
      <c r="W129" s="98"/>
    </row>
    <row r="130" spans="18:23" x14ac:dyDescent="0.2">
      <c r="R130" s="75"/>
      <c r="T130" s="96"/>
      <c r="U130" s="97"/>
      <c r="V130" s="97"/>
      <c r="W130" s="98"/>
    </row>
    <row r="131" spans="18:23" x14ac:dyDescent="0.2">
      <c r="R131" s="75"/>
      <c r="T131" s="96"/>
      <c r="U131" s="97"/>
      <c r="V131" s="97"/>
      <c r="W131" s="98"/>
    </row>
    <row r="132" spans="18:23" x14ac:dyDescent="0.2">
      <c r="R132" s="75"/>
      <c r="T132" s="102"/>
      <c r="U132" s="103"/>
      <c r="V132" s="104"/>
      <c r="W132" s="105"/>
    </row>
    <row r="133" spans="18:23" x14ac:dyDescent="0.2">
      <c r="R133" s="75"/>
      <c r="T133" s="96"/>
      <c r="U133" s="97"/>
      <c r="V133" s="97"/>
      <c r="W133" s="98"/>
    </row>
    <row r="134" spans="18:23" x14ac:dyDescent="0.2">
      <c r="R134" s="75"/>
      <c r="T134" s="96"/>
      <c r="U134" s="97"/>
      <c r="V134" s="97"/>
      <c r="W134" s="98"/>
    </row>
    <row r="135" spans="18:23" x14ac:dyDescent="0.2">
      <c r="R135" s="75"/>
      <c r="T135" s="96"/>
      <c r="U135" s="97"/>
      <c r="V135" s="97"/>
      <c r="W135" s="98"/>
    </row>
    <row r="136" spans="18:23" x14ac:dyDescent="0.2">
      <c r="R136" s="75"/>
      <c r="T136" s="102"/>
      <c r="U136" s="103"/>
      <c r="V136" s="104"/>
      <c r="W136" s="105"/>
    </row>
    <row r="137" spans="18:23" x14ac:dyDescent="0.2">
      <c r="R137" s="75"/>
      <c r="T137" s="96"/>
      <c r="U137" s="97"/>
      <c r="V137" s="97"/>
      <c r="W137" s="98"/>
    </row>
    <row r="138" spans="18:23" x14ac:dyDescent="0.2">
      <c r="R138" s="75"/>
      <c r="T138" s="96"/>
      <c r="U138" s="97"/>
      <c r="V138" s="97"/>
      <c r="W138" s="98"/>
    </row>
    <row r="139" spans="18:23" x14ac:dyDescent="0.2">
      <c r="R139" s="75"/>
      <c r="T139" s="96"/>
      <c r="U139" s="97"/>
      <c r="V139" s="97"/>
      <c r="W139" s="98"/>
    </row>
    <row r="140" spans="18:23" x14ac:dyDescent="0.2">
      <c r="R140" s="75"/>
      <c r="T140" s="102"/>
      <c r="U140" s="103"/>
      <c r="V140" s="104"/>
      <c r="W140" s="105"/>
    </row>
    <row r="141" spans="18:23" x14ac:dyDescent="0.2">
      <c r="R141" s="75"/>
      <c r="T141" s="96"/>
      <c r="U141" s="97"/>
      <c r="V141" s="97"/>
      <c r="W141" s="98"/>
    </row>
    <row r="142" spans="18:23" x14ac:dyDescent="0.2">
      <c r="R142" s="75"/>
      <c r="T142" s="96"/>
      <c r="U142" s="97"/>
      <c r="V142" s="97"/>
      <c r="W142" s="98"/>
    </row>
    <row r="143" spans="18:23" x14ac:dyDescent="0.2">
      <c r="R143" s="75"/>
      <c r="T143" s="96"/>
      <c r="U143" s="97"/>
      <c r="V143" s="97"/>
      <c r="W143" s="98"/>
    </row>
    <row r="144" spans="18:23" x14ac:dyDescent="0.2">
      <c r="R144" s="75"/>
      <c r="T144" s="102"/>
      <c r="U144" s="103"/>
      <c r="V144" s="104"/>
      <c r="W144" s="105"/>
    </row>
    <row r="145" spans="18:23" x14ac:dyDescent="0.2">
      <c r="R145" s="75"/>
      <c r="T145" s="96"/>
      <c r="U145" s="97"/>
      <c r="V145" s="97"/>
      <c r="W145" s="98"/>
    </row>
    <row r="146" spans="18:23" x14ac:dyDescent="0.2">
      <c r="R146" s="75"/>
      <c r="T146" s="96"/>
      <c r="U146" s="97"/>
      <c r="V146" s="97"/>
      <c r="W146" s="98"/>
    </row>
    <row r="147" spans="18:23" x14ac:dyDescent="0.2">
      <c r="R147" s="75"/>
      <c r="T147" s="96"/>
      <c r="U147" s="97"/>
      <c r="V147" s="97"/>
      <c r="W147" s="98"/>
    </row>
    <row r="148" spans="18:23" x14ac:dyDescent="0.2">
      <c r="R148" s="75"/>
      <c r="T148" s="102"/>
      <c r="U148" s="103"/>
      <c r="V148" s="104"/>
      <c r="W148" s="105"/>
    </row>
    <row r="149" spans="18:23" x14ac:dyDescent="0.2">
      <c r="R149" s="75"/>
      <c r="T149" s="96"/>
      <c r="U149" s="97"/>
      <c r="V149" s="97"/>
      <c r="W149" s="98"/>
    </row>
    <row r="150" spans="18:23" x14ac:dyDescent="0.2">
      <c r="R150" s="75"/>
      <c r="T150" s="96"/>
      <c r="U150" s="97"/>
      <c r="V150" s="97"/>
      <c r="W150" s="98"/>
    </row>
    <row r="151" spans="18:23" x14ac:dyDescent="0.2">
      <c r="R151" s="75"/>
      <c r="T151" s="96"/>
      <c r="U151" s="97"/>
      <c r="V151" s="97"/>
      <c r="W151" s="98"/>
    </row>
    <row r="152" spans="18:23" x14ac:dyDescent="0.2">
      <c r="R152" s="75"/>
      <c r="T152" s="102"/>
      <c r="U152" s="103"/>
      <c r="V152" s="104"/>
      <c r="W152" s="105"/>
    </row>
    <row r="153" spans="18:23" x14ac:dyDescent="0.2">
      <c r="R153" s="75"/>
      <c r="T153" s="96"/>
      <c r="U153" s="97"/>
      <c r="V153" s="97"/>
      <c r="W153" s="98"/>
    </row>
    <row r="154" spans="18:23" x14ac:dyDescent="0.2">
      <c r="R154" s="75"/>
      <c r="T154" s="96"/>
      <c r="U154" s="97"/>
      <c r="V154" s="97"/>
      <c r="W154" s="98"/>
    </row>
    <row r="155" spans="18:23" x14ac:dyDescent="0.2">
      <c r="R155" s="75"/>
      <c r="T155" s="96"/>
      <c r="U155" s="97"/>
      <c r="V155" s="97"/>
      <c r="W155" s="98"/>
    </row>
    <row r="156" spans="18:23" x14ac:dyDescent="0.2">
      <c r="R156" s="75"/>
      <c r="T156" s="102"/>
      <c r="U156" s="103"/>
      <c r="V156" s="104"/>
      <c r="W156" s="105"/>
    </row>
    <row r="157" spans="18:23" x14ac:dyDescent="0.2">
      <c r="R157" s="75"/>
      <c r="T157" s="96"/>
      <c r="U157" s="97"/>
      <c r="V157" s="97"/>
      <c r="W157" s="98"/>
    </row>
    <row r="158" spans="18:23" x14ac:dyDescent="0.2">
      <c r="R158" s="75"/>
      <c r="T158" s="96"/>
      <c r="U158" s="97"/>
      <c r="V158" s="97"/>
      <c r="W158" s="98"/>
    </row>
    <row r="159" spans="18:23" x14ac:dyDescent="0.2">
      <c r="R159" s="75"/>
      <c r="T159" s="96"/>
      <c r="U159" s="97"/>
      <c r="V159" s="97"/>
      <c r="W159" s="98"/>
    </row>
    <row r="160" spans="18:23" x14ac:dyDescent="0.2">
      <c r="R160" s="75"/>
      <c r="T160" s="102"/>
      <c r="U160" s="103"/>
      <c r="V160" s="104"/>
      <c r="W160" s="105"/>
    </row>
    <row r="161" spans="18:23" x14ac:dyDescent="0.2">
      <c r="R161" s="75"/>
      <c r="T161" s="96"/>
      <c r="U161" s="97"/>
      <c r="V161" s="97"/>
      <c r="W161" s="98"/>
    </row>
    <row r="162" spans="18:23" x14ac:dyDescent="0.2">
      <c r="R162" s="75"/>
      <c r="T162" s="96"/>
      <c r="U162" s="97"/>
      <c r="V162" s="97"/>
      <c r="W162" s="98"/>
    </row>
    <row r="163" spans="18:23" x14ac:dyDescent="0.2">
      <c r="R163" s="75"/>
      <c r="T163" s="96"/>
      <c r="U163" s="97"/>
      <c r="V163" s="97"/>
      <c r="W163" s="98"/>
    </row>
    <row r="164" spans="18:23" x14ac:dyDescent="0.2">
      <c r="R164" s="75"/>
      <c r="T164" s="102"/>
      <c r="U164" s="103"/>
      <c r="V164" s="104"/>
      <c r="W164" s="105"/>
    </row>
    <row r="165" spans="18:23" x14ac:dyDescent="0.2">
      <c r="R165" s="75"/>
      <c r="T165" s="96"/>
      <c r="U165" s="97"/>
      <c r="V165" s="97"/>
      <c r="W165" s="98"/>
    </row>
    <row r="166" spans="18:23" x14ac:dyDescent="0.2">
      <c r="R166" s="75"/>
      <c r="T166" s="96"/>
      <c r="U166" s="97"/>
      <c r="V166" s="97"/>
      <c r="W166" s="98"/>
    </row>
    <row r="167" spans="18:23" x14ac:dyDescent="0.2">
      <c r="R167" s="75"/>
      <c r="T167" s="96"/>
      <c r="U167" s="97"/>
      <c r="V167" s="97"/>
      <c r="W167" s="98"/>
    </row>
    <row r="168" spans="18:23" x14ac:dyDescent="0.2">
      <c r="R168" s="75"/>
      <c r="T168" s="102"/>
      <c r="U168" s="103"/>
      <c r="V168" s="104"/>
      <c r="W168" s="105"/>
    </row>
    <row r="169" spans="18:23" x14ac:dyDescent="0.2">
      <c r="R169" s="75"/>
      <c r="T169" s="96"/>
      <c r="U169" s="97"/>
      <c r="V169" s="97"/>
      <c r="W169" s="98"/>
    </row>
    <row r="170" spans="18:23" x14ac:dyDescent="0.2">
      <c r="R170" s="75"/>
      <c r="T170" s="96"/>
      <c r="U170" s="97"/>
      <c r="V170" s="97"/>
      <c r="W170" s="98"/>
    </row>
    <row r="171" spans="18:23" x14ac:dyDescent="0.2">
      <c r="R171" s="75"/>
      <c r="T171" s="96"/>
      <c r="U171" s="97"/>
      <c r="V171" s="97"/>
      <c r="W171" s="98"/>
    </row>
    <row r="172" spans="18:23" x14ac:dyDescent="0.2">
      <c r="R172" s="75"/>
      <c r="T172" s="102"/>
      <c r="U172" s="103"/>
      <c r="V172" s="104"/>
      <c r="W172" s="105"/>
    </row>
    <row r="173" spans="18:23" x14ac:dyDescent="0.2">
      <c r="R173" s="75"/>
      <c r="T173" s="96"/>
      <c r="U173" s="97"/>
      <c r="V173" s="97"/>
      <c r="W173" s="98"/>
    </row>
    <row r="174" spans="18:23" x14ac:dyDescent="0.2">
      <c r="R174" s="75"/>
      <c r="T174" s="96"/>
      <c r="U174" s="97"/>
      <c r="V174" s="97"/>
      <c r="W174" s="98"/>
    </row>
    <row r="175" spans="18:23" x14ac:dyDescent="0.2">
      <c r="R175" s="75"/>
      <c r="T175" s="96"/>
      <c r="U175" s="97"/>
      <c r="V175" s="97"/>
      <c r="W175" s="98"/>
    </row>
    <row r="176" spans="18:23" x14ac:dyDescent="0.2">
      <c r="R176" s="75"/>
      <c r="T176" s="102"/>
      <c r="U176" s="103"/>
      <c r="V176" s="104"/>
      <c r="W176" s="105"/>
    </row>
    <row r="177" spans="18:23" x14ac:dyDescent="0.2">
      <c r="R177" s="75"/>
      <c r="T177" s="96"/>
      <c r="U177" s="97"/>
      <c r="V177" s="97"/>
      <c r="W177" s="98"/>
    </row>
    <row r="178" spans="18:23" x14ac:dyDescent="0.2">
      <c r="R178" s="75"/>
      <c r="T178" s="96"/>
      <c r="U178" s="97"/>
      <c r="V178" s="97"/>
      <c r="W178" s="98"/>
    </row>
    <row r="179" spans="18:23" x14ac:dyDescent="0.2">
      <c r="R179" s="75"/>
      <c r="T179" s="96"/>
      <c r="U179" s="97"/>
      <c r="V179" s="97"/>
      <c r="W179" s="98"/>
    </row>
    <row r="180" spans="18:23" x14ac:dyDescent="0.2">
      <c r="R180" s="75"/>
      <c r="T180" s="102"/>
      <c r="U180" s="103"/>
      <c r="V180" s="104"/>
      <c r="W180" s="105"/>
    </row>
    <row r="181" spans="18:23" x14ac:dyDescent="0.2">
      <c r="R181" s="75"/>
      <c r="T181" s="96"/>
      <c r="U181" s="97"/>
      <c r="V181" s="97"/>
      <c r="W181" s="98"/>
    </row>
    <row r="182" spans="18:23" x14ac:dyDescent="0.2">
      <c r="R182" s="75"/>
      <c r="T182" s="96"/>
      <c r="U182" s="97"/>
      <c r="V182" s="97"/>
      <c r="W182" s="98"/>
    </row>
    <row r="183" spans="18:23" x14ac:dyDescent="0.2">
      <c r="R183" s="75"/>
      <c r="T183" s="96"/>
      <c r="U183" s="97"/>
      <c r="V183" s="97"/>
      <c r="W183" s="98"/>
    </row>
    <row r="184" spans="18:23" x14ac:dyDescent="0.2">
      <c r="R184" s="75"/>
      <c r="T184" s="102"/>
      <c r="U184" s="103"/>
      <c r="V184" s="104"/>
      <c r="W184" s="105"/>
    </row>
    <row r="185" spans="18:23" x14ac:dyDescent="0.2">
      <c r="R185" s="75"/>
      <c r="T185" s="96"/>
      <c r="U185" s="97"/>
      <c r="V185" s="97"/>
      <c r="W185" s="98"/>
    </row>
    <row r="186" spans="18:23" x14ac:dyDescent="0.2">
      <c r="R186" s="75"/>
      <c r="T186" s="96"/>
      <c r="U186" s="97"/>
      <c r="V186" s="97"/>
      <c r="W186" s="98"/>
    </row>
    <row r="187" spans="18:23" x14ac:dyDescent="0.2">
      <c r="R187" s="75"/>
      <c r="T187" s="96"/>
      <c r="U187" s="97"/>
      <c r="V187" s="97"/>
      <c r="W187" s="98"/>
    </row>
    <row r="188" spans="18:23" x14ac:dyDescent="0.2">
      <c r="R188" s="75"/>
      <c r="T188" s="102"/>
      <c r="U188" s="103"/>
      <c r="V188" s="104"/>
      <c r="W188" s="105"/>
    </row>
    <row r="189" spans="18:23" x14ac:dyDescent="0.2">
      <c r="R189" s="75"/>
      <c r="T189" s="96"/>
      <c r="U189" s="97"/>
      <c r="V189" s="97"/>
      <c r="W189" s="98"/>
    </row>
    <row r="190" spans="18:23" x14ac:dyDescent="0.2">
      <c r="R190" s="75"/>
      <c r="T190" s="96"/>
      <c r="U190" s="97"/>
      <c r="V190" s="97"/>
      <c r="W190" s="98"/>
    </row>
    <row r="191" spans="18:23" x14ac:dyDescent="0.2">
      <c r="R191" s="75"/>
      <c r="T191" s="96"/>
      <c r="U191" s="97"/>
      <c r="V191" s="97"/>
      <c r="W191" s="98"/>
    </row>
    <row r="192" spans="18:23" x14ac:dyDescent="0.2">
      <c r="R192" s="75"/>
      <c r="T192" s="102"/>
      <c r="U192" s="103"/>
      <c r="V192" s="104"/>
      <c r="W192" s="105"/>
    </row>
    <row r="193" spans="18:23" x14ac:dyDescent="0.2">
      <c r="R193" s="75"/>
      <c r="T193" s="96"/>
      <c r="U193" s="97"/>
      <c r="V193" s="97"/>
      <c r="W193" s="98"/>
    </row>
    <row r="194" spans="18:23" x14ac:dyDescent="0.2">
      <c r="R194" s="75"/>
      <c r="T194" s="96"/>
      <c r="U194" s="97"/>
      <c r="V194" s="97"/>
      <c r="W194" s="98"/>
    </row>
    <row r="195" spans="18:23" x14ac:dyDescent="0.2">
      <c r="R195" s="75"/>
      <c r="T195" s="96"/>
      <c r="U195" s="97"/>
      <c r="V195" s="97"/>
      <c r="W195" s="98"/>
    </row>
    <row r="196" spans="18:23" x14ac:dyDescent="0.2">
      <c r="R196" s="75"/>
      <c r="T196" s="102"/>
      <c r="U196" s="103"/>
      <c r="V196" s="104"/>
      <c r="W196" s="105"/>
    </row>
    <row r="197" spans="18:23" x14ac:dyDescent="0.2">
      <c r="R197" s="75"/>
      <c r="T197" s="96"/>
      <c r="U197" s="97"/>
      <c r="V197" s="97"/>
      <c r="W197" s="98"/>
    </row>
    <row r="198" spans="18:23" x14ac:dyDescent="0.2">
      <c r="R198" s="75"/>
      <c r="T198" s="96"/>
      <c r="U198" s="97"/>
      <c r="V198" s="97"/>
      <c r="W198" s="98"/>
    </row>
    <row r="199" spans="18:23" x14ac:dyDescent="0.2">
      <c r="R199" s="75"/>
      <c r="T199" s="96"/>
      <c r="U199" s="97"/>
      <c r="V199" s="97"/>
      <c r="W199" s="98"/>
    </row>
    <row r="200" spans="18:23" x14ac:dyDescent="0.2">
      <c r="R200" s="75"/>
      <c r="T200" s="102"/>
      <c r="U200" s="103"/>
      <c r="V200" s="104"/>
      <c r="W200" s="105"/>
    </row>
    <row r="201" spans="18:23" x14ac:dyDescent="0.2">
      <c r="R201" s="75"/>
      <c r="T201" s="96"/>
      <c r="U201" s="97"/>
      <c r="V201" s="97"/>
      <c r="W201" s="98"/>
    </row>
    <row r="202" spans="18:23" x14ac:dyDescent="0.2">
      <c r="R202" s="75"/>
      <c r="T202" s="96"/>
      <c r="U202" s="97"/>
      <c r="V202" s="97"/>
      <c r="W202" s="98"/>
    </row>
    <row r="203" spans="18:23" x14ac:dyDescent="0.2">
      <c r="R203" s="75"/>
      <c r="T203" s="96"/>
      <c r="U203" s="97"/>
      <c r="V203" s="97"/>
      <c r="W203" s="98"/>
    </row>
    <row r="204" spans="18:23" x14ac:dyDescent="0.2">
      <c r="R204" s="75"/>
      <c r="T204" s="102"/>
      <c r="U204" s="103"/>
      <c r="V204" s="104"/>
      <c r="W204" s="105"/>
    </row>
    <row r="205" spans="18:23" x14ac:dyDescent="0.2">
      <c r="R205" s="75"/>
      <c r="T205" s="96"/>
      <c r="U205" s="97"/>
      <c r="V205" s="97"/>
      <c r="W205" s="98"/>
    </row>
    <row r="206" spans="18:23" x14ac:dyDescent="0.2">
      <c r="R206" s="75"/>
      <c r="T206" s="96"/>
      <c r="U206" s="97"/>
      <c r="V206" s="97"/>
      <c r="W206" s="98"/>
    </row>
    <row r="207" spans="18:23" x14ac:dyDescent="0.2">
      <c r="R207" s="75"/>
      <c r="T207" s="96"/>
      <c r="U207" s="97"/>
      <c r="V207" s="97"/>
      <c r="W207" s="98"/>
    </row>
    <row r="208" spans="18:23" x14ac:dyDescent="0.2">
      <c r="R208" s="75"/>
      <c r="T208" s="102"/>
      <c r="U208" s="103"/>
      <c r="V208" s="104"/>
      <c r="W208" s="105"/>
    </row>
    <row r="209" spans="18:23" x14ac:dyDescent="0.2">
      <c r="R209" s="75"/>
      <c r="T209" s="96"/>
      <c r="U209" s="97"/>
      <c r="V209" s="97"/>
      <c r="W209" s="98"/>
    </row>
    <row r="210" spans="18:23" x14ac:dyDescent="0.2">
      <c r="R210" s="75"/>
      <c r="T210" s="96"/>
      <c r="U210" s="97"/>
      <c r="V210" s="97"/>
      <c r="W210" s="98"/>
    </row>
    <row r="211" spans="18:23" x14ac:dyDescent="0.2">
      <c r="R211" s="75"/>
      <c r="T211" s="96"/>
      <c r="U211" s="97"/>
      <c r="V211" s="97"/>
      <c r="W211" s="98"/>
    </row>
    <row r="212" spans="18:23" x14ac:dyDescent="0.2">
      <c r="R212" s="75"/>
      <c r="T212" s="102"/>
      <c r="U212" s="103"/>
      <c r="V212" s="104"/>
      <c r="W212" s="105"/>
    </row>
    <row r="213" spans="18:23" x14ac:dyDescent="0.2">
      <c r="R213" s="75"/>
      <c r="T213" s="96"/>
      <c r="U213" s="97"/>
      <c r="V213" s="97"/>
      <c r="W213" s="98"/>
    </row>
    <row r="214" spans="18:23" x14ac:dyDescent="0.2">
      <c r="R214" s="75"/>
      <c r="T214" s="96"/>
      <c r="U214" s="97"/>
      <c r="V214" s="97"/>
      <c r="W214" s="98"/>
    </row>
    <row r="215" spans="18:23" x14ac:dyDescent="0.2">
      <c r="R215" s="75"/>
      <c r="T215" s="96"/>
      <c r="U215" s="97"/>
      <c r="V215" s="97"/>
      <c r="W215" s="98"/>
    </row>
    <row r="216" spans="18:23" x14ac:dyDescent="0.2">
      <c r="R216" s="75"/>
      <c r="T216" s="102"/>
      <c r="U216" s="103"/>
      <c r="V216" s="104"/>
      <c r="W216" s="105"/>
    </row>
    <row r="217" spans="18:23" x14ac:dyDescent="0.2">
      <c r="R217" s="75"/>
      <c r="T217" s="96"/>
      <c r="U217" s="97"/>
      <c r="V217" s="97"/>
      <c r="W217" s="98"/>
    </row>
    <row r="218" spans="18:23" x14ac:dyDescent="0.2">
      <c r="R218" s="75"/>
      <c r="T218" s="96"/>
      <c r="U218" s="97"/>
      <c r="V218" s="97"/>
      <c r="W218" s="98"/>
    </row>
    <row r="219" spans="18:23" x14ac:dyDescent="0.2">
      <c r="R219" s="75"/>
      <c r="T219" s="96"/>
      <c r="U219" s="97"/>
      <c r="V219" s="97"/>
      <c r="W219" s="98"/>
    </row>
    <row r="220" spans="18:23" x14ac:dyDescent="0.2">
      <c r="R220" s="75"/>
      <c r="T220" s="102"/>
      <c r="U220" s="103"/>
      <c r="V220" s="104"/>
      <c r="W220" s="105"/>
    </row>
    <row r="221" spans="18:23" x14ac:dyDescent="0.2">
      <c r="R221" s="75"/>
      <c r="T221" s="96"/>
      <c r="U221" s="97"/>
      <c r="V221" s="97"/>
      <c r="W221" s="98"/>
    </row>
    <row r="222" spans="18:23" x14ac:dyDescent="0.2">
      <c r="R222" s="75"/>
      <c r="T222" s="96"/>
      <c r="U222" s="97"/>
      <c r="V222" s="97"/>
      <c r="W222" s="98"/>
    </row>
    <row r="223" spans="18:23" x14ac:dyDescent="0.2">
      <c r="R223" s="75"/>
      <c r="T223" s="96"/>
      <c r="U223" s="97"/>
      <c r="V223" s="97"/>
      <c r="W223" s="98"/>
    </row>
    <row r="224" spans="18:23" x14ac:dyDescent="0.2">
      <c r="R224" s="75"/>
      <c r="T224" s="102"/>
      <c r="U224" s="103"/>
      <c r="V224" s="104"/>
      <c r="W224" s="105"/>
    </row>
    <row r="225" spans="18:23" x14ac:dyDescent="0.2">
      <c r="R225" s="75"/>
      <c r="T225" s="96"/>
      <c r="U225" s="97"/>
      <c r="V225" s="97"/>
      <c r="W225" s="98"/>
    </row>
    <row r="226" spans="18:23" x14ac:dyDescent="0.2">
      <c r="R226" s="75"/>
      <c r="T226" s="96"/>
      <c r="U226" s="97"/>
      <c r="V226" s="97"/>
      <c r="W226" s="98"/>
    </row>
    <row r="227" spans="18:23" x14ac:dyDescent="0.2">
      <c r="R227" s="75"/>
      <c r="T227" s="96"/>
      <c r="U227" s="97"/>
      <c r="V227" s="97"/>
      <c r="W227" s="98"/>
    </row>
    <row r="228" spans="18:23" x14ac:dyDescent="0.2">
      <c r="R228" s="75"/>
      <c r="T228" s="102"/>
      <c r="U228" s="103"/>
      <c r="V228" s="104"/>
      <c r="W228" s="105"/>
    </row>
    <row r="229" spans="18:23" x14ac:dyDescent="0.2">
      <c r="R229" s="75"/>
      <c r="T229" s="96"/>
      <c r="U229" s="97"/>
      <c r="V229" s="97"/>
      <c r="W229" s="98"/>
    </row>
    <row r="230" spans="18:23" x14ac:dyDescent="0.2">
      <c r="R230" s="75"/>
      <c r="T230" s="96"/>
      <c r="U230" s="97"/>
      <c r="V230" s="97"/>
      <c r="W230" s="98"/>
    </row>
    <row r="231" spans="18:23" x14ac:dyDescent="0.2">
      <c r="R231" s="75"/>
      <c r="T231" s="96"/>
      <c r="U231" s="97"/>
      <c r="V231" s="97"/>
      <c r="W231" s="98"/>
    </row>
    <row r="232" spans="18:23" x14ac:dyDescent="0.2">
      <c r="R232" s="75"/>
      <c r="T232" s="102"/>
      <c r="U232" s="103"/>
      <c r="V232" s="104"/>
      <c r="W232" s="105"/>
    </row>
    <row r="233" spans="18:23" x14ac:dyDescent="0.2">
      <c r="R233" s="75"/>
      <c r="T233" s="96"/>
      <c r="U233" s="97"/>
      <c r="V233" s="97"/>
      <c r="W233" s="98"/>
    </row>
    <row r="234" spans="18:23" x14ac:dyDescent="0.2">
      <c r="R234" s="75"/>
      <c r="T234" s="96"/>
      <c r="U234" s="97"/>
      <c r="V234" s="97"/>
      <c r="W234" s="98"/>
    </row>
    <row r="235" spans="18:23" x14ac:dyDescent="0.2">
      <c r="R235" s="75"/>
      <c r="T235" s="96"/>
      <c r="U235" s="97"/>
      <c r="V235" s="97"/>
      <c r="W235" s="98"/>
    </row>
    <row r="236" spans="18:23" x14ac:dyDescent="0.2">
      <c r="R236" s="75"/>
      <c r="T236" s="102"/>
      <c r="U236" s="103"/>
      <c r="V236" s="104"/>
      <c r="W236" s="105"/>
    </row>
    <row r="237" spans="18:23" x14ac:dyDescent="0.2">
      <c r="R237" s="75"/>
      <c r="T237" s="96"/>
      <c r="U237" s="97"/>
      <c r="V237" s="97"/>
      <c r="W237" s="98"/>
    </row>
    <row r="238" spans="18:23" x14ac:dyDescent="0.2">
      <c r="R238" s="75"/>
      <c r="T238" s="96"/>
      <c r="U238" s="97"/>
      <c r="V238" s="97"/>
      <c r="W238" s="98"/>
    </row>
    <row r="239" spans="18:23" x14ac:dyDescent="0.2">
      <c r="R239" s="75"/>
      <c r="T239" s="96"/>
      <c r="U239" s="97"/>
      <c r="V239" s="97"/>
      <c r="W239" s="98"/>
    </row>
    <row r="240" spans="18:23" x14ac:dyDescent="0.2">
      <c r="R240" s="75"/>
      <c r="T240" s="102"/>
      <c r="U240" s="103"/>
      <c r="V240" s="104"/>
      <c r="W240" s="105"/>
    </row>
    <row r="241" spans="18:23" x14ac:dyDescent="0.2">
      <c r="R241" s="75"/>
      <c r="T241" s="96"/>
      <c r="U241" s="97"/>
      <c r="V241" s="97"/>
      <c r="W241" s="98"/>
    </row>
    <row r="242" spans="18:23" x14ac:dyDescent="0.2">
      <c r="R242" s="75"/>
      <c r="T242" s="96"/>
      <c r="U242" s="97"/>
      <c r="V242" s="97"/>
      <c r="W242" s="98"/>
    </row>
    <row r="243" spans="18:23" x14ac:dyDescent="0.2">
      <c r="R243" s="75"/>
      <c r="T243" s="96"/>
      <c r="U243" s="97"/>
      <c r="V243" s="97"/>
      <c r="W243" s="98"/>
    </row>
    <row r="244" spans="18:23" x14ac:dyDescent="0.2">
      <c r="R244" s="75"/>
      <c r="T244" s="102"/>
      <c r="U244" s="103"/>
      <c r="V244" s="104"/>
      <c r="W244" s="105"/>
    </row>
    <row r="245" spans="18:23" x14ac:dyDescent="0.2">
      <c r="R245" s="75"/>
      <c r="T245" s="96"/>
      <c r="U245" s="97"/>
      <c r="V245" s="97"/>
      <c r="W245" s="98"/>
    </row>
    <row r="246" spans="18:23" x14ac:dyDescent="0.2">
      <c r="R246" s="75"/>
      <c r="T246" s="96"/>
      <c r="U246" s="97"/>
      <c r="V246" s="97"/>
      <c r="W246" s="98"/>
    </row>
    <row r="247" spans="18:23" x14ac:dyDescent="0.2">
      <c r="R247" s="75"/>
      <c r="T247" s="96"/>
      <c r="U247" s="97"/>
      <c r="V247" s="97"/>
      <c r="W247" s="98"/>
    </row>
    <row r="248" spans="18:23" x14ac:dyDescent="0.2">
      <c r="R248" s="75"/>
      <c r="T248" s="102"/>
      <c r="U248" s="103"/>
      <c r="V248" s="104"/>
      <c r="W248" s="105"/>
    </row>
    <row r="249" spans="18:23" x14ac:dyDescent="0.2">
      <c r="R249" s="75"/>
      <c r="T249" s="96"/>
      <c r="U249" s="97"/>
      <c r="V249" s="97"/>
      <c r="W249" s="98"/>
    </row>
    <row r="250" spans="18:23" x14ac:dyDescent="0.2">
      <c r="R250" s="75"/>
      <c r="T250" s="96"/>
      <c r="U250" s="97"/>
      <c r="V250" s="97"/>
      <c r="W250" s="98"/>
    </row>
    <row r="251" spans="18:23" x14ac:dyDescent="0.2">
      <c r="R251" s="75"/>
      <c r="T251" s="96"/>
      <c r="U251" s="97"/>
      <c r="V251" s="97"/>
      <c r="W251" s="98"/>
    </row>
    <row r="252" spans="18:23" x14ac:dyDescent="0.2">
      <c r="R252" s="75"/>
      <c r="T252" s="102"/>
      <c r="U252" s="103"/>
      <c r="V252" s="104"/>
      <c r="W252" s="105"/>
    </row>
    <row r="253" spans="18:23" x14ac:dyDescent="0.2">
      <c r="R253" s="75"/>
      <c r="T253" s="96"/>
      <c r="U253" s="97"/>
      <c r="V253" s="97"/>
      <c r="W253" s="98"/>
    </row>
    <row r="254" spans="18:23" x14ac:dyDescent="0.2">
      <c r="R254" s="75"/>
      <c r="T254" s="96"/>
      <c r="U254" s="97"/>
      <c r="V254" s="97"/>
      <c r="W254" s="98"/>
    </row>
    <row r="255" spans="18:23" x14ac:dyDescent="0.2">
      <c r="R255" s="75"/>
      <c r="T255" s="96"/>
      <c r="U255" s="97"/>
      <c r="V255" s="97"/>
      <c r="W255" s="98"/>
    </row>
    <row r="256" spans="18:23" x14ac:dyDescent="0.2">
      <c r="R256" s="75"/>
      <c r="T256" s="102"/>
      <c r="U256" s="103"/>
      <c r="V256" s="104"/>
      <c r="W256" s="105"/>
    </row>
    <row r="257" spans="18:23" x14ac:dyDescent="0.2">
      <c r="R257" s="75"/>
      <c r="T257" s="96"/>
      <c r="U257" s="97"/>
      <c r="V257" s="97"/>
      <c r="W257" s="98"/>
    </row>
    <row r="258" spans="18:23" x14ac:dyDescent="0.2">
      <c r="R258" s="75"/>
      <c r="T258" s="96"/>
      <c r="U258" s="97"/>
      <c r="V258" s="97"/>
      <c r="W258" s="98"/>
    </row>
    <row r="259" spans="18:23" x14ac:dyDescent="0.2">
      <c r="R259" s="75"/>
      <c r="T259" s="96"/>
      <c r="U259" s="97"/>
      <c r="V259" s="97"/>
      <c r="W259" s="98"/>
    </row>
    <row r="260" spans="18:23" x14ac:dyDescent="0.2">
      <c r="R260" s="75"/>
      <c r="T260" s="102"/>
      <c r="U260" s="103"/>
      <c r="V260" s="104"/>
      <c r="W260" s="105"/>
    </row>
    <row r="261" spans="18:23" x14ac:dyDescent="0.2">
      <c r="R261" s="75"/>
      <c r="T261" s="96"/>
      <c r="U261" s="97"/>
      <c r="V261" s="97"/>
      <c r="W261" s="98"/>
    </row>
    <row r="262" spans="18:23" x14ac:dyDescent="0.2">
      <c r="R262" s="75"/>
      <c r="T262" s="96"/>
      <c r="U262" s="97"/>
      <c r="V262" s="97"/>
      <c r="W262" s="98"/>
    </row>
    <row r="263" spans="18:23" x14ac:dyDescent="0.2">
      <c r="R263" s="75"/>
      <c r="T263" s="96"/>
      <c r="U263" s="97"/>
      <c r="V263" s="97"/>
      <c r="W263" s="98"/>
    </row>
    <row r="264" spans="18:23" x14ac:dyDescent="0.2">
      <c r="R264" s="75"/>
      <c r="T264" s="102"/>
      <c r="U264" s="103"/>
      <c r="V264" s="104"/>
      <c r="W264" s="105"/>
    </row>
    <row r="265" spans="18:23" x14ac:dyDescent="0.2">
      <c r="R265" s="75"/>
      <c r="T265" s="96"/>
      <c r="U265" s="97"/>
      <c r="V265" s="97"/>
      <c r="W265" s="98"/>
    </row>
    <row r="266" spans="18:23" x14ac:dyDescent="0.2">
      <c r="R266" s="75"/>
      <c r="T266" s="96"/>
      <c r="U266" s="97"/>
      <c r="V266" s="97"/>
      <c r="W266" s="98"/>
    </row>
    <row r="267" spans="18:23" x14ac:dyDescent="0.2">
      <c r="R267" s="75"/>
      <c r="T267" s="96"/>
      <c r="U267" s="97"/>
      <c r="V267" s="97"/>
      <c r="W267" s="98"/>
    </row>
    <row r="268" spans="18:23" x14ac:dyDescent="0.2">
      <c r="R268" s="75"/>
      <c r="T268" s="102"/>
      <c r="U268" s="103"/>
      <c r="V268" s="104"/>
      <c r="W268" s="105"/>
    </row>
    <row r="269" spans="18:23" x14ac:dyDescent="0.2">
      <c r="R269" s="75"/>
      <c r="T269" s="96"/>
      <c r="U269" s="97"/>
      <c r="V269" s="97"/>
      <c r="W269" s="98"/>
    </row>
    <row r="270" spans="18:23" x14ac:dyDescent="0.2">
      <c r="R270" s="75"/>
      <c r="T270" s="96"/>
      <c r="U270" s="97"/>
      <c r="V270" s="97"/>
      <c r="W270" s="98"/>
    </row>
    <row r="271" spans="18:23" x14ac:dyDescent="0.2">
      <c r="R271" s="75"/>
      <c r="T271" s="96"/>
      <c r="U271" s="97"/>
      <c r="V271" s="97"/>
      <c r="W271" s="98"/>
    </row>
    <row r="272" spans="18:23" x14ac:dyDescent="0.2">
      <c r="R272" s="75"/>
      <c r="T272" s="102"/>
      <c r="U272" s="103"/>
      <c r="V272" s="104"/>
      <c r="W272" s="105"/>
    </row>
    <row r="273" spans="18:23" x14ac:dyDescent="0.2">
      <c r="R273" s="75"/>
      <c r="T273" s="96"/>
      <c r="U273" s="97"/>
      <c r="V273" s="97"/>
      <c r="W273" s="98"/>
    </row>
    <row r="274" spans="18:23" x14ac:dyDescent="0.2">
      <c r="R274" s="75"/>
      <c r="T274" s="96"/>
      <c r="U274" s="97"/>
      <c r="V274" s="97"/>
      <c r="W274" s="98"/>
    </row>
    <row r="275" spans="18:23" x14ac:dyDescent="0.2">
      <c r="R275" s="75"/>
      <c r="T275" s="96"/>
      <c r="U275" s="97"/>
      <c r="V275" s="97"/>
      <c r="W275" s="98"/>
    </row>
    <row r="276" spans="18:23" x14ac:dyDescent="0.2">
      <c r="R276" s="75"/>
      <c r="T276" s="102"/>
      <c r="U276" s="103"/>
      <c r="V276" s="104"/>
      <c r="W276" s="105"/>
    </row>
    <row r="277" spans="18:23" x14ac:dyDescent="0.2">
      <c r="R277" s="75"/>
      <c r="T277" s="96"/>
      <c r="U277" s="97"/>
      <c r="V277" s="97"/>
      <c r="W277" s="98"/>
    </row>
    <row r="278" spans="18:23" x14ac:dyDescent="0.2">
      <c r="R278" s="75"/>
      <c r="T278" s="96"/>
      <c r="U278" s="97"/>
      <c r="V278" s="97"/>
      <c r="W278" s="98"/>
    </row>
    <row r="279" spans="18:23" x14ac:dyDescent="0.2">
      <c r="R279" s="75"/>
      <c r="T279" s="96"/>
      <c r="U279" s="97"/>
      <c r="V279" s="97"/>
      <c r="W279" s="98"/>
    </row>
    <row r="280" spans="18:23" x14ac:dyDescent="0.2">
      <c r="R280" s="75"/>
      <c r="T280" s="102"/>
      <c r="U280" s="103"/>
      <c r="V280" s="104"/>
      <c r="W280" s="105"/>
    </row>
    <row r="281" spans="18:23" x14ac:dyDescent="0.2">
      <c r="R281" s="75"/>
      <c r="T281" s="96"/>
      <c r="U281" s="97"/>
      <c r="V281" s="97"/>
      <c r="W281" s="98"/>
    </row>
    <row r="282" spans="18:23" x14ac:dyDescent="0.2">
      <c r="R282" s="75"/>
      <c r="T282" s="96"/>
      <c r="U282" s="97"/>
      <c r="V282" s="97"/>
      <c r="W282" s="98"/>
    </row>
    <row r="283" spans="18:23" x14ac:dyDescent="0.2">
      <c r="R283" s="75"/>
      <c r="T283" s="96"/>
      <c r="U283" s="97"/>
      <c r="V283" s="97"/>
      <c r="W283" s="98"/>
    </row>
    <row r="284" spans="18:23" x14ac:dyDescent="0.2">
      <c r="R284" s="75"/>
      <c r="T284" s="102"/>
      <c r="U284" s="103"/>
      <c r="V284" s="104"/>
      <c r="W284" s="105"/>
    </row>
    <row r="285" spans="18:23" x14ac:dyDescent="0.2">
      <c r="R285" s="75"/>
      <c r="T285" s="96"/>
      <c r="U285" s="97"/>
      <c r="V285" s="97"/>
      <c r="W285" s="98"/>
    </row>
    <row r="286" spans="18:23" x14ac:dyDescent="0.2">
      <c r="R286" s="75"/>
      <c r="T286" s="96"/>
      <c r="U286" s="97"/>
      <c r="V286" s="97"/>
      <c r="W286" s="98"/>
    </row>
    <row r="287" spans="18:23" x14ac:dyDescent="0.2">
      <c r="R287" s="75"/>
      <c r="T287" s="96"/>
      <c r="U287" s="97"/>
      <c r="V287" s="97"/>
      <c r="W287" s="98"/>
    </row>
    <row r="288" spans="18:23" x14ac:dyDescent="0.2">
      <c r="R288" s="75"/>
      <c r="T288" s="102"/>
      <c r="U288" s="103"/>
      <c r="V288" s="104"/>
      <c r="W288" s="105"/>
    </row>
    <row r="289" spans="18:23" x14ac:dyDescent="0.2">
      <c r="R289" s="75"/>
      <c r="T289" s="96"/>
      <c r="U289" s="97"/>
      <c r="V289" s="97"/>
      <c r="W289" s="98"/>
    </row>
    <row r="290" spans="18:23" x14ac:dyDescent="0.2">
      <c r="R290" s="75"/>
      <c r="T290" s="96"/>
      <c r="U290" s="97"/>
      <c r="V290" s="97"/>
      <c r="W290" s="98"/>
    </row>
    <row r="291" spans="18:23" x14ac:dyDescent="0.2">
      <c r="R291" s="75"/>
      <c r="T291" s="96"/>
      <c r="U291" s="97"/>
      <c r="V291" s="97"/>
      <c r="W291" s="98"/>
    </row>
    <row r="292" spans="18:23" x14ac:dyDescent="0.2">
      <c r="R292" s="75"/>
      <c r="T292" s="102"/>
      <c r="U292" s="103"/>
      <c r="V292" s="104"/>
      <c r="W292" s="105"/>
    </row>
    <row r="293" spans="18:23" x14ac:dyDescent="0.2">
      <c r="R293" s="75"/>
      <c r="T293" s="96"/>
      <c r="U293" s="97"/>
      <c r="V293" s="97"/>
      <c r="W293" s="98"/>
    </row>
    <row r="294" spans="18:23" x14ac:dyDescent="0.2">
      <c r="R294" s="75"/>
      <c r="T294" s="96"/>
      <c r="U294" s="97"/>
      <c r="V294" s="97"/>
      <c r="W294" s="98"/>
    </row>
    <row r="295" spans="18:23" x14ac:dyDescent="0.2">
      <c r="R295" s="75"/>
      <c r="T295" s="96"/>
      <c r="U295" s="97"/>
      <c r="V295" s="97"/>
      <c r="W295" s="98"/>
    </row>
    <row r="296" spans="18:23" x14ac:dyDescent="0.2">
      <c r="R296" s="75"/>
      <c r="T296" s="102"/>
      <c r="U296" s="103"/>
      <c r="V296" s="104"/>
      <c r="W296" s="105"/>
    </row>
    <row r="297" spans="18:23" x14ac:dyDescent="0.2">
      <c r="R297" s="75"/>
      <c r="T297" s="96"/>
      <c r="U297" s="97"/>
      <c r="V297" s="97"/>
      <c r="W297" s="98"/>
    </row>
    <row r="298" spans="18:23" x14ac:dyDescent="0.2">
      <c r="R298" s="75"/>
      <c r="T298" s="96"/>
      <c r="U298" s="97"/>
      <c r="V298" s="97"/>
      <c r="W298" s="98"/>
    </row>
    <row r="299" spans="18:23" x14ac:dyDescent="0.2">
      <c r="R299" s="75"/>
      <c r="T299" s="96"/>
      <c r="U299" s="97"/>
      <c r="V299" s="97"/>
      <c r="W299" s="98"/>
    </row>
    <row r="300" spans="18:23" x14ac:dyDescent="0.2">
      <c r="R300" s="75"/>
      <c r="T300" s="102"/>
      <c r="U300" s="103"/>
      <c r="V300" s="104"/>
      <c r="W300" s="105"/>
    </row>
    <row r="301" spans="18:23" x14ac:dyDescent="0.2">
      <c r="R301" s="75"/>
      <c r="T301" s="96"/>
      <c r="U301" s="97"/>
      <c r="V301" s="97"/>
      <c r="W301" s="98"/>
    </row>
    <row r="302" spans="18:23" x14ac:dyDescent="0.2">
      <c r="R302" s="75"/>
      <c r="T302" s="96"/>
      <c r="U302" s="97"/>
      <c r="V302" s="97"/>
      <c r="W302" s="98"/>
    </row>
    <row r="303" spans="18:23" x14ac:dyDescent="0.2">
      <c r="R303" s="75"/>
      <c r="T303" s="96"/>
      <c r="U303" s="97"/>
      <c r="V303" s="97"/>
      <c r="W303" s="98"/>
    </row>
    <row r="304" spans="18:23" x14ac:dyDescent="0.2">
      <c r="R304" s="75"/>
      <c r="T304" s="102"/>
      <c r="U304" s="103"/>
      <c r="V304" s="104"/>
      <c r="W304" s="105"/>
    </row>
    <row r="305" spans="18:23" x14ac:dyDescent="0.2">
      <c r="R305" s="75"/>
      <c r="T305" s="96"/>
      <c r="U305" s="97"/>
      <c r="V305" s="97"/>
      <c r="W305" s="98"/>
    </row>
    <row r="306" spans="18:23" x14ac:dyDescent="0.2">
      <c r="R306" s="75"/>
      <c r="T306" s="96"/>
      <c r="U306" s="97"/>
      <c r="V306" s="97"/>
      <c r="W306" s="98"/>
    </row>
    <row r="307" spans="18:23" x14ac:dyDescent="0.2">
      <c r="R307" s="75"/>
      <c r="T307" s="96"/>
      <c r="U307" s="97"/>
      <c r="V307" s="97"/>
      <c r="W307" s="98"/>
    </row>
    <row r="308" spans="18:23" x14ac:dyDescent="0.2">
      <c r="R308" s="75"/>
      <c r="T308" s="102"/>
      <c r="U308" s="103"/>
      <c r="V308" s="104"/>
      <c r="W308" s="105"/>
    </row>
    <row r="309" spans="18:23" x14ac:dyDescent="0.2">
      <c r="R309" s="75"/>
      <c r="T309" s="96"/>
      <c r="U309" s="97"/>
      <c r="V309" s="97"/>
      <c r="W309" s="98"/>
    </row>
    <row r="310" spans="18:23" x14ac:dyDescent="0.2">
      <c r="R310" s="75"/>
      <c r="T310" s="96"/>
      <c r="U310" s="97"/>
      <c r="V310" s="97"/>
      <c r="W310" s="98"/>
    </row>
    <row r="311" spans="18:23" x14ac:dyDescent="0.2">
      <c r="R311" s="75"/>
      <c r="T311" s="96"/>
      <c r="U311" s="97"/>
      <c r="V311" s="97"/>
      <c r="W311" s="98"/>
    </row>
    <row r="312" spans="18:23" x14ac:dyDescent="0.2">
      <c r="R312" s="75"/>
      <c r="T312" s="102"/>
      <c r="U312" s="103"/>
      <c r="V312" s="104"/>
      <c r="W312" s="105"/>
    </row>
    <row r="313" spans="18:23" x14ac:dyDescent="0.2">
      <c r="R313" s="75"/>
      <c r="T313" s="96"/>
      <c r="U313" s="97"/>
      <c r="V313" s="97"/>
      <c r="W313" s="98"/>
    </row>
    <row r="314" spans="18:23" x14ac:dyDescent="0.2">
      <c r="R314" s="75"/>
      <c r="T314" s="96"/>
      <c r="U314" s="97"/>
      <c r="V314" s="97"/>
      <c r="W314" s="98"/>
    </row>
    <row r="315" spans="18:23" x14ac:dyDescent="0.2">
      <c r="R315" s="75"/>
      <c r="T315" s="96"/>
      <c r="U315" s="97"/>
      <c r="V315" s="97"/>
      <c r="W315" s="98"/>
    </row>
    <row r="316" spans="18:23" x14ac:dyDescent="0.2">
      <c r="R316" s="75"/>
      <c r="T316" s="102"/>
      <c r="U316" s="103"/>
      <c r="V316" s="104"/>
      <c r="W316" s="105"/>
    </row>
    <row r="317" spans="18:23" x14ac:dyDescent="0.2">
      <c r="R317" s="75"/>
      <c r="T317" s="96"/>
      <c r="U317" s="97"/>
      <c r="V317" s="97"/>
      <c r="W317" s="98"/>
    </row>
    <row r="318" spans="18:23" x14ac:dyDescent="0.2">
      <c r="R318" s="75"/>
      <c r="T318" s="96"/>
      <c r="U318" s="97"/>
      <c r="V318" s="97"/>
      <c r="W318" s="98"/>
    </row>
    <row r="319" spans="18:23" x14ac:dyDescent="0.2">
      <c r="R319" s="75"/>
      <c r="T319" s="96"/>
      <c r="U319" s="97"/>
      <c r="V319" s="97"/>
      <c r="W319" s="98"/>
    </row>
    <row r="320" spans="18:23" x14ac:dyDescent="0.2">
      <c r="R320" s="75"/>
      <c r="T320" s="102"/>
      <c r="U320" s="103"/>
      <c r="V320" s="104"/>
      <c r="W320" s="105"/>
    </row>
    <row r="321" spans="18:23" x14ac:dyDescent="0.2">
      <c r="R321" s="75"/>
      <c r="T321" s="96"/>
      <c r="U321" s="97"/>
      <c r="V321" s="97"/>
      <c r="W321" s="98"/>
    </row>
    <row r="322" spans="18:23" x14ac:dyDescent="0.2">
      <c r="R322" s="75"/>
      <c r="T322" s="96"/>
      <c r="U322" s="97"/>
      <c r="V322" s="97"/>
      <c r="W322" s="98"/>
    </row>
    <row r="323" spans="18:23" x14ac:dyDescent="0.2">
      <c r="R323" s="75"/>
      <c r="T323" s="96"/>
      <c r="U323" s="97"/>
      <c r="V323" s="97"/>
      <c r="W323" s="98"/>
    </row>
    <row r="324" spans="18:23" x14ac:dyDescent="0.2">
      <c r="R324" s="75"/>
      <c r="T324" s="102"/>
      <c r="U324" s="103"/>
      <c r="V324" s="104"/>
      <c r="W324" s="105"/>
    </row>
    <row r="325" spans="18:23" x14ac:dyDescent="0.2">
      <c r="R325" s="75"/>
      <c r="T325" s="96"/>
      <c r="U325" s="97"/>
      <c r="V325" s="97"/>
      <c r="W325" s="98"/>
    </row>
    <row r="326" spans="18:23" x14ac:dyDescent="0.2">
      <c r="R326" s="75"/>
      <c r="T326" s="96"/>
      <c r="U326" s="97"/>
      <c r="V326" s="97"/>
      <c r="W326" s="98"/>
    </row>
    <row r="327" spans="18:23" x14ac:dyDescent="0.2">
      <c r="R327" s="75"/>
      <c r="T327" s="96"/>
      <c r="U327" s="97"/>
      <c r="V327" s="97"/>
      <c r="W327" s="98"/>
    </row>
    <row r="328" spans="18:23" x14ac:dyDescent="0.2">
      <c r="R328" s="75"/>
      <c r="T328" s="102"/>
      <c r="U328" s="103"/>
      <c r="V328" s="104"/>
      <c r="W328" s="105"/>
    </row>
    <row r="329" spans="18:23" x14ac:dyDescent="0.2">
      <c r="R329" s="75"/>
      <c r="T329" s="96"/>
      <c r="U329" s="97"/>
      <c r="V329" s="97"/>
      <c r="W329" s="98"/>
    </row>
    <row r="330" spans="18:23" x14ac:dyDescent="0.2">
      <c r="R330" s="75"/>
      <c r="T330" s="96"/>
      <c r="U330" s="97"/>
      <c r="V330" s="97"/>
      <c r="W330" s="98"/>
    </row>
    <row r="331" spans="18:23" x14ac:dyDescent="0.2">
      <c r="R331" s="75"/>
      <c r="T331" s="96"/>
      <c r="U331" s="97"/>
      <c r="V331" s="97"/>
      <c r="W331" s="98"/>
    </row>
    <row r="332" spans="18:23" x14ac:dyDescent="0.2">
      <c r="R332" s="75"/>
      <c r="T332" s="102"/>
      <c r="U332" s="103"/>
      <c r="V332" s="104"/>
      <c r="W332" s="105"/>
    </row>
    <row r="333" spans="18:23" x14ac:dyDescent="0.2">
      <c r="R333" s="75"/>
      <c r="T333" s="96"/>
      <c r="U333" s="97"/>
      <c r="V333" s="97"/>
      <c r="W333" s="98"/>
    </row>
    <row r="334" spans="18:23" x14ac:dyDescent="0.2">
      <c r="R334" s="75"/>
      <c r="T334" s="96"/>
      <c r="U334" s="97"/>
      <c r="V334" s="97"/>
      <c r="W334" s="98"/>
    </row>
    <row r="335" spans="18:23" x14ac:dyDescent="0.2">
      <c r="R335" s="75"/>
      <c r="T335" s="96"/>
      <c r="U335" s="97"/>
      <c r="V335" s="97"/>
      <c r="W335" s="98"/>
    </row>
    <row r="336" spans="18:23" x14ac:dyDescent="0.2">
      <c r="R336" s="75"/>
      <c r="T336" s="102"/>
      <c r="U336" s="103"/>
      <c r="V336" s="104"/>
      <c r="W336" s="105"/>
    </row>
    <row r="337" spans="18:23" x14ac:dyDescent="0.2">
      <c r="R337" s="75"/>
      <c r="T337" s="96"/>
      <c r="U337" s="97"/>
      <c r="V337" s="97"/>
      <c r="W337" s="98"/>
    </row>
    <row r="338" spans="18:23" x14ac:dyDescent="0.2">
      <c r="R338" s="75"/>
      <c r="T338" s="96"/>
      <c r="U338" s="97"/>
      <c r="V338" s="97"/>
      <c r="W338" s="98"/>
    </row>
    <row r="339" spans="18:23" x14ac:dyDescent="0.2">
      <c r="R339" s="75"/>
      <c r="T339" s="96"/>
      <c r="U339" s="97"/>
      <c r="V339" s="97"/>
      <c r="W339" s="98"/>
    </row>
    <row r="340" spans="18:23" x14ac:dyDescent="0.2">
      <c r="R340" s="75"/>
      <c r="T340" s="102"/>
      <c r="U340" s="103"/>
      <c r="V340" s="104"/>
      <c r="W340" s="105"/>
    </row>
    <row r="341" spans="18:23" x14ac:dyDescent="0.2">
      <c r="R341" s="75"/>
      <c r="T341" s="96"/>
      <c r="U341" s="97"/>
      <c r="V341" s="97"/>
      <c r="W341" s="98"/>
    </row>
    <row r="342" spans="18:23" x14ac:dyDescent="0.2">
      <c r="R342" s="75"/>
      <c r="T342" s="96"/>
      <c r="U342" s="97"/>
      <c r="V342" s="97"/>
      <c r="W342" s="98"/>
    </row>
    <row r="343" spans="18:23" x14ac:dyDescent="0.2">
      <c r="R343" s="75"/>
      <c r="T343" s="96"/>
      <c r="U343" s="97"/>
      <c r="V343" s="97"/>
      <c r="W343" s="98"/>
    </row>
    <row r="344" spans="18:23" x14ac:dyDescent="0.2">
      <c r="R344" s="75"/>
      <c r="T344" s="102"/>
      <c r="U344" s="103"/>
      <c r="V344" s="104"/>
      <c r="W344" s="105"/>
    </row>
    <row r="345" spans="18:23" x14ac:dyDescent="0.2">
      <c r="R345" s="75"/>
      <c r="T345" s="96"/>
      <c r="U345" s="97"/>
      <c r="V345" s="97"/>
      <c r="W345" s="98"/>
    </row>
    <row r="346" spans="18:23" x14ac:dyDescent="0.2">
      <c r="R346" s="75"/>
      <c r="T346" s="96"/>
      <c r="U346" s="97"/>
      <c r="V346" s="97"/>
      <c r="W346" s="98"/>
    </row>
    <row r="347" spans="18:23" x14ac:dyDescent="0.2">
      <c r="R347" s="75"/>
      <c r="T347" s="96"/>
      <c r="U347" s="97"/>
      <c r="V347" s="97"/>
      <c r="W347" s="98"/>
    </row>
    <row r="348" spans="18:23" x14ac:dyDescent="0.2">
      <c r="R348" s="75"/>
      <c r="T348" s="102"/>
      <c r="U348" s="103"/>
      <c r="V348" s="104"/>
      <c r="W348" s="105"/>
    </row>
    <row r="349" spans="18:23" x14ac:dyDescent="0.2">
      <c r="R349" s="75"/>
      <c r="T349" s="96"/>
      <c r="U349" s="97"/>
      <c r="V349" s="97"/>
      <c r="W349" s="98"/>
    </row>
    <row r="350" spans="18:23" x14ac:dyDescent="0.2">
      <c r="R350" s="75"/>
      <c r="T350" s="96"/>
      <c r="U350" s="97"/>
      <c r="V350" s="97"/>
      <c r="W350" s="98"/>
    </row>
    <row r="351" spans="18:23" x14ac:dyDescent="0.2">
      <c r="R351" s="75"/>
      <c r="T351" s="96"/>
      <c r="U351" s="97"/>
      <c r="V351" s="97"/>
      <c r="W351" s="98"/>
    </row>
    <row r="352" spans="18:23" x14ac:dyDescent="0.2">
      <c r="R352" s="75"/>
      <c r="T352" s="102"/>
      <c r="U352" s="103"/>
      <c r="V352" s="104"/>
      <c r="W352" s="105"/>
    </row>
    <row r="353" spans="18:23" x14ac:dyDescent="0.2">
      <c r="R353" s="75"/>
      <c r="T353" s="96"/>
      <c r="U353" s="97"/>
      <c r="V353" s="97"/>
      <c r="W353" s="98"/>
    </row>
    <row r="354" spans="18:23" x14ac:dyDescent="0.2">
      <c r="R354" s="75"/>
      <c r="T354" s="96"/>
      <c r="U354" s="97"/>
      <c r="V354" s="97"/>
      <c r="W354" s="98"/>
    </row>
    <row r="355" spans="18:23" x14ac:dyDescent="0.2">
      <c r="R355" s="75"/>
      <c r="T355" s="96"/>
      <c r="U355" s="97"/>
      <c r="V355" s="97"/>
      <c r="W355" s="98"/>
    </row>
    <row r="356" spans="18:23" x14ac:dyDescent="0.2">
      <c r="R356" s="75"/>
      <c r="T356" s="102"/>
      <c r="U356" s="103"/>
      <c r="V356" s="104"/>
      <c r="W356" s="105"/>
    </row>
    <row r="357" spans="18:23" x14ac:dyDescent="0.2">
      <c r="R357" s="75"/>
      <c r="T357" s="96"/>
      <c r="U357" s="97"/>
      <c r="V357" s="97"/>
      <c r="W357" s="98"/>
    </row>
    <row r="358" spans="18:23" x14ac:dyDescent="0.2">
      <c r="R358" s="75"/>
      <c r="T358" s="96"/>
      <c r="U358" s="97"/>
      <c r="V358" s="97"/>
      <c r="W358" s="98"/>
    </row>
    <row r="359" spans="18:23" x14ac:dyDescent="0.2">
      <c r="R359" s="75"/>
      <c r="T359" s="96"/>
      <c r="U359" s="97"/>
      <c r="V359" s="97"/>
      <c r="W359" s="98"/>
    </row>
    <row r="360" spans="18:23" x14ac:dyDescent="0.2">
      <c r="R360" s="75"/>
      <c r="T360" s="102"/>
      <c r="U360" s="103"/>
      <c r="V360" s="104"/>
      <c r="W360" s="105"/>
    </row>
    <row r="361" spans="18:23" x14ac:dyDescent="0.2">
      <c r="R361" s="75"/>
      <c r="T361" s="96"/>
      <c r="U361" s="97"/>
      <c r="V361" s="97"/>
      <c r="W361" s="98"/>
    </row>
    <row r="362" spans="18:23" x14ac:dyDescent="0.2">
      <c r="R362" s="75"/>
      <c r="T362" s="96"/>
      <c r="U362" s="97"/>
      <c r="V362" s="97"/>
      <c r="W362" s="98"/>
    </row>
    <row r="363" spans="18:23" x14ac:dyDescent="0.2">
      <c r="R363" s="75"/>
      <c r="T363" s="96"/>
      <c r="U363" s="97"/>
      <c r="V363" s="97"/>
      <c r="W363" s="98"/>
    </row>
    <row r="364" spans="18:23" x14ac:dyDescent="0.2">
      <c r="R364" s="75"/>
      <c r="T364" s="102"/>
      <c r="U364" s="103"/>
      <c r="V364" s="104"/>
      <c r="W364" s="105"/>
    </row>
    <row r="365" spans="18:23" x14ac:dyDescent="0.2">
      <c r="R365" s="75"/>
      <c r="T365" s="96"/>
      <c r="U365" s="97"/>
      <c r="V365" s="97"/>
      <c r="W365" s="98"/>
    </row>
    <row r="366" spans="18:23" x14ac:dyDescent="0.2">
      <c r="R366" s="75"/>
      <c r="T366" s="96"/>
      <c r="U366" s="97"/>
      <c r="V366" s="97"/>
      <c r="W366" s="98"/>
    </row>
    <row r="367" spans="18:23" x14ac:dyDescent="0.2">
      <c r="R367" s="75"/>
      <c r="T367" s="96"/>
      <c r="U367" s="97"/>
      <c r="V367" s="97"/>
      <c r="W367" s="98"/>
    </row>
    <row r="368" spans="18:23" x14ac:dyDescent="0.2">
      <c r="R368" s="75"/>
      <c r="T368" s="102"/>
      <c r="U368" s="103"/>
      <c r="V368" s="104"/>
      <c r="W368" s="105"/>
    </row>
    <row r="369" spans="18:23" x14ac:dyDescent="0.2">
      <c r="R369" s="75"/>
      <c r="T369" s="96"/>
      <c r="U369" s="97"/>
      <c r="V369" s="97"/>
      <c r="W369" s="98"/>
    </row>
    <row r="370" spans="18:23" x14ac:dyDescent="0.2">
      <c r="R370" s="75"/>
      <c r="T370" s="96"/>
      <c r="U370" s="97"/>
      <c r="V370" s="97"/>
      <c r="W370" s="98"/>
    </row>
    <row r="371" spans="18:23" x14ac:dyDescent="0.2">
      <c r="R371" s="75"/>
      <c r="T371" s="96"/>
      <c r="U371" s="97"/>
      <c r="V371" s="97"/>
      <c r="W371" s="98"/>
    </row>
    <row r="372" spans="18:23" x14ac:dyDescent="0.2">
      <c r="R372" s="75"/>
      <c r="T372" s="102"/>
      <c r="U372" s="103"/>
      <c r="V372" s="104"/>
      <c r="W372" s="105"/>
    </row>
    <row r="373" spans="18:23" x14ac:dyDescent="0.2">
      <c r="R373" s="75"/>
      <c r="T373" s="96"/>
      <c r="U373" s="97"/>
      <c r="V373" s="97"/>
      <c r="W373" s="98"/>
    </row>
    <row r="374" spans="18:23" x14ac:dyDescent="0.2">
      <c r="R374" s="75"/>
      <c r="T374" s="96"/>
      <c r="U374" s="97"/>
      <c r="V374" s="97"/>
      <c r="W374" s="98"/>
    </row>
    <row r="375" spans="18:23" x14ac:dyDescent="0.2">
      <c r="R375" s="75"/>
      <c r="T375" s="96"/>
      <c r="U375" s="97"/>
      <c r="V375" s="97"/>
      <c r="W375" s="98"/>
    </row>
    <row r="376" spans="18:23" x14ac:dyDescent="0.2">
      <c r="R376" s="75"/>
      <c r="T376" s="102"/>
      <c r="U376" s="103"/>
      <c r="V376" s="104"/>
      <c r="W376" s="105"/>
    </row>
    <row r="377" spans="18:23" x14ac:dyDescent="0.2">
      <c r="R377" s="75"/>
      <c r="T377" s="96"/>
      <c r="U377" s="97"/>
      <c r="V377" s="97"/>
      <c r="W377" s="98"/>
    </row>
    <row r="378" spans="18:23" x14ac:dyDescent="0.2">
      <c r="R378" s="75"/>
      <c r="T378" s="96"/>
      <c r="U378" s="97"/>
      <c r="V378" s="97"/>
      <c r="W378" s="98"/>
    </row>
    <row r="379" spans="18:23" x14ac:dyDescent="0.2">
      <c r="R379" s="75"/>
      <c r="T379" s="96"/>
      <c r="U379" s="97"/>
      <c r="V379" s="97"/>
      <c r="W379" s="98"/>
    </row>
    <row r="380" spans="18:23" x14ac:dyDescent="0.2">
      <c r="R380" s="75"/>
      <c r="T380" s="102"/>
      <c r="U380" s="103"/>
      <c r="V380" s="104"/>
      <c r="W380" s="105"/>
    </row>
    <row r="381" spans="18:23" x14ac:dyDescent="0.2">
      <c r="R381" s="75"/>
      <c r="T381" s="96"/>
      <c r="U381" s="97"/>
      <c r="V381" s="97"/>
      <c r="W381" s="98"/>
    </row>
    <row r="382" spans="18:23" x14ac:dyDescent="0.2">
      <c r="R382" s="75"/>
      <c r="T382" s="96"/>
      <c r="U382" s="97"/>
      <c r="V382" s="97"/>
      <c r="W382" s="98"/>
    </row>
    <row r="383" spans="18:23" x14ac:dyDescent="0.2">
      <c r="R383" s="75"/>
      <c r="T383" s="96"/>
      <c r="U383" s="97"/>
      <c r="V383" s="97"/>
      <c r="W383" s="98"/>
    </row>
    <row r="384" spans="18:23" x14ac:dyDescent="0.2">
      <c r="R384" s="75"/>
      <c r="T384" s="102"/>
      <c r="U384" s="103"/>
      <c r="V384" s="104"/>
      <c r="W384" s="105"/>
    </row>
    <row r="385" spans="18:23" x14ac:dyDescent="0.2">
      <c r="R385" s="75"/>
      <c r="T385" s="96"/>
      <c r="U385" s="97"/>
      <c r="V385" s="97"/>
      <c r="W385" s="98"/>
    </row>
    <row r="386" spans="18:23" x14ac:dyDescent="0.2">
      <c r="R386" s="75"/>
      <c r="T386" s="96"/>
      <c r="U386" s="97"/>
      <c r="V386" s="97"/>
      <c r="W386" s="98"/>
    </row>
    <row r="387" spans="18:23" x14ac:dyDescent="0.2">
      <c r="R387" s="75"/>
      <c r="T387" s="96"/>
      <c r="U387" s="97"/>
      <c r="V387" s="97"/>
      <c r="W387" s="98"/>
    </row>
    <row r="388" spans="18:23" x14ac:dyDescent="0.2">
      <c r="R388" s="75"/>
      <c r="T388" s="102"/>
      <c r="U388" s="103"/>
      <c r="V388" s="104"/>
      <c r="W388" s="105"/>
    </row>
    <row r="389" spans="18:23" x14ac:dyDescent="0.2">
      <c r="R389" s="75"/>
      <c r="T389" s="96"/>
      <c r="U389" s="97"/>
      <c r="V389" s="97"/>
      <c r="W389" s="98"/>
    </row>
    <row r="390" spans="18:23" x14ac:dyDescent="0.2">
      <c r="R390" s="75"/>
      <c r="T390" s="96"/>
      <c r="U390" s="97"/>
      <c r="V390" s="97"/>
      <c r="W390" s="98"/>
    </row>
    <row r="391" spans="18:23" x14ac:dyDescent="0.2">
      <c r="R391" s="75"/>
      <c r="T391" s="96"/>
      <c r="U391" s="97"/>
      <c r="V391" s="97"/>
      <c r="W391" s="98"/>
    </row>
    <row r="392" spans="18:23" x14ac:dyDescent="0.2">
      <c r="R392" s="75"/>
      <c r="T392" s="102"/>
      <c r="U392" s="103"/>
      <c r="V392" s="104"/>
      <c r="W392" s="105"/>
    </row>
    <row r="393" spans="18:23" x14ac:dyDescent="0.2">
      <c r="R393" s="75"/>
      <c r="T393" s="96"/>
      <c r="U393" s="97"/>
      <c r="V393" s="97"/>
      <c r="W393" s="98"/>
    </row>
    <row r="394" spans="18:23" x14ac:dyDescent="0.2">
      <c r="R394" s="75"/>
      <c r="T394" s="96"/>
      <c r="U394" s="97"/>
      <c r="V394" s="97"/>
      <c r="W394" s="98"/>
    </row>
    <row r="395" spans="18:23" x14ac:dyDescent="0.2">
      <c r="R395" s="75"/>
      <c r="T395" s="96"/>
      <c r="U395" s="97"/>
      <c r="V395" s="97"/>
      <c r="W395" s="98"/>
    </row>
    <row r="396" spans="18:23" x14ac:dyDescent="0.2">
      <c r="R396" s="75"/>
      <c r="T396" s="102"/>
      <c r="U396" s="103"/>
      <c r="V396" s="104"/>
      <c r="W396" s="105"/>
    </row>
    <row r="397" spans="18:23" x14ac:dyDescent="0.2">
      <c r="R397" s="75"/>
      <c r="T397" s="96"/>
      <c r="U397" s="97"/>
      <c r="V397" s="97"/>
      <c r="W397" s="98"/>
    </row>
    <row r="398" spans="18:23" x14ac:dyDescent="0.2">
      <c r="R398" s="75"/>
      <c r="T398" s="96"/>
      <c r="U398" s="97"/>
      <c r="V398" s="97"/>
      <c r="W398" s="98"/>
    </row>
    <row r="399" spans="18:23" x14ac:dyDescent="0.2">
      <c r="R399" s="75"/>
      <c r="T399" s="96"/>
      <c r="U399" s="97"/>
      <c r="V399" s="97"/>
      <c r="W399" s="98"/>
    </row>
    <row r="400" spans="18:23" x14ac:dyDescent="0.2">
      <c r="R400" s="75"/>
      <c r="T400" s="102"/>
      <c r="U400" s="103"/>
      <c r="V400" s="104"/>
      <c r="W400" s="105"/>
    </row>
    <row r="401" spans="18:23" x14ac:dyDescent="0.2">
      <c r="R401" s="75"/>
      <c r="T401" s="96"/>
      <c r="U401" s="97"/>
      <c r="V401" s="97"/>
      <c r="W401" s="98"/>
    </row>
    <row r="402" spans="18:23" x14ac:dyDescent="0.2">
      <c r="R402" s="75"/>
      <c r="T402" s="96"/>
      <c r="U402" s="97"/>
      <c r="V402" s="97"/>
      <c r="W402" s="98"/>
    </row>
    <row r="403" spans="18:23" x14ac:dyDescent="0.2">
      <c r="R403" s="75"/>
      <c r="T403" s="96"/>
      <c r="U403" s="97"/>
      <c r="V403" s="97"/>
      <c r="W403" s="98"/>
    </row>
    <row r="404" spans="18:23" x14ac:dyDescent="0.2">
      <c r="R404" s="75"/>
      <c r="T404" s="102"/>
      <c r="U404" s="103"/>
      <c r="V404" s="104"/>
      <c r="W404" s="105"/>
    </row>
    <row r="405" spans="18:23" x14ac:dyDescent="0.2">
      <c r="R405" s="75"/>
      <c r="T405" s="96"/>
      <c r="U405" s="97"/>
      <c r="V405" s="97"/>
      <c r="W405" s="98"/>
    </row>
    <row r="406" spans="18:23" x14ac:dyDescent="0.2">
      <c r="R406" s="75"/>
      <c r="T406" s="96"/>
      <c r="U406" s="97"/>
      <c r="V406" s="97"/>
      <c r="W406" s="98"/>
    </row>
    <row r="407" spans="18:23" x14ac:dyDescent="0.2">
      <c r="R407" s="75"/>
      <c r="T407" s="96"/>
      <c r="U407" s="97"/>
      <c r="V407" s="97"/>
      <c r="W407" s="98"/>
    </row>
    <row r="408" spans="18:23" x14ac:dyDescent="0.2">
      <c r="R408" s="75"/>
      <c r="T408" s="102"/>
      <c r="U408" s="103"/>
      <c r="V408" s="104"/>
      <c r="W408" s="105"/>
    </row>
    <row r="409" spans="18:23" x14ac:dyDescent="0.2">
      <c r="R409" s="75"/>
      <c r="T409" s="96"/>
      <c r="U409" s="97"/>
      <c r="V409" s="97"/>
      <c r="W409" s="98"/>
    </row>
    <row r="410" spans="18:23" x14ac:dyDescent="0.2">
      <c r="R410" s="75"/>
      <c r="T410" s="96"/>
      <c r="U410" s="97"/>
      <c r="V410" s="97"/>
      <c r="W410" s="98"/>
    </row>
    <row r="411" spans="18:23" x14ac:dyDescent="0.2">
      <c r="R411" s="75"/>
      <c r="T411" s="96"/>
      <c r="U411" s="97"/>
      <c r="V411" s="97"/>
      <c r="W411" s="98"/>
    </row>
    <row r="412" spans="18:23" x14ac:dyDescent="0.2">
      <c r="R412" s="75"/>
      <c r="T412" s="102"/>
      <c r="U412" s="103"/>
      <c r="V412" s="104"/>
      <c r="W412" s="105"/>
    </row>
    <row r="413" spans="18:23" x14ac:dyDescent="0.2">
      <c r="R413" s="75"/>
      <c r="T413" s="96"/>
      <c r="U413" s="97"/>
      <c r="V413" s="97"/>
      <c r="W413" s="98"/>
    </row>
    <row r="414" spans="18:23" x14ac:dyDescent="0.2">
      <c r="R414" s="75"/>
      <c r="T414" s="96"/>
      <c r="U414" s="97"/>
      <c r="V414" s="97"/>
      <c r="W414" s="98"/>
    </row>
    <row r="415" spans="18:23" x14ac:dyDescent="0.2">
      <c r="R415" s="75"/>
      <c r="T415" s="96"/>
      <c r="U415" s="97"/>
      <c r="V415" s="97"/>
      <c r="W415" s="98"/>
    </row>
    <row r="416" spans="18:23" x14ac:dyDescent="0.2">
      <c r="R416" s="75"/>
      <c r="T416" s="102"/>
      <c r="U416" s="103"/>
      <c r="V416" s="104"/>
      <c r="W416" s="105"/>
    </row>
    <row r="417" spans="18:23" x14ac:dyDescent="0.2">
      <c r="R417" s="75"/>
      <c r="T417" s="96"/>
      <c r="U417" s="97"/>
      <c r="V417" s="97"/>
      <c r="W417" s="98"/>
    </row>
    <row r="418" spans="18:23" x14ac:dyDescent="0.2">
      <c r="R418" s="75"/>
      <c r="T418" s="96"/>
      <c r="U418" s="97"/>
      <c r="V418" s="97"/>
      <c r="W418" s="98"/>
    </row>
    <row r="419" spans="18:23" x14ac:dyDescent="0.2">
      <c r="R419" s="75"/>
      <c r="T419" s="96"/>
      <c r="U419" s="97"/>
      <c r="V419" s="97"/>
      <c r="W419" s="98"/>
    </row>
    <row r="420" spans="18:23" x14ac:dyDescent="0.2">
      <c r="R420" s="75"/>
      <c r="T420" s="102"/>
      <c r="U420" s="103"/>
      <c r="V420" s="104"/>
      <c r="W420" s="105"/>
    </row>
    <row r="421" spans="18:23" x14ac:dyDescent="0.2">
      <c r="R421" s="75"/>
      <c r="T421" s="96"/>
      <c r="U421" s="97"/>
      <c r="V421" s="97"/>
      <c r="W421" s="98"/>
    </row>
    <row r="422" spans="18:23" x14ac:dyDescent="0.2">
      <c r="R422" s="75"/>
      <c r="T422" s="96"/>
      <c r="U422" s="97"/>
      <c r="V422" s="97"/>
      <c r="W422" s="98"/>
    </row>
    <row r="423" spans="18:23" x14ac:dyDescent="0.2">
      <c r="R423" s="75"/>
      <c r="T423" s="96"/>
      <c r="U423" s="97"/>
      <c r="V423" s="97"/>
      <c r="W423" s="98"/>
    </row>
    <row r="424" spans="18:23" x14ac:dyDescent="0.2">
      <c r="R424" s="75"/>
      <c r="T424" s="102"/>
      <c r="U424" s="103"/>
      <c r="V424" s="104"/>
      <c r="W424" s="105"/>
    </row>
    <row r="425" spans="18:23" x14ac:dyDescent="0.2">
      <c r="R425" s="75"/>
      <c r="T425" s="96"/>
      <c r="U425" s="97"/>
      <c r="V425" s="97"/>
      <c r="W425" s="98"/>
    </row>
    <row r="426" spans="18:23" x14ac:dyDescent="0.2">
      <c r="R426" s="75"/>
      <c r="T426" s="96"/>
      <c r="U426" s="97"/>
      <c r="V426" s="97"/>
      <c r="W426" s="98"/>
    </row>
    <row r="427" spans="18:23" x14ac:dyDescent="0.2">
      <c r="R427" s="75"/>
      <c r="T427" s="96"/>
      <c r="U427" s="97"/>
      <c r="V427" s="97"/>
      <c r="W427" s="98"/>
    </row>
    <row r="428" spans="18:23" x14ac:dyDescent="0.2">
      <c r="R428" s="75"/>
      <c r="T428" s="102"/>
      <c r="U428" s="103"/>
      <c r="V428" s="104"/>
      <c r="W428" s="105"/>
    </row>
    <row r="429" spans="18:23" x14ac:dyDescent="0.2">
      <c r="R429" s="75"/>
      <c r="T429" s="96"/>
      <c r="U429" s="97"/>
      <c r="V429" s="97"/>
      <c r="W429" s="98"/>
    </row>
    <row r="430" spans="18:23" x14ac:dyDescent="0.2">
      <c r="R430" s="75"/>
      <c r="T430" s="96"/>
      <c r="U430" s="97"/>
      <c r="V430" s="97"/>
      <c r="W430" s="98"/>
    </row>
    <row r="431" spans="18:23" x14ac:dyDescent="0.2">
      <c r="R431" s="75"/>
      <c r="T431" s="96"/>
      <c r="U431" s="97"/>
      <c r="V431" s="97"/>
      <c r="W431" s="98"/>
    </row>
    <row r="432" spans="18:23" x14ac:dyDescent="0.2">
      <c r="R432" s="75"/>
      <c r="T432" s="102"/>
      <c r="U432" s="103"/>
      <c r="V432" s="104"/>
      <c r="W432" s="105"/>
    </row>
    <row r="433" spans="18:23" x14ac:dyDescent="0.2">
      <c r="R433" s="75"/>
      <c r="T433" s="96"/>
      <c r="U433" s="97"/>
      <c r="V433" s="97"/>
      <c r="W433" s="98"/>
    </row>
    <row r="434" spans="18:23" x14ac:dyDescent="0.2">
      <c r="R434" s="75"/>
      <c r="T434" s="96"/>
      <c r="U434" s="97"/>
      <c r="V434" s="97"/>
      <c r="W434" s="98"/>
    </row>
    <row r="435" spans="18:23" x14ac:dyDescent="0.2">
      <c r="R435" s="75"/>
      <c r="T435" s="96"/>
      <c r="U435" s="97"/>
      <c r="V435" s="97"/>
      <c r="W435" s="98"/>
    </row>
    <row r="436" spans="18:23" x14ac:dyDescent="0.2">
      <c r="R436" s="75"/>
      <c r="T436" s="102"/>
      <c r="U436" s="103"/>
      <c r="V436" s="104"/>
      <c r="W436" s="105"/>
    </row>
    <row r="437" spans="18:23" x14ac:dyDescent="0.2">
      <c r="R437" s="75"/>
      <c r="T437" s="96"/>
      <c r="U437" s="97"/>
      <c r="V437" s="97"/>
      <c r="W437" s="98"/>
    </row>
    <row r="438" spans="18:23" x14ac:dyDescent="0.2">
      <c r="R438" s="75"/>
      <c r="T438" s="96"/>
      <c r="U438" s="97"/>
      <c r="V438" s="97"/>
      <c r="W438" s="98"/>
    </row>
    <row r="439" spans="18:23" x14ac:dyDescent="0.2">
      <c r="R439" s="75"/>
      <c r="T439" s="96"/>
      <c r="U439" s="97"/>
      <c r="V439" s="97"/>
      <c r="W439" s="98"/>
    </row>
    <row r="440" spans="18:23" x14ac:dyDescent="0.2">
      <c r="R440" s="75"/>
      <c r="T440" s="102"/>
      <c r="U440" s="103"/>
      <c r="V440" s="104"/>
      <c r="W440" s="105"/>
    </row>
    <row r="441" spans="18:23" x14ac:dyDescent="0.2">
      <c r="R441" s="75"/>
      <c r="T441" s="96"/>
      <c r="U441" s="97"/>
      <c r="V441" s="97"/>
      <c r="W441" s="98"/>
    </row>
    <row r="442" spans="18:23" x14ac:dyDescent="0.2">
      <c r="R442" s="75"/>
      <c r="T442" s="96"/>
      <c r="U442" s="97"/>
      <c r="V442" s="97"/>
      <c r="W442" s="98"/>
    </row>
    <row r="443" spans="18:23" x14ac:dyDescent="0.2">
      <c r="R443" s="75"/>
      <c r="T443" s="96"/>
      <c r="U443" s="97"/>
      <c r="V443" s="97"/>
      <c r="W443" s="98"/>
    </row>
    <row r="444" spans="18:23" x14ac:dyDescent="0.2">
      <c r="R444" s="75"/>
      <c r="T444" s="102"/>
      <c r="U444" s="103"/>
      <c r="V444" s="104"/>
      <c r="W444" s="105"/>
    </row>
    <row r="445" spans="18:23" x14ac:dyDescent="0.2">
      <c r="R445" s="75"/>
      <c r="T445" s="96"/>
      <c r="U445" s="97"/>
      <c r="V445" s="97"/>
      <c r="W445" s="98"/>
    </row>
    <row r="446" spans="18:23" x14ac:dyDescent="0.2">
      <c r="R446" s="75"/>
      <c r="T446" s="96"/>
      <c r="U446" s="97"/>
      <c r="V446" s="97"/>
      <c r="W446" s="98"/>
    </row>
    <row r="447" spans="18:23" x14ac:dyDescent="0.2">
      <c r="R447" s="75"/>
      <c r="T447" s="96"/>
      <c r="U447" s="97"/>
      <c r="V447" s="97"/>
      <c r="W447" s="98"/>
    </row>
    <row r="448" spans="18:23" x14ac:dyDescent="0.2">
      <c r="R448" s="75"/>
      <c r="T448" s="102"/>
      <c r="U448" s="103"/>
      <c r="V448" s="104"/>
      <c r="W448" s="105"/>
    </row>
    <row r="449" spans="18:23" x14ac:dyDescent="0.2">
      <c r="R449" s="75"/>
      <c r="T449" s="96"/>
      <c r="U449" s="97"/>
      <c r="V449" s="97"/>
      <c r="W449" s="98"/>
    </row>
    <row r="450" spans="18:23" x14ac:dyDescent="0.2">
      <c r="R450" s="75"/>
      <c r="T450" s="96"/>
      <c r="U450" s="97"/>
      <c r="V450" s="97"/>
      <c r="W450" s="98"/>
    </row>
    <row r="451" spans="18:23" x14ac:dyDescent="0.2">
      <c r="R451" s="75"/>
      <c r="T451" s="96"/>
      <c r="U451" s="97"/>
      <c r="V451" s="97"/>
      <c r="W451" s="98"/>
    </row>
    <row r="452" spans="18:23" x14ac:dyDescent="0.2">
      <c r="R452" s="75"/>
      <c r="T452" s="102"/>
      <c r="U452" s="103"/>
      <c r="V452" s="104"/>
      <c r="W452" s="105"/>
    </row>
    <row r="453" spans="18:23" x14ac:dyDescent="0.2">
      <c r="R453" s="75"/>
      <c r="T453" s="96"/>
      <c r="U453" s="97"/>
      <c r="V453" s="97"/>
      <c r="W453" s="98"/>
    </row>
    <row r="454" spans="18:23" x14ac:dyDescent="0.2">
      <c r="R454" s="75"/>
      <c r="T454" s="96"/>
      <c r="U454" s="97"/>
      <c r="V454" s="97"/>
      <c r="W454" s="98"/>
    </row>
    <row r="455" spans="18:23" x14ac:dyDescent="0.2">
      <c r="R455" s="75"/>
      <c r="T455" s="96"/>
      <c r="U455" s="97"/>
      <c r="V455" s="97"/>
      <c r="W455" s="98"/>
    </row>
    <row r="456" spans="18:23" x14ac:dyDescent="0.2">
      <c r="R456" s="75"/>
      <c r="T456" s="102"/>
      <c r="U456" s="103"/>
      <c r="V456" s="104"/>
      <c r="W456" s="105"/>
    </row>
    <row r="457" spans="18:23" x14ac:dyDescent="0.2">
      <c r="R457" s="75"/>
      <c r="T457" s="96"/>
      <c r="U457" s="97"/>
      <c r="V457" s="97"/>
      <c r="W457" s="98"/>
    </row>
    <row r="458" spans="18:23" x14ac:dyDescent="0.2">
      <c r="R458" s="75"/>
      <c r="T458" s="96"/>
      <c r="U458" s="97"/>
      <c r="V458" s="97"/>
      <c r="W458" s="98"/>
    </row>
    <row r="459" spans="18:23" x14ac:dyDescent="0.2">
      <c r="R459" s="75"/>
      <c r="T459" s="96"/>
      <c r="U459" s="97"/>
      <c r="V459" s="97"/>
      <c r="W459" s="98"/>
    </row>
    <row r="460" spans="18:23" x14ac:dyDescent="0.2">
      <c r="R460" s="75"/>
      <c r="T460" s="102"/>
      <c r="U460" s="103"/>
      <c r="V460" s="104"/>
      <c r="W460" s="105"/>
    </row>
    <row r="461" spans="18:23" x14ac:dyDescent="0.2">
      <c r="R461" s="75"/>
      <c r="T461" s="96"/>
      <c r="U461" s="97"/>
      <c r="V461" s="97"/>
      <c r="W461" s="98"/>
    </row>
    <row r="462" spans="18:23" x14ac:dyDescent="0.2">
      <c r="R462" s="75"/>
      <c r="T462" s="96"/>
      <c r="U462" s="97"/>
      <c r="V462" s="97"/>
      <c r="W462" s="98"/>
    </row>
    <row r="463" spans="18:23" x14ac:dyDescent="0.2">
      <c r="R463" s="75"/>
      <c r="T463" s="96"/>
      <c r="U463" s="97"/>
      <c r="V463" s="97"/>
      <c r="W463" s="98"/>
    </row>
    <row r="464" spans="18:23" x14ac:dyDescent="0.2">
      <c r="R464" s="75"/>
      <c r="T464" s="102"/>
      <c r="U464" s="103"/>
      <c r="V464" s="104"/>
      <c r="W464" s="105"/>
    </row>
    <row r="465" spans="18:23" x14ac:dyDescent="0.2">
      <c r="R465" s="75"/>
      <c r="T465" s="96"/>
      <c r="U465" s="97"/>
      <c r="V465" s="97"/>
      <c r="W465" s="98"/>
    </row>
    <row r="466" spans="18:23" x14ac:dyDescent="0.2">
      <c r="R466" s="75"/>
      <c r="T466" s="96"/>
      <c r="U466" s="97"/>
      <c r="V466" s="97"/>
      <c r="W466" s="98"/>
    </row>
    <row r="467" spans="18:23" x14ac:dyDescent="0.2">
      <c r="R467" s="75"/>
      <c r="T467" s="96"/>
      <c r="U467" s="97"/>
      <c r="V467" s="97"/>
      <c r="W467" s="98"/>
    </row>
    <row r="468" spans="18:23" x14ac:dyDescent="0.2">
      <c r="R468" s="75"/>
      <c r="T468" s="102"/>
      <c r="U468" s="103"/>
      <c r="V468" s="104"/>
      <c r="W468" s="105"/>
    </row>
    <row r="469" spans="18:23" x14ac:dyDescent="0.2">
      <c r="R469" s="75"/>
      <c r="T469" s="96"/>
      <c r="U469" s="97"/>
      <c r="V469" s="97"/>
      <c r="W469" s="98"/>
    </row>
    <row r="470" spans="18:23" x14ac:dyDescent="0.2">
      <c r="R470" s="75"/>
      <c r="T470" s="96"/>
      <c r="U470" s="97"/>
      <c r="V470" s="97"/>
      <c r="W470" s="98"/>
    </row>
    <row r="471" spans="18:23" x14ac:dyDescent="0.2">
      <c r="R471" s="75"/>
      <c r="T471" s="96"/>
      <c r="U471" s="97"/>
      <c r="V471" s="97"/>
      <c r="W471" s="98"/>
    </row>
    <row r="472" spans="18:23" x14ac:dyDescent="0.2">
      <c r="R472" s="75"/>
      <c r="T472" s="102"/>
      <c r="U472" s="103"/>
      <c r="V472" s="104"/>
      <c r="W472" s="105"/>
    </row>
    <row r="473" spans="18:23" x14ac:dyDescent="0.2">
      <c r="R473" s="75"/>
      <c r="T473" s="96"/>
      <c r="U473" s="97"/>
      <c r="V473" s="97"/>
      <c r="W473" s="98"/>
    </row>
    <row r="474" spans="18:23" x14ac:dyDescent="0.2">
      <c r="R474" s="75"/>
      <c r="T474" s="96"/>
      <c r="U474" s="97"/>
      <c r="V474" s="97"/>
      <c r="W474" s="98"/>
    </row>
    <row r="475" spans="18:23" x14ac:dyDescent="0.2">
      <c r="R475" s="75"/>
      <c r="T475" s="96"/>
      <c r="U475" s="97"/>
      <c r="V475" s="97"/>
      <c r="W475" s="98"/>
    </row>
    <row r="476" spans="18:23" x14ac:dyDescent="0.2">
      <c r="R476" s="75"/>
      <c r="T476" s="102"/>
      <c r="U476" s="103"/>
      <c r="V476" s="104"/>
      <c r="W476" s="105"/>
    </row>
    <row r="477" spans="18:23" x14ac:dyDescent="0.2">
      <c r="R477" s="75"/>
      <c r="T477" s="96"/>
      <c r="U477" s="97"/>
      <c r="V477" s="97"/>
      <c r="W477" s="98"/>
    </row>
    <row r="478" spans="18:23" x14ac:dyDescent="0.2">
      <c r="R478" s="75"/>
      <c r="T478" s="96"/>
      <c r="U478" s="97"/>
      <c r="V478" s="97"/>
      <c r="W478" s="98"/>
    </row>
    <row r="479" spans="18:23" x14ac:dyDescent="0.2">
      <c r="R479" s="75"/>
      <c r="T479" s="96"/>
      <c r="U479" s="97"/>
      <c r="V479" s="97"/>
      <c r="W479" s="98"/>
    </row>
    <row r="480" spans="18:23" x14ac:dyDescent="0.2">
      <c r="R480" s="75"/>
      <c r="T480" s="102"/>
      <c r="U480" s="103"/>
      <c r="V480" s="104"/>
      <c r="W480" s="105"/>
    </row>
  </sheetData>
  <pageMargins left="0.7" right="0.7" top="0.75" bottom="0.75" header="0.3" footer="0.3"/>
  <pageSetup orientation="portrait" horizontalDpi="0" verticalDpi="0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A3BEC-6BDC-49BA-8CE8-B3170ED56C87}">
  <dimension ref="A1:Z480"/>
  <sheetViews>
    <sheetView zoomScale="90" zoomScaleNormal="90" workbookViewId="0">
      <pane ySplit="8" topLeftCell="A98" activePane="bottomLeft" state="frozen"/>
      <selection pane="bottomLeft" activeCell="E1" sqref="E1"/>
    </sheetView>
  </sheetViews>
  <sheetFormatPr baseColWidth="10" defaultColWidth="8.83203125" defaultRowHeight="15" x14ac:dyDescent="0.2"/>
  <cols>
    <col min="1" max="1" width="17.83203125" bestFit="1" customWidth="1"/>
    <col min="2" max="3" width="13.6640625" bestFit="1" customWidth="1"/>
    <col min="4" max="4" width="15" bestFit="1" customWidth="1"/>
    <col min="5" max="5" width="12.5" bestFit="1" customWidth="1"/>
    <col min="6" max="6" width="15.5" bestFit="1" customWidth="1"/>
    <col min="7" max="7" width="17.5" bestFit="1" customWidth="1"/>
    <col min="8" max="8" width="15.5" bestFit="1" customWidth="1"/>
    <col min="9" max="9" width="17.5" bestFit="1" customWidth="1"/>
    <col min="10" max="10" width="11.5" customWidth="1"/>
    <col min="11" max="11" width="9.33203125" bestFit="1" customWidth="1"/>
    <col min="12" max="12" width="9.83203125" bestFit="1" customWidth="1"/>
    <col min="13" max="13" width="11.5" bestFit="1" customWidth="1"/>
    <col min="15" max="15" width="14.6640625" customWidth="1"/>
    <col min="18" max="18" width="13" customWidth="1"/>
    <col min="23" max="23" width="12.1640625" bestFit="1" customWidth="1"/>
    <col min="25" max="25" width="13" customWidth="1"/>
  </cols>
  <sheetData>
    <row r="1" spans="1:26" s="77" customFormat="1" ht="45" customHeight="1" x14ac:dyDescent="0.2">
      <c r="A1" s="76"/>
      <c r="B1" s="76" t="s">
        <v>520</v>
      </c>
      <c r="C1" s="76" t="s">
        <v>521</v>
      </c>
      <c r="D1" s="76" t="s">
        <v>7</v>
      </c>
      <c r="E1" s="76" t="s">
        <v>8</v>
      </c>
      <c r="F1" s="76" t="s">
        <v>522</v>
      </c>
      <c r="G1" s="76" t="s">
        <v>523</v>
      </c>
      <c r="H1" s="76" t="s">
        <v>524</v>
      </c>
      <c r="I1" s="76" t="s">
        <v>525</v>
      </c>
      <c r="J1" s="76" t="s">
        <v>526</v>
      </c>
      <c r="L1" s="78" t="s">
        <v>12</v>
      </c>
      <c r="Q1" s="76"/>
      <c r="R1" s="76" t="s">
        <v>615</v>
      </c>
    </row>
    <row r="2" spans="1:26" s="84" customFormat="1" ht="18.75" customHeight="1" x14ac:dyDescent="0.2">
      <c r="A2" s="79" t="s">
        <v>532</v>
      </c>
      <c r="B2" s="80">
        <f t="shared" ref="B2:G2" si="0">AVERAGE(B9:B96)</f>
        <v>216.72455831378485</v>
      </c>
      <c r="C2" s="80">
        <f t="shared" si="0"/>
        <v>50.856143264162554</v>
      </c>
      <c r="D2" s="80">
        <f t="shared" si="0"/>
        <v>2.9592872231149285</v>
      </c>
      <c r="E2" s="81">
        <f t="shared" si="0"/>
        <v>3.3137902859194552</v>
      </c>
      <c r="F2" s="80">
        <f t="shared" si="0"/>
        <v>2.5688162214622388</v>
      </c>
      <c r="G2" s="80">
        <f t="shared" si="0"/>
        <v>8.4697538905181187</v>
      </c>
      <c r="H2" s="82">
        <f>SUM(B2:D2,F2:G2)</f>
        <v>281.57855891304268</v>
      </c>
      <c r="I2" s="82">
        <f>H2+E2</f>
        <v>284.89234919896217</v>
      </c>
      <c r="J2" s="83">
        <f>I2*44/12</f>
        <v>1044.6052803961945</v>
      </c>
      <c r="L2" s="85">
        <f>AVERAGE(I9:I96)</f>
        <v>54.554931237338323</v>
      </c>
      <c r="Q2" s="80"/>
      <c r="R2" s="82">
        <f>SUM(B2:G2)</f>
        <v>284.89234919896217</v>
      </c>
    </row>
    <row r="3" spans="1:26" s="89" customFormat="1" ht="18.75" customHeight="1" x14ac:dyDescent="0.2">
      <c r="A3" s="86"/>
      <c r="B3" s="87"/>
      <c r="C3" s="87"/>
      <c r="D3" s="87"/>
      <c r="E3" s="87"/>
      <c r="F3" s="87"/>
      <c r="G3" s="79" t="s">
        <v>536</v>
      </c>
      <c r="H3" s="82">
        <f>SQRT(P15)</f>
        <v>76.72617436482571</v>
      </c>
      <c r="I3" s="88"/>
      <c r="J3" s="88"/>
      <c r="K3" s="88"/>
      <c r="L3" s="82">
        <f>_xlfn.STDEV.S(I9:I96)</f>
        <v>34.699748144283852</v>
      </c>
      <c r="M3" s="88"/>
      <c r="Q3" s="79" t="s">
        <v>536</v>
      </c>
      <c r="R3" s="82">
        <f>SQRT(Z15)</f>
        <v>76.6435548057906</v>
      </c>
    </row>
    <row r="4" spans="1:26" s="89" customFormat="1" ht="18.75" customHeight="1" x14ac:dyDescent="0.2">
      <c r="A4" s="86"/>
      <c r="B4" s="87"/>
      <c r="C4" s="87"/>
      <c r="D4" s="87"/>
      <c r="E4" s="87"/>
      <c r="F4" s="87"/>
      <c r="G4" s="79" t="s">
        <v>538</v>
      </c>
      <c r="H4" s="82">
        <f>TINV(0.05,P9-1)*(H3/SQRT(P9))</f>
        <v>34.018479945600433</v>
      </c>
      <c r="I4" s="88"/>
      <c r="J4" s="88"/>
      <c r="K4" s="88"/>
      <c r="L4" s="82">
        <f>TINV(0.05,L6-1)*(L3/SQRT(L6))</f>
        <v>17.255778789839443</v>
      </c>
      <c r="M4" s="88"/>
      <c r="Q4" s="79" t="s">
        <v>538</v>
      </c>
      <c r="R4" s="82">
        <f>TINV(0.05,Z9-1)*(R3/SQRT(Z9))</f>
        <v>33.981848485275222</v>
      </c>
    </row>
    <row r="5" spans="1:26" s="89" customFormat="1" ht="18.75" customHeight="1" x14ac:dyDescent="0.2">
      <c r="A5" s="86"/>
      <c r="B5" s="87"/>
      <c r="C5" s="87"/>
      <c r="D5" s="87"/>
      <c r="E5" s="87"/>
      <c r="F5" s="87"/>
      <c r="G5" s="90" t="s">
        <v>539</v>
      </c>
      <c r="H5" s="91">
        <f>H4/H2</f>
        <v>0.12081345993430574</v>
      </c>
      <c r="I5" s="88"/>
      <c r="J5" s="88"/>
      <c r="K5" s="88"/>
      <c r="L5" s="91">
        <f>L4/L2</f>
        <v>0.31630099055150662</v>
      </c>
      <c r="M5" s="88"/>
      <c r="Q5" s="90" t="s">
        <v>539</v>
      </c>
      <c r="R5" s="91">
        <f>R4/R2</f>
        <v>0.11927961063476328</v>
      </c>
    </row>
    <row r="6" spans="1:26" x14ac:dyDescent="0.2">
      <c r="A6" s="73" t="s">
        <v>14</v>
      </c>
      <c r="B6" t="s">
        <v>22</v>
      </c>
      <c r="G6" s="79" t="s">
        <v>541</v>
      </c>
      <c r="H6" s="92">
        <f>P9</f>
        <v>22</v>
      </c>
      <c r="L6" s="92">
        <f>COUNT(I9:I96)</f>
        <v>18</v>
      </c>
      <c r="Q6" s="79" t="s">
        <v>541</v>
      </c>
      <c r="R6" s="92">
        <f>Z9</f>
        <v>22</v>
      </c>
    </row>
    <row r="8" spans="1:26" s="1" customFormat="1" ht="49" x14ac:dyDescent="0.25">
      <c r="A8" s="109" t="s">
        <v>543</v>
      </c>
      <c r="B8" s="1" t="s">
        <v>544</v>
      </c>
      <c r="C8" s="1" t="s">
        <v>545</v>
      </c>
      <c r="D8" s="1" t="s">
        <v>546</v>
      </c>
      <c r="E8" s="1" t="s">
        <v>547</v>
      </c>
      <c r="F8" s="1" t="s">
        <v>548</v>
      </c>
      <c r="G8" s="1" t="s">
        <v>549</v>
      </c>
      <c r="H8" s="1" t="s">
        <v>550</v>
      </c>
      <c r="I8" s="1" t="s">
        <v>551</v>
      </c>
      <c r="J8" s="93" t="s">
        <v>552</v>
      </c>
      <c r="K8" s="94" t="s">
        <v>553</v>
      </c>
      <c r="L8" s="94" t="s">
        <v>554</v>
      </c>
      <c r="M8" s="95" t="s">
        <v>555</v>
      </c>
      <c r="O8" s="4" t="s">
        <v>556</v>
      </c>
      <c r="T8" s="93" t="s">
        <v>552</v>
      </c>
      <c r="U8" s="94" t="s">
        <v>553</v>
      </c>
      <c r="V8" s="94" t="s">
        <v>554</v>
      </c>
      <c r="W8" s="95" t="s">
        <v>555</v>
      </c>
      <c r="Y8" s="4" t="s">
        <v>556</v>
      </c>
    </row>
    <row r="9" spans="1:26" x14ac:dyDescent="0.2">
      <c r="A9" s="74" t="s">
        <v>21</v>
      </c>
      <c r="B9" s="75">
        <v>389.26898382078843</v>
      </c>
      <c r="C9" s="75">
        <v>91.478211197885273</v>
      </c>
      <c r="D9" s="75">
        <v>3.93908484152441</v>
      </c>
      <c r="E9" s="75"/>
      <c r="F9" s="75">
        <v>1.1608281153246294</v>
      </c>
      <c r="G9" s="75">
        <v>11.683717880545343</v>
      </c>
      <c r="H9" s="75">
        <v>497.53082585606802</v>
      </c>
      <c r="I9" s="75"/>
      <c r="J9" s="96"/>
      <c r="K9" s="97"/>
      <c r="L9" s="97"/>
      <c r="M9" s="98"/>
      <c r="O9" s="99" t="s">
        <v>542</v>
      </c>
      <c r="P9" s="100">
        <f>COUNT(J9:J132)</f>
        <v>22</v>
      </c>
      <c r="R9" s="75">
        <f>SUM(B9:G9)</f>
        <v>497.53082585606808</v>
      </c>
      <c r="T9" s="96"/>
      <c r="U9" s="97"/>
      <c r="V9" s="97"/>
      <c r="W9" s="98"/>
      <c r="Y9" s="99" t="s">
        <v>542</v>
      </c>
      <c r="Z9" s="100">
        <f>COUNT(T9:T480)</f>
        <v>22</v>
      </c>
    </row>
    <row r="10" spans="1:26" x14ac:dyDescent="0.2">
      <c r="A10" s="74" t="s">
        <v>23</v>
      </c>
      <c r="B10" s="75">
        <v>230.0912751276133</v>
      </c>
      <c r="C10" s="75">
        <v>54.071449654989124</v>
      </c>
      <c r="D10" s="75">
        <v>5.2521131220325472</v>
      </c>
      <c r="E10" s="75"/>
      <c r="F10" s="75">
        <v>0</v>
      </c>
      <c r="G10" s="75">
        <v>9.4787964419188739</v>
      </c>
      <c r="H10" s="75">
        <v>298.89363434655382</v>
      </c>
      <c r="I10" s="75"/>
      <c r="J10" s="96"/>
      <c r="K10" s="97"/>
      <c r="L10" s="97"/>
      <c r="M10" s="98"/>
      <c r="O10" s="99" t="s">
        <v>562</v>
      </c>
      <c r="P10" s="99">
        <v>4</v>
      </c>
      <c r="R10" s="75">
        <f t="shared" ref="R10:R73" si="1">SUM(B10:G10)</f>
        <v>298.89363434655382</v>
      </c>
      <c r="T10" s="96"/>
      <c r="U10" s="97"/>
      <c r="V10" s="97"/>
      <c r="W10" s="98"/>
      <c r="Y10" s="99" t="s">
        <v>562</v>
      </c>
      <c r="Z10" s="99">
        <v>4</v>
      </c>
    </row>
    <row r="11" spans="1:26" ht="16" x14ac:dyDescent="0.2">
      <c r="A11" s="74" t="s">
        <v>24</v>
      </c>
      <c r="B11" s="75">
        <v>306.04859118199875</v>
      </c>
      <c r="C11" s="75">
        <v>71.921418927769707</v>
      </c>
      <c r="D11" s="75">
        <v>1.750704374010849</v>
      </c>
      <c r="E11" s="75"/>
      <c r="F11" s="75">
        <v>7.4688895089285712</v>
      </c>
      <c r="G11" s="75">
        <v>6.2626433554103649</v>
      </c>
      <c r="H11" s="75">
        <v>393.45224734811825</v>
      </c>
      <c r="I11" s="75"/>
      <c r="J11" s="96"/>
      <c r="K11" s="97"/>
      <c r="L11" s="97"/>
      <c r="M11" s="98"/>
      <c r="O11" s="101" t="s">
        <v>563</v>
      </c>
      <c r="P11" s="16">
        <f>AVERAGE(J9:J132)</f>
        <v>1126.3142356521703</v>
      </c>
      <c r="R11" s="75">
        <f t="shared" si="1"/>
        <v>393.45224734811825</v>
      </c>
      <c r="T11" s="96"/>
      <c r="U11" s="97"/>
      <c r="V11" s="97"/>
      <c r="W11" s="98"/>
      <c r="Y11" s="101" t="s">
        <v>563</v>
      </c>
      <c r="Z11" s="16">
        <f>AVERAGE(T9:T480)</f>
        <v>1129.3267722757339</v>
      </c>
    </row>
    <row r="12" spans="1:26" ht="16" x14ac:dyDescent="0.2">
      <c r="A12" s="74" t="s">
        <v>25</v>
      </c>
      <c r="B12" s="75">
        <v>359.10812524802708</v>
      </c>
      <c r="C12" s="75">
        <v>84.390409433286365</v>
      </c>
      <c r="D12" s="75">
        <v>7.002817496043396</v>
      </c>
      <c r="E12" s="75"/>
      <c r="F12" s="75">
        <v>0</v>
      </c>
      <c r="G12" s="75">
        <v>7.2234006126846833</v>
      </c>
      <c r="H12" s="75">
        <v>457.72475279004152</v>
      </c>
      <c r="I12" s="75">
        <v>65.606591865357643</v>
      </c>
      <c r="J12" s="102">
        <f>SUM(H9:H12)</f>
        <v>1647.6014603407816</v>
      </c>
      <c r="K12" s="103">
        <f>AVERAGE(H9:H12)</f>
        <v>411.9003650851954</v>
      </c>
      <c r="L12" s="104">
        <f>(K12-P$12)^2</f>
        <v>16983.773163972171</v>
      </c>
      <c r="M12" s="105">
        <f>(H10-K12)^2+(H11-K12)^2+(H12-K12)^2+(H9-K12)^2</f>
        <v>22543.304560632907</v>
      </c>
      <c r="O12" s="101" t="s">
        <v>564</v>
      </c>
      <c r="P12" s="16">
        <f>P11/P10</f>
        <v>281.57855891304257</v>
      </c>
      <c r="R12" s="75">
        <f t="shared" si="1"/>
        <v>457.72475279004152</v>
      </c>
      <c r="T12" s="102">
        <f>SUM(R9:R12)</f>
        <v>1647.6014603407818</v>
      </c>
      <c r="U12" s="103">
        <f>AVERAGE(R9:R12)</f>
        <v>411.90036508519546</v>
      </c>
      <c r="V12" s="104">
        <f>(U12-Z$12)^2</f>
        <v>16788.040768057672</v>
      </c>
      <c r="W12" s="105">
        <f>(R10-U12)^2+(R11-U12)^2+(R12-U12)^2+(R9-U12)^2</f>
        <v>22543.304560632914</v>
      </c>
      <c r="Y12" s="99" t="s">
        <v>564</v>
      </c>
      <c r="Z12" s="16">
        <f>Z11/Z10</f>
        <v>282.33169306893348</v>
      </c>
    </row>
    <row r="13" spans="1:26" ht="18" x14ac:dyDescent="0.25">
      <c r="A13" s="74" t="s">
        <v>85</v>
      </c>
      <c r="B13" s="75">
        <v>369.79803948830653</v>
      </c>
      <c r="C13" s="75">
        <v>86.902539279752034</v>
      </c>
      <c r="D13" s="75">
        <v>7.4404935895461088</v>
      </c>
      <c r="E13" s="75"/>
      <c r="F13" s="75">
        <v>0</v>
      </c>
      <c r="G13" s="75">
        <v>16.547349130053217</v>
      </c>
      <c r="H13" s="75">
        <v>480.68842148765788</v>
      </c>
      <c r="I13" s="75"/>
      <c r="J13" s="96"/>
      <c r="K13" s="97"/>
      <c r="L13" s="97"/>
      <c r="M13" s="98"/>
      <c r="O13" s="99" t="s">
        <v>565</v>
      </c>
      <c r="P13" s="106">
        <f>SUM(L9:L132)/(P9-1)</f>
        <v>9961.1088519957411</v>
      </c>
      <c r="R13" s="75">
        <f t="shared" si="1"/>
        <v>480.68842148765788</v>
      </c>
      <c r="T13" s="96"/>
      <c r="U13" s="97"/>
      <c r="V13" s="97"/>
      <c r="W13" s="98"/>
      <c r="Y13" s="99" t="s">
        <v>565</v>
      </c>
      <c r="Z13" s="106">
        <f>SUM(V9:V480)/(Z9-1)</f>
        <v>9945.6330432043906</v>
      </c>
    </row>
    <row r="14" spans="1:26" ht="18" x14ac:dyDescent="0.25">
      <c r="A14" s="74" t="s">
        <v>86</v>
      </c>
      <c r="B14" s="75">
        <v>313.7507466994893</v>
      </c>
      <c r="C14" s="75">
        <v>73.731425474379975</v>
      </c>
      <c r="D14" s="75">
        <v>4.3767609350271224</v>
      </c>
      <c r="E14" s="75"/>
      <c r="F14" s="75">
        <v>3.2461556510044622</v>
      </c>
      <c r="G14" s="75">
        <v>47.012742831890733</v>
      </c>
      <c r="H14" s="75">
        <v>442.11783159179163</v>
      </c>
      <c r="I14" s="75"/>
      <c r="J14" s="96"/>
      <c r="K14" s="97"/>
      <c r="L14" s="97"/>
      <c r="M14" s="98"/>
      <c r="O14" s="99" t="s">
        <v>567</v>
      </c>
      <c r="P14" s="106">
        <f>SUM(M9:M132)/(P9*(P10-1))</f>
        <v>4590.5685083280587</v>
      </c>
      <c r="R14" s="75">
        <f t="shared" si="1"/>
        <v>442.11783159179163</v>
      </c>
      <c r="T14" s="96"/>
      <c r="U14" s="97"/>
      <c r="V14" s="97"/>
      <c r="W14" s="98"/>
      <c r="Y14" s="99" t="s">
        <v>567</v>
      </c>
      <c r="Z14" s="106">
        <f>SUM(W9:W480)/(Z9*(Z10-1))</f>
        <v>4578.7895001067227</v>
      </c>
    </row>
    <row r="15" spans="1:26" ht="17" x14ac:dyDescent="0.2">
      <c r="A15" s="74" t="s">
        <v>87</v>
      </c>
      <c r="B15" s="75">
        <v>303.82002588374826</v>
      </c>
      <c r="C15" s="75">
        <v>71.397706082680841</v>
      </c>
      <c r="D15" s="75">
        <v>4.8144370285298344</v>
      </c>
      <c r="E15" s="75"/>
      <c r="F15" s="75">
        <v>0</v>
      </c>
      <c r="G15" s="75">
        <v>14.617956820641682</v>
      </c>
      <c r="H15" s="75">
        <v>394.65012581560057</v>
      </c>
      <c r="I15" s="75"/>
      <c r="J15" s="96"/>
      <c r="K15" s="97"/>
      <c r="L15" s="97"/>
      <c r="M15" s="98"/>
      <c r="O15" s="107" t="s">
        <v>569</v>
      </c>
      <c r="P15" s="108">
        <f>((P9-1)*P13+P9*(P10-1)*P14)/(P9*P10-1)</f>
        <v>5886.9058326616369</v>
      </c>
      <c r="R15" s="75">
        <f t="shared" si="1"/>
        <v>394.65012581560057</v>
      </c>
      <c r="T15" s="96"/>
      <c r="U15" s="97"/>
      <c r="V15" s="97"/>
      <c r="W15" s="98"/>
      <c r="Y15" s="107" t="s">
        <v>569</v>
      </c>
      <c r="Z15" s="108">
        <f>((Z9-1)*Z13+Z9*(Z10-1)*Z14)/(Z9*Z10-1)</f>
        <v>5874.2344932682281</v>
      </c>
    </row>
    <row r="16" spans="1:26" x14ac:dyDescent="0.2">
      <c r="A16" s="74" t="s">
        <v>88</v>
      </c>
      <c r="B16" s="75">
        <v>342.86121985085856</v>
      </c>
      <c r="C16" s="75">
        <v>80.57238666495175</v>
      </c>
      <c r="D16" s="75">
        <v>3.501408748021698</v>
      </c>
      <c r="E16" s="75"/>
      <c r="F16" s="75">
        <v>0</v>
      </c>
      <c r="G16" s="75">
        <v>0</v>
      </c>
      <c r="H16" s="75">
        <v>426.93501526383199</v>
      </c>
      <c r="I16" s="75">
        <v>53.700210378681632</v>
      </c>
      <c r="J16" s="102">
        <f>SUM(H13:H16)</f>
        <v>1744.3913941588821</v>
      </c>
      <c r="K16" s="103">
        <f>AVERAGE(H13:H16)</f>
        <v>436.09784853972053</v>
      </c>
      <c r="L16" s="104">
        <f t="shared" ref="L16" si="2">(K16-P$12)^2</f>
        <v>23876.210866733189</v>
      </c>
      <c r="M16" s="105">
        <f>(H14-K16)^2+(H15-K16)^2+(H16-K16)^2+(H13-K16)^2</f>
        <v>3826.4306244298054</v>
      </c>
      <c r="R16" s="75">
        <f t="shared" si="1"/>
        <v>426.93501526383199</v>
      </c>
      <c r="T16" s="102">
        <f>SUM(R13:R16)</f>
        <v>1744.3913941588821</v>
      </c>
      <c r="U16" s="103">
        <f>AVERAGE(R13:R16)</f>
        <v>436.09784853972053</v>
      </c>
      <c r="V16" s="104">
        <f t="shared" ref="V16" si="3">(U16-Z$12)^2</f>
        <v>23644.030568266255</v>
      </c>
      <c r="W16" s="105">
        <f>(R14-U16)^2+(R15-U16)^2+(R16-U16)^2+(R13-U16)^2</f>
        <v>3826.4306244298054</v>
      </c>
    </row>
    <row r="17" spans="1:23" x14ac:dyDescent="0.2">
      <c r="A17" s="74" t="s">
        <v>209</v>
      </c>
      <c r="B17" s="75">
        <v>145.76339177548306</v>
      </c>
      <c r="C17" s="75">
        <v>34.254397067238514</v>
      </c>
      <c r="D17" s="75">
        <v>1.3130282805081368</v>
      </c>
      <c r="E17" s="75">
        <v>4.6901867088607601</v>
      </c>
      <c r="F17" s="75">
        <v>1.6837384259259263</v>
      </c>
      <c r="G17" s="75">
        <v>21.932682733400473</v>
      </c>
      <c r="H17" s="75">
        <v>204.94723828255613</v>
      </c>
      <c r="I17" s="75"/>
      <c r="J17" s="96"/>
      <c r="K17" s="97"/>
      <c r="L17" s="97"/>
      <c r="M17" s="98"/>
      <c r="R17" s="75">
        <f t="shared" si="1"/>
        <v>209.63742499141688</v>
      </c>
      <c r="T17" s="96"/>
      <c r="U17" s="97"/>
      <c r="V17" s="97"/>
      <c r="W17" s="98"/>
    </row>
    <row r="18" spans="1:23" x14ac:dyDescent="0.2">
      <c r="A18" s="74" t="s">
        <v>210</v>
      </c>
      <c r="B18" s="75">
        <v>217.10634698943088</v>
      </c>
      <c r="C18" s="75">
        <v>51.019991542516252</v>
      </c>
      <c r="D18" s="75">
        <v>3.93908484152441</v>
      </c>
      <c r="E18" s="75"/>
      <c r="F18" s="75">
        <v>6.7540509259259238</v>
      </c>
      <c r="G18" s="75">
        <v>5.0758061543716675</v>
      </c>
      <c r="H18" s="75">
        <v>283.89528045376909</v>
      </c>
      <c r="I18" s="75"/>
      <c r="J18" s="96"/>
      <c r="K18" s="97"/>
      <c r="L18" s="97"/>
      <c r="M18" s="98"/>
      <c r="R18" s="75">
        <f t="shared" si="1"/>
        <v>283.89528045376909</v>
      </c>
      <c r="T18" s="96"/>
      <c r="U18" s="97"/>
      <c r="V18" s="97"/>
      <c r="W18" s="98"/>
    </row>
    <row r="19" spans="1:23" x14ac:dyDescent="0.2">
      <c r="A19" s="74" t="s">
        <v>211</v>
      </c>
      <c r="B19" s="75">
        <v>192.14901243594744</v>
      </c>
      <c r="C19" s="75">
        <v>45.155017922447648</v>
      </c>
      <c r="D19" s="75">
        <v>3.063732654518986</v>
      </c>
      <c r="E19" s="75"/>
      <c r="F19" s="75">
        <v>0</v>
      </c>
      <c r="G19" s="75">
        <v>2.3288688654975491</v>
      </c>
      <c r="H19" s="75">
        <v>242.69663187841164</v>
      </c>
      <c r="I19" s="75"/>
      <c r="J19" s="96"/>
      <c r="K19" s="97"/>
      <c r="L19" s="97"/>
      <c r="M19" s="98"/>
      <c r="R19" s="75">
        <f t="shared" si="1"/>
        <v>242.69663187841164</v>
      </c>
      <c r="T19" s="96"/>
      <c r="U19" s="97"/>
      <c r="V19" s="97"/>
      <c r="W19" s="98"/>
    </row>
    <row r="20" spans="1:23" x14ac:dyDescent="0.2">
      <c r="A20" s="74" t="s">
        <v>212</v>
      </c>
      <c r="B20" s="75">
        <v>230.69877954702224</v>
      </c>
      <c r="C20" s="75">
        <v>54.214213193550222</v>
      </c>
      <c r="D20" s="75">
        <v>5.2521131220325472</v>
      </c>
      <c r="E20" s="75"/>
      <c r="F20" s="75">
        <v>1.870748299319728</v>
      </c>
      <c r="G20" s="75">
        <v>5.6694338671342646</v>
      </c>
      <c r="H20" s="75">
        <v>297.70528802905898</v>
      </c>
      <c r="I20" s="75">
        <v>39.108555399719492</v>
      </c>
      <c r="J20" s="102">
        <f>SUM(H17:H20)</f>
        <v>1029.2444386437958</v>
      </c>
      <c r="K20" s="103">
        <f>AVERAGE(H17:H20)</f>
        <v>257.31110966094894</v>
      </c>
      <c r="L20" s="104">
        <f t="shared" ref="L20" si="4">(K20-P$12)^2</f>
        <v>588.90909320293952</v>
      </c>
      <c r="M20" s="105">
        <f>(H18-K20)^2+(H19-K20)^2+(H20-K20)^2+(H17-K20)^2</f>
        <v>5293.9657693656627</v>
      </c>
      <c r="R20" s="75">
        <f t="shared" si="1"/>
        <v>297.70528802905898</v>
      </c>
      <c r="T20" s="102">
        <f>SUM(R17:R20)</f>
        <v>1033.9346253526567</v>
      </c>
      <c r="U20" s="103">
        <f>AVERAGE(R17:R20)</f>
        <v>258.48365633816417</v>
      </c>
      <c r="V20" s="104">
        <f t="shared" ref="V20" si="5">(U20-Z$12)^2</f>
        <v>568.72885591212207</v>
      </c>
      <c r="W20" s="105">
        <f>(R18-U20)^2+(R19-U20)^2+(R20-U20)^2+(R17-U20)^2</f>
        <v>4819.2714907617801</v>
      </c>
    </row>
    <row r="21" spans="1:23" x14ac:dyDescent="0.2">
      <c r="A21" s="74" t="s">
        <v>217</v>
      </c>
      <c r="B21" s="75">
        <v>244.43354896707905</v>
      </c>
      <c r="C21" s="75">
        <v>57.441884007263575</v>
      </c>
      <c r="D21" s="75">
        <v>2.1883804675135612</v>
      </c>
      <c r="E21" s="75">
        <v>2.7456633928571428</v>
      </c>
      <c r="F21" s="75">
        <v>1.6883503401360547</v>
      </c>
      <c r="G21" s="75">
        <v>6.6279568927122874</v>
      </c>
      <c r="H21" s="75">
        <v>312.38012067470459</v>
      </c>
      <c r="I21" s="75"/>
      <c r="J21" s="96"/>
      <c r="K21" s="97"/>
      <c r="L21" s="97"/>
      <c r="M21" s="98"/>
      <c r="R21" s="75">
        <f t="shared" si="1"/>
        <v>315.12578406756171</v>
      </c>
      <c r="T21" s="96"/>
      <c r="U21" s="97"/>
      <c r="V21" s="97"/>
      <c r="W21" s="98"/>
    </row>
    <row r="22" spans="1:23" x14ac:dyDescent="0.2">
      <c r="A22" s="74" t="s">
        <v>218</v>
      </c>
      <c r="B22" s="75">
        <v>254.11802700670745</v>
      </c>
      <c r="C22" s="75">
        <v>59.717736346576245</v>
      </c>
      <c r="D22" s="75">
        <v>5.6897892155352592</v>
      </c>
      <c r="E22" s="75"/>
      <c r="F22" s="75">
        <v>0</v>
      </c>
      <c r="G22" s="75">
        <v>7.4112549617533672</v>
      </c>
      <c r="H22" s="75">
        <v>326.93680753057231</v>
      </c>
      <c r="I22" s="75"/>
      <c r="J22" s="96"/>
      <c r="K22" s="97"/>
      <c r="L22" s="97"/>
      <c r="M22" s="98"/>
      <c r="R22" s="75">
        <f t="shared" si="1"/>
        <v>326.93680753057231</v>
      </c>
      <c r="T22" s="96"/>
      <c r="U22" s="97"/>
      <c r="V22" s="97"/>
      <c r="W22" s="98"/>
    </row>
    <row r="23" spans="1:23" x14ac:dyDescent="0.2">
      <c r="A23" s="74" t="s">
        <v>219</v>
      </c>
      <c r="B23" s="75">
        <v>197.03142308982382</v>
      </c>
      <c r="C23" s="75">
        <v>46.302384426108596</v>
      </c>
      <c r="D23" s="75">
        <v>4.8144370285298344</v>
      </c>
      <c r="E23" s="75"/>
      <c r="F23" s="75">
        <v>0</v>
      </c>
      <c r="G23" s="75">
        <v>23.055295951200183</v>
      </c>
      <c r="H23" s="75">
        <v>271.20354049566242</v>
      </c>
      <c r="I23" s="75"/>
      <c r="J23" s="96"/>
      <c r="K23" s="97"/>
      <c r="L23" s="97"/>
      <c r="M23" s="98"/>
      <c r="R23" s="75">
        <f t="shared" si="1"/>
        <v>271.20354049566242</v>
      </c>
      <c r="T23" s="96"/>
      <c r="U23" s="97"/>
      <c r="V23" s="97"/>
      <c r="W23" s="98"/>
    </row>
    <row r="24" spans="1:23" x14ac:dyDescent="0.2">
      <c r="A24" s="74" t="s">
        <v>220</v>
      </c>
      <c r="B24" s="75">
        <v>223.58090325286383</v>
      </c>
      <c r="C24" s="75">
        <v>52.541512264422998</v>
      </c>
      <c r="D24" s="75">
        <v>3.93908484152441</v>
      </c>
      <c r="E24" s="75"/>
      <c r="F24" s="75">
        <v>5.666298870051544</v>
      </c>
      <c r="G24" s="75">
        <v>1.5218436506259736</v>
      </c>
      <c r="H24" s="75">
        <v>287.2496428794887</v>
      </c>
      <c r="I24" s="75">
        <v>50.774894810659191</v>
      </c>
      <c r="J24" s="102">
        <f>SUM(H21:H24)</f>
        <v>1197.770111580428</v>
      </c>
      <c r="K24" s="103">
        <f>AVERAGE(H21:H24)</f>
        <v>299.44252789510699</v>
      </c>
      <c r="L24" s="104">
        <f t="shared" ref="L24" si="6">(K24-P$12)^2</f>
        <v>319.12138779215974</v>
      </c>
      <c r="M24" s="105">
        <f>(H22-K24)^2+(H23-K24)^2+(H24-K24)^2+(H21-K24)^2</f>
        <v>1869.4235739539367</v>
      </c>
      <c r="R24" s="75">
        <f t="shared" si="1"/>
        <v>287.2496428794887</v>
      </c>
      <c r="T24" s="102">
        <f>SUM(R21:R24)</f>
        <v>1200.5157749732853</v>
      </c>
      <c r="U24" s="103">
        <f>AVERAGE(R21:R24)</f>
        <v>300.12894374332132</v>
      </c>
      <c r="V24" s="104">
        <f t="shared" ref="V24" si="7">(U24-Z$12)^2</f>
        <v>316.74213156699841</v>
      </c>
      <c r="W24" s="105">
        <f>(R22-U24)^2+(R23-U24)^2+(R24-U24)^2+(R21-U24)^2</f>
        <v>1946.122124327361</v>
      </c>
    </row>
    <row r="25" spans="1:23" x14ac:dyDescent="0.2">
      <c r="A25" s="74" t="s">
        <v>272</v>
      </c>
      <c r="B25" s="75">
        <v>300.43379181500649</v>
      </c>
      <c r="C25" s="75">
        <v>70.601941076526515</v>
      </c>
      <c r="D25" s="75">
        <v>0.8753521870054245</v>
      </c>
      <c r="E25" s="75">
        <v>3.4551611111111105</v>
      </c>
      <c r="F25" s="75">
        <v>0</v>
      </c>
      <c r="G25" s="75">
        <v>0</v>
      </c>
      <c r="H25" s="75">
        <v>371.91108507853846</v>
      </c>
      <c r="I25" s="75"/>
      <c r="J25" s="96"/>
      <c r="K25" s="97"/>
      <c r="L25" s="97"/>
      <c r="M25" s="98"/>
      <c r="R25" s="75">
        <f t="shared" si="1"/>
        <v>375.36624618964959</v>
      </c>
      <c r="T25" s="96"/>
      <c r="U25" s="97"/>
      <c r="V25" s="97"/>
      <c r="W25" s="98"/>
    </row>
    <row r="26" spans="1:23" x14ac:dyDescent="0.2">
      <c r="A26" s="74" t="s">
        <v>273</v>
      </c>
      <c r="B26" s="75">
        <v>188.45620736676537</v>
      </c>
      <c r="C26" s="75">
        <v>44.287208731189857</v>
      </c>
      <c r="D26" s="75">
        <v>1.3130282805081368</v>
      </c>
      <c r="E26" s="75"/>
      <c r="F26" s="75">
        <v>0.34661458333333334</v>
      </c>
      <c r="G26" s="75">
        <v>4.3540740607343054</v>
      </c>
      <c r="H26" s="75">
        <v>238.75713302253098</v>
      </c>
      <c r="I26" s="75"/>
      <c r="J26" s="96"/>
      <c r="K26" s="97"/>
      <c r="L26" s="97"/>
      <c r="M26" s="98"/>
      <c r="R26" s="75">
        <f t="shared" si="1"/>
        <v>238.75713302253098</v>
      </c>
      <c r="T26" s="96"/>
      <c r="U26" s="97"/>
      <c r="V26" s="97"/>
      <c r="W26" s="98"/>
    </row>
    <row r="27" spans="1:23" x14ac:dyDescent="0.2">
      <c r="A27" s="74" t="s">
        <v>274</v>
      </c>
      <c r="B27" s="75">
        <v>241.80055060918869</v>
      </c>
      <c r="C27" s="75">
        <v>56.823129393159341</v>
      </c>
      <c r="D27" s="75">
        <v>2.1883804675135612</v>
      </c>
      <c r="E27" s="75"/>
      <c r="F27" s="75">
        <v>0</v>
      </c>
      <c r="G27" s="75">
        <v>6.0517712383275155</v>
      </c>
      <c r="H27" s="75">
        <v>306.86383170818908</v>
      </c>
      <c r="I27" s="75"/>
      <c r="J27" s="96"/>
      <c r="K27" s="97"/>
      <c r="L27" s="97"/>
      <c r="M27" s="98"/>
      <c r="R27" s="75">
        <f t="shared" si="1"/>
        <v>306.86383170818908</v>
      </c>
      <c r="T27" s="96"/>
      <c r="U27" s="97"/>
      <c r="V27" s="97"/>
      <c r="W27" s="98"/>
    </row>
    <row r="28" spans="1:23" x14ac:dyDescent="0.2">
      <c r="A28" s="74" t="s">
        <v>275</v>
      </c>
      <c r="B28" s="75">
        <v>195.57005316996214</v>
      </c>
      <c r="C28" s="75">
        <v>45.958962494941098</v>
      </c>
      <c r="D28" s="75">
        <v>0.8753521870054245</v>
      </c>
      <c r="E28" s="75"/>
      <c r="F28" s="75">
        <v>6.2002314814814818</v>
      </c>
      <c r="G28" s="75">
        <v>11.256629255596453</v>
      </c>
      <c r="H28" s="75">
        <v>259.86122858898659</v>
      </c>
      <c r="I28" s="75">
        <v>56.660238429172502</v>
      </c>
      <c r="J28" s="102">
        <f>SUM(H25:H28)</f>
        <v>1177.393278398245</v>
      </c>
      <c r="K28" s="103">
        <f>AVERAGE(H25:H28)</f>
        <v>294.34831959956125</v>
      </c>
      <c r="L28" s="104">
        <f t="shared" ref="L28" si="8">(K28-P$12)^2</f>
        <v>163.06678799095803</v>
      </c>
      <c r="M28" s="105">
        <f>(H26-K28)^2+(H27-K28)^2+(H28-K28)^2+(H25-K28)^2</f>
        <v>10452.36010350188</v>
      </c>
      <c r="R28" s="75">
        <f t="shared" si="1"/>
        <v>259.86122858898659</v>
      </c>
      <c r="T28" s="102">
        <f>SUM(R25:R28)</f>
        <v>1180.8484395093562</v>
      </c>
      <c r="U28" s="103">
        <f>AVERAGE(R25:R28)</f>
        <v>295.21210987733906</v>
      </c>
      <c r="V28" s="104">
        <f t="shared" ref="V28" si="9">(U28-Z$12)^2</f>
        <v>165.90513715825711</v>
      </c>
      <c r="W28" s="105">
        <f>(R26-U28)^2+(R27-U28)^2+(R28-U28)^2+(R25-U28)^2</f>
        <v>10997.29740913607</v>
      </c>
    </row>
    <row r="29" spans="1:23" x14ac:dyDescent="0.2">
      <c r="A29" s="74" t="s">
        <v>280</v>
      </c>
      <c r="B29" s="75">
        <v>134.88549460398704</v>
      </c>
      <c r="C29" s="75">
        <v>31.698091231936953</v>
      </c>
      <c r="D29" s="75">
        <v>0</v>
      </c>
      <c r="E29" s="75">
        <v>6.2729782293178538</v>
      </c>
      <c r="F29" s="75">
        <v>0.99124510833333324</v>
      </c>
      <c r="G29" s="75">
        <v>42.56112685401019</v>
      </c>
      <c r="H29" s="75">
        <v>210.13595779826753</v>
      </c>
      <c r="I29" s="75"/>
      <c r="J29" s="96"/>
      <c r="K29" s="97"/>
      <c r="L29" s="97"/>
      <c r="M29" s="98"/>
      <c r="R29" s="75">
        <f t="shared" si="1"/>
        <v>216.40893602758538</v>
      </c>
      <c r="T29" s="96"/>
      <c r="U29" s="97"/>
      <c r="V29" s="97"/>
      <c r="W29" s="98"/>
    </row>
    <row r="30" spans="1:23" x14ac:dyDescent="0.2">
      <c r="A30" s="74" t="s">
        <v>281</v>
      </c>
      <c r="B30" s="75">
        <v>196.1657600439417</v>
      </c>
      <c r="C30" s="75">
        <v>46.098953610326298</v>
      </c>
      <c r="D30" s="75">
        <v>0</v>
      </c>
      <c r="E30" s="75"/>
      <c r="F30" s="75">
        <v>9.1363522181016155</v>
      </c>
      <c r="G30" s="75">
        <v>52.663037068690187</v>
      </c>
      <c r="H30" s="75">
        <v>304.06410294105979</v>
      </c>
      <c r="I30" s="75"/>
      <c r="J30" s="96"/>
      <c r="K30" s="97"/>
      <c r="L30" s="97"/>
      <c r="M30" s="98"/>
      <c r="R30" s="75">
        <f t="shared" si="1"/>
        <v>304.06410294105979</v>
      </c>
      <c r="T30" s="96"/>
      <c r="U30" s="97"/>
      <c r="V30" s="97"/>
      <c r="W30" s="98"/>
    </row>
    <row r="31" spans="1:23" x14ac:dyDescent="0.2">
      <c r="A31" s="74" t="s">
        <v>282</v>
      </c>
      <c r="B31" s="75">
        <v>134.29418453355169</v>
      </c>
      <c r="C31" s="75">
        <v>31.559133365384643</v>
      </c>
      <c r="D31" s="75">
        <v>0.43767609350271225</v>
      </c>
      <c r="E31" s="75"/>
      <c r="F31" s="75">
        <v>8.9949492428124991</v>
      </c>
      <c r="G31" s="75">
        <v>25.312759462556397</v>
      </c>
      <c r="H31" s="75">
        <v>200.59870269780794</v>
      </c>
      <c r="I31" s="75"/>
      <c r="J31" s="96"/>
      <c r="K31" s="97"/>
      <c r="L31" s="97"/>
      <c r="M31" s="98"/>
      <c r="R31" s="75">
        <f t="shared" si="1"/>
        <v>200.59870269780794</v>
      </c>
      <c r="T31" s="96"/>
      <c r="U31" s="97"/>
      <c r="V31" s="97"/>
      <c r="W31" s="98"/>
    </row>
    <row r="32" spans="1:23" x14ac:dyDescent="0.2">
      <c r="A32" s="74" t="s">
        <v>283</v>
      </c>
      <c r="B32" s="75">
        <v>179.58188895895552</v>
      </c>
      <c r="C32" s="75">
        <v>42.201743905354547</v>
      </c>
      <c r="D32" s="75">
        <v>3.93908484152441</v>
      </c>
      <c r="E32" s="75"/>
      <c r="F32" s="75">
        <v>6.951360790639173</v>
      </c>
      <c r="G32" s="75">
        <v>48.691739576544975</v>
      </c>
      <c r="H32" s="75">
        <v>281.3658180730186</v>
      </c>
      <c r="I32" s="75"/>
      <c r="J32" s="102">
        <f>SUM(H29:H32)</f>
        <v>996.16458151015377</v>
      </c>
      <c r="K32" s="103">
        <f>AVERAGE(H29:H32)</f>
        <v>249.04114537753844</v>
      </c>
      <c r="L32" s="104">
        <f t="shared" ref="L32" si="10">(K32-P$12)^2</f>
        <v>1058.6832795804073</v>
      </c>
      <c r="M32" s="105">
        <f>(H30-K32)^2+(H31-K32)^2+(H32-K32)^2+(H29-K32)^2</f>
        <v>7932.6941972642235</v>
      </c>
      <c r="R32" s="75">
        <f t="shared" si="1"/>
        <v>281.3658180730186</v>
      </c>
      <c r="T32" s="102">
        <f>SUM(R29:R32)</f>
        <v>1002.4375597394717</v>
      </c>
      <c r="U32" s="103">
        <f>AVERAGE(R29:R32)</f>
        <v>250.60938993486792</v>
      </c>
      <c r="V32" s="104">
        <f t="shared" ref="V32" si="11">(U32-Z$12)^2</f>
        <v>1006.3045161295454</v>
      </c>
      <c r="W32" s="105">
        <f>(R30-U32)^2+(R31-U32)^2+(R32-U32)^2+(R29-U32)^2</f>
        <v>7474.1040997787568</v>
      </c>
    </row>
    <row r="33" spans="1:23" x14ac:dyDescent="0.2">
      <c r="A33" s="74" t="s">
        <v>305</v>
      </c>
      <c r="B33" s="75">
        <v>268.3097692871782</v>
      </c>
      <c r="C33" s="75">
        <v>63.052795782486875</v>
      </c>
      <c r="D33" s="75">
        <v>3.93908484152441</v>
      </c>
      <c r="E33" s="75">
        <v>2.6937187499999999</v>
      </c>
      <c r="F33" s="75">
        <v>4.2109375</v>
      </c>
      <c r="G33" s="75">
        <v>0.44091223961316572</v>
      </c>
      <c r="H33" s="75">
        <v>339.95349965080266</v>
      </c>
      <c r="I33" s="75"/>
      <c r="J33" s="96"/>
      <c r="K33" s="97"/>
      <c r="L33" s="97"/>
      <c r="M33" s="98"/>
      <c r="R33" s="75">
        <f t="shared" si="1"/>
        <v>342.64721840080267</v>
      </c>
      <c r="T33" s="96"/>
      <c r="U33" s="97"/>
      <c r="V33" s="97"/>
      <c r="W33" s="98"/>
    </row>
    <row r="34" spans="1:23" x14ac:dyDescent="0.2">
      <c r="A34" s="74" t="s">
        <v>306</v>
      </c>
      <c r="B34" s="75">
        <v>224.6460303932449</v>
      </c>
      <c r="C34" s="75">
        <v>52.791817142412548</v>
      </c>
      <c r="D34" s="75">
        <v>3.063732654518986</v>
      </c>
      <c r="E34" s="75"/>
      <c r="F34" s="75">
        <v>7.8166840277777774E-2</v>
      </c>
      <c r="G34" s="75">
        <v>1.1794639897008086</v>
      </c>
      <c r="H34" s="75">
        <v>281.75921102015502</v>
      </c>
      <c r="I34" s="75"/>
      <c r="J34" s="96"/>
      <c r="K34" s="97"/>
      <c r="L34" s="97"/>
      <c r="M34" s="98"/>
      <c r="R34" s="75">
        <f t="shared" si="1"/>
        <v>281.75921102015502</v>
      </c>
      <c r="T34" s="96"/>
      <c r="U34" s="97"/>
      <c r="V34" s="97"/>
      <c r="W34" s="98"/>
    </row>
    <row r="35" spans="1:23" x14ac:dyDescent="0.2">
      <c r="A35" s="74" t="s">
        <v>307</v>
      </c>
      <c r="B35" s="75">
        <v>247.12041703655592</v>
      </c>
      <c r="C35" s="75">
        <v>58.073298003590637</v>
      </c>
      <c r="D35" s="75">
        <v>0.8753521870054245</v>
      </c>
      <c r="E35" s="75"/>
      <c r="F35" s="75">
        <v>1.2836665920008339</v>
      </c>
      <c r="G35" s="75">
        <v>2.8800270536719834</v>
      </c>
      <c r="H35" s="75">
        <v>310.23276087282483</v>
      </c>
      <c r="I35" s="75"/>
      <c r="J35" s="96"/>
      <c r="K35" s="97"/>
      <c r="L35" s="97"/>
      <c r="M35" s="98"/>
      <c r="R35" s="75">
        <f t="shared" si="1"/>
        <v>310.23276087282483</v>
      </c>
      <c r="T35" s="96"/>
      <c r="U35" s="97"/>
      <c r="V35" s="97"/>
      <c r="W35" s="98"/>
    </row>
    <row r="36" spans="1:23" x14ac:dyDescent="0.2">
      <c r="A36" s="74" t="s">
        <v>308</v>
      </c>
      <c r="B36" s="75">
        <v>198.53883759544885</v>
      </c>
      <c r="C36" s="75">
        <v>46.656626834930478</v>
      </c>
      <c r="D36" s="75">
        <v>5.2521131220325472</v>
      </c>
      <c r="E36" s="75"/>
      <c r="F36" s="75">
        <v>0.5092592592592593</v>
      </c>
      <c r="G36" s="75">
        <v>0.58770348272084272</v>
      </c>
      <c r="H36" s="75">
        <v>251.54454029439199</v>
      </c>
      <c r="I36" s="75">
        <v>52.949158485273493</v>
      </c>
      <c r="J36" s="102">
        <f>SUM(H33:H36)</f>
        <v>1183.4900118381745</v>
      </c>
      <c r="K36" s="103">
        <f>AVERAGE(H33:H36)</f>
        <v>295.87250295954362</v>
      </c>
      <c r="L36" s="104">
        <f t="shared" ref="L36" si="12">(K36-P$12)^2</f>
        <v>204.31683640450291</v>
      </c>
      <c r="M36" s="105">
        <f>(H34-K36)^2+(H35-K36)^2+(H36-K36)^2+(H33-K36)^2</f>
        <v>4313.5045600402336</v>
      </c>
      <c r="R36" s="75">
        <f t="shared" si="1"/>
        <v>251.54454029439199</v>
      </c>
      <c r="T36" s="102">
        <f>SUM(R33:R36)</f>
        <v>1186.1837305881745</v>
      </c>
      <c r="U36" s="103">
        <f>AVERAGE(R33:R36)</f>
        <v>296.54593264704363</v>
      </c>
      <c r="V36" s="104">
        <f t="shared" ref="V36" si="13">(U36-Z$12)^2</f>
        <v>202.04460678391308</v>
      </c>
      <c r="W36" s="105">
        <f>(R34-U36)^2+(R35-U36)^2+(R36-U36)^2+(R33-U36)^2</f>
        <v>4556.4302651801754</v>
      </c>
    </row>
    <row r="37" spans="1:23" x14ac:dyDescent="0.2">
      <c r="A37" s="74" t="s">
        <v>321</v>
      </c>
      <c r="B37" s="75">
        <v>206.54493296231237</v>
      </c>
      <c r="C37" s="75">
        <v>48.538059246143405</v>
      </c>
      <c r="D37" s="75">
        <v>5.6897892155352592</v>
      </c>
      <c r="E37" s="75">
        <v>1.910328488372093</v>
      </c>
      <c r="F37" s="75">
        <v>0</v>
      </c>
      <c r="G37" s="75">
        <v>7.2101500519259458</v>
      </c>
      <c r="H37" s="75">
        <v>267.98293147591698</v>
      </c>
      <c r="I37" s="75"/>
      <c r="J37" s="96"/>
      <c r="K37" s="97"/>
      <c r="L37" s="97"/>
      <c r="M37" s="98"/>
      <c r="R37" s="75">
        <f t="shared" si="1"/>
        <v>269.89325996428909</v>
      </c>
      <c r="T37" s="96"/>
      <c r="U37" s="97"/>
      <c r="V37" s="97"/>
      <c r="W37" s="98"/>
    </row>
    <row r="38" spans="1:23" x14ac:dyDescent="0.2">
      <c r="A38" s="74" t="s">
        <v>322</v>
      </c>
      <c r="B38" s="75">
        <v>33.14580074299667</v>
      </c>
      <c r="C38" s="75">
        <v>6.7948891523143171</v>
      </c>
      <c r="D38" s="75">
        <v>0.43767609350271225</v>
      </c>
      <c r="E38" s="75"/>
      <c r="F38" s="75">
        <v>0</v>
      </c>
      <c r="G38" s="75">
        <v>0</v>
      </c>
      <c r="H38" s="75">
        <v>40.378365988813698</v>
      </c>
      <c r="I38" s="75"/>
      <c r="J38" s="96"/>
      <c r="K38" s="97"/>
      <c r="L38" s="97"/>
      <c r="M38" s="98"/>
      <c r="R38" s="75">
        <f t="shared" si="1"/>
        <v>40.378365988813698</v>
      </c>
      <c r="T38" s="96"/>
      <c r="U38" s="97"/>
      <c r="V38" s="97"/>
      <c r="W38" s="98"/>
    </row>
    <row r="39" spans="1:23" x14ac:dyDescent="0.2">
      <c r="A39" s="74" t="s">
        <v>323</v>
      </c>
      <c r="B39" s="75">
        <v>13.748649944582874</v>
      </c>
      <c r="C39" s="75">
        <v>2.8184732386394891</v>
      </c>
      <c r="D39" s="75">
        <v>1.750704374010849</v>
      </c>
      <c r="E39" s="75"/>
      <c r="F39" s="75">
        <v>10.086638980701835</v>
      </c>
      <c r="G39" s="75">
        <v>3.1344747078861923</v>
      </c>
      <c r="H39" s="75">
        <v>31.538941245821238</v>
      </c>
      <c r="I39" s="75"/>
      <c r="J39" s="96"/>
      <c r="K39" s="97"/>
      <c r="L39" s="97"/>
      <c r="M39" s="98"/>
      <c r="R39" s="75">
        <f t="shared" si="1"/>
        <v>31.538941245821238</v>
      </c>
      <c r="T39" s="96"/>
      <c r="U39" s="97"/>
      <c r="V39" s="97"/>
      <c r="W39" s="98"/>
    </row>
    <row r="40" spans="1:23" x14ac:dyDescent="0.2">
      <c r="A40" s="74" t="s">
        <v>324</v>
      </c>
      <c r="B40" s="75">
        <v>112.86011361973968</v>
      </c>
      <c r="C40" s="75">
        <v>26.522126700638822</v>
      </c>
      <c r="D40" s="75">
        <v>3.501408748021698</v>
      </c>
      <c r="E40" s="75"/>
      <c r="F40" s="75">
        <v>8.4779898254974562</v>
      </c>
      <c r="G40" s="75">
        <v>13.162974188180614</v>
      </c>
      <c r="H40" s="75">
        <v>164.52461308207828</v>
      </c>
      <c r="I40" s="75">
        <v>46.057363253856948</v>
      </c>
      <c r="J40" s="102">
        <f>SUM(H37:H40)</f>
        <v>504.42485179263019</v>
      </c>
      <c r="K40" s="103">
        <f>AVERAGE(H37:H40)</f>
        <v>126.10621294815755</v>
      </c>
      <c r="L40" s="104">
        <f t="shared" ref="L40" si="14">(K40-P$12)^2</f>
        <v>24171.6503598249</v>
      </c>
      <c r="M40" s="105">
        <f>(H38-K40)^2+(H39-K40)^2+(H40-K40)^2+(H37-K40)^2</f>
        <v>37897.209350563295</v>
      </c>
      <c r="R40" s="75">
        <f t="shared" si="1"/>
        <v>164.52461308207828</v>
      </c>
      <c r="T40" s="102">
        <f>SUM(R37:R40)</f>
        <v>506.33518028100229</v>
      </c>
      <c r="U40" s="103">
        <f>AVERAGE(R37:R40)</f>
        <v>126.58379507025057</v>
      </c>
      <c r="V40" s="104">
        <f t="shared" ref="V40" si="15">(U40-Z$12)^2</f>
        <v>24257.407731008134</v>
      </c>
      <c r="W40" s="105">
        <f>(R38-U40)^2+(R39-U40)^2+(R40-U40)^2+(R37-U40)^2</f>
        <v>38442.008641244072</v>
      </c>
    </row>
    <row r="41" spans="1:23" x14ac:dyDescent="0.2">
      <c r="A41" s="74" t="s">
        <v>325</v>
      </c>
      <c r="B41" s="75">
        <v>78.067585495478397</v>
      </c>
      <c r="C41" s="75">
        <v>18.345882591437423</v>
      </c>
      <c r="D41" s="75">
        <v>1.750704374010849</v>
      </c>
      <c r="E41" s="75">
        <v>3.8759452488687787</v>
      </c>
      <c r="F41" s="75">
        <v>0</v>
      </c>
      <c r="G41" s="75">
        <v>8.4914739106984705</v>
      </c>
      <c r="H41" s="75">
        <v>106.65564637162515</v>
      </c>
      <c r="I41" s="75"/>
      <c r="J41" s="96"/>
      <c r="K41" s="97"/>
      <c r="L41" s="97"/>
      <c r="M41" s="98"/>
      <c r="R41" s="75">
        <f t="shared" si="1"/>
        <v>110.53159162049393</v>
      </c>
      <c r="T41" s="96"/>
      <c r="U41" s="97"/>
      <c r="V41" s="97"/>
      <c r="W41" s="98"/>
    </row>
    <row r="42" spans="1:23" x14ac:dyDescent="0.2">
      <c r="A42" s="74" t="s">
        <v>326</v>
      </c>
      <c r="B42" s="75">
        <v>112.32028211439956</v>
      </c>
      <c r="C42" s="75">
        <v>26.395266296883896</v>
      </c>
      <c r="D42" s="75">
        <v>3.501408748021698</v>
      </c>
      <c r="E42" s="75"/>
      <c r="F42" s="75">
        <v>0</v>
      </c>
      <c r="G42" s="75">
        <v>4.2041794438927615</v>
      </c>
      <c r="H42" s="75">
        <v>146.42113660319794</v>
      </c>
      <c r="I42" s="75"/>
      <c r="J42" s="96"/>
      <c r="K42" s="97"/>
      <c r="L42" s="97"/>
      <c r="M42" s="98"/>
      <c r="R42" s="75">
        <f t="shared" si="1"/>
        <v>146.42113660319794</v>
      </c>
      <c r="T42" s="96"/>
      <c r="U42" s="97"/>
      <c r="V42" s="97"/>
      <c r="W42" s="98"/>
    </row>
    <row r="43" spans="1:23" x14ac:dyDescent="0.2">
      <c r="A43" s="74" t="s">
        <v>327</v>
      </c>
      <c r="B43" s="75">
        <v>109.51423492948973</v>
      </c>
      <c r="C43" s="75">
        <v>25.735845208430085</v>
      </c>
      <c r="D43" s="75">
        <v>1.3130282805081368</v>
      </c>
      <c r="E43" s="75"/>
      <c r="F43" s="75">
        <v>4.9205406250000007E-2</v>
      </c>
      <c r="G43" s="75">
        <v>7.0045223958817244</v>
      </c>
      <c r="H43" s="75">
        <v>143.61683622055969</v>
      </c>
      <c r="I43" s="75"/>
      <c r="J43" s="96"/>
      <c r="K43" s="97"/>
      <c r="L43" s="97"/>
      <c r="M43" s="98"/>
      <c r="R43" s="75">
        <f t="shared" si="1"/>
        <v>143.61683622055969</v>
      </c>
      <c r="T43" s="96"/>
      <c r="U43" s="97"/>
      <c r="V43" s="97"/>
      <c r="W43" s="98"/>
    </row>
    <row r="44" spans="1:23" x14ac:dyDescent="0.2">
      <c r="A44" s="74" t="s">
        <v>328</v>
      </c>
      <c r="B44" s="75">
        <v>178.60464946601226</v>
      </c>
      <c r="C44" s="75">
        <v>41.972092624512882</v>
      </c>
      <c r="D44" s="75">
        <v>3.93908484152441</v>
      </c>
      <c r="E44" s="75"/>
      <c r="F44" s="75">
        <v>1.347775E-2</v>
      </c>
      <c r="G44" s="75">
        <v>22.333475647973483</v>
      </c>
      <c r="H44" s="75">
        <v>246.86278033002304</v>
      </c>
      <c r="I44" s="75"/>
      <c r="J44" s="102">
        <f>SUM(H41:H44)</f>
        <v>643.55639952540582</v>
      </c>
      <c r="K44" s="103">
        <f>AVERAGE(H41:H44)</f>
        <v>160.88909988135146</v>
      </c>
      <c r="L44" s="104">
        <f t="shared" ref="L44" si="16">(K44-P$12)^2</f>
        <v>14565.945521362248</v>
      </c>
      <c r="M44" s="105">
        <f>(H42-K44)^2+(H43-K44)^2+(H44-K44)^2+(H41-K44)^2</f>
        <v>10840.394262867845</v>
      </c>
      <c r="R44" s="75">
        <f t="shared" si="1"/>
        <v>246.86278033002304</v>
      </c>
      <c r="T44" s="102">
        <f>SUM(R41:R44)</f>
        <v>647.43234477427461</v>
      </c>
      <c r="U44" s="103">
        <f>AVERAGE(R41:R44)</f>
        <v>161.85808619356865</v>
      </c>
      <c r="V44" s="104">
        <f t="shared" ref="V44" si="17">(U44-Z$12)^2</f>
        <v>14513.88995355995</v>
      </c>
      <c r="W44" s="105">
        <f>(R42-U44)^2+(R43-U44)^2+(R44-U44)^2+(R41-U44)^2</f>
        <v>10431.24968362548</v>
      </c>
    </row>
    <row r="45" spans="1:23" x14ac:dyDescent="0.2">
      <c r="A45" s="74" t="s">
        <v>333</v>
      </c>
      <c r="B45" s="75">
        <v>109.47779015209495</v>
      </c>
      <c r="C45" s="75">
        <v>25.727280685742311</v>
      </c>
      <c r="D45" s="75">
        <v>0.8753521870054245</v>
      </c>
      <c r="E45" s="75">
        <v>1.1539245810055867</v>
      </c>
      <c r="F45" s="75">
        <v>1.3153698979591839</v>
      </c>
      <c r="G45" s="75">
        <v>0</v>
      </c>
      <c r="H45" s="75">
        <v>137.39579292280189</v>
      </c>
      <c r="I45" s="75"/>
      <c r="J45" s="96"/>
      <c r="K45" s="97"/>
      <c r="L45" s="97"/>
      <c r="M45" s="98"/>
      <c r="R45" s="75">
        <f t="shared" si="1"/>
        <v>138.54971750380747</v>
      </c>
      <c r="T45" s="96"/>
      <c r="U45" s="97"/>
      <c r="V45" s="97"/>
      <c r="W45" s="98"/>
    </row>
    <row r="46" spans="1:23" x14ac:dyDescent="0.2">
      <c r="A46" s="74" t="s">
        <v>334</v>
      </c>
      <c r="B46" s="75">
        <v>49.950682548496189</v>
      </c>
      <c r="C46" s="75">
        <v>10.239889922441717</v>
      </c>
      <c r="D46" s="75">
        <v>0</v>
      </c>
      <c r="E46" s="75"/>
      <c r="F46" s="75">
        <v>0</v>
      </c>
      <c r="G46" s="75">
        <v>7.2449404074397856</v>
      </c>
      <c r="H46" s="75">
        <v>67.435512878377693</v>
      </c>
      <c r="I46" s="75"/>
      <c r="J46" s="96"/>
      <c r="K46" s="97"/>
      <c r="L46" s="97"/>
      <c r="M46" s="98"/>
      <c r="R46" s="75">
        <f t="shared" si="1"/>
        <v>67.435512878377693</v>
      </c>
      <c r="T46" s="96"/>
      <c r="U46" s="97"/>
      <c r="V46" s="97"/>
      <c r="W46" s="98"/>
    </row>
    <row r="47" spans="1:23" x14ac:dyDescent="0.2">
      <c r="A47" s="74" t="s">
        <v>335</v>
      </c>
      <c r="B47" s="75">
        <v>207.53564952332897</v>
      </c>
      <c r="C47" s="75">
        <v>48.770877637982302</v>
      </c>
      <c r="D47" s="75">
        <v>1.3130282805081368</v>
      </c>
      <c r="E47" s="75"/>
      <c r="F47" s="75">
        <v>0</v>
      </c>
      <c r="G47" s="75">
        <v>1.827431276894703</v>
      </c>
      <c r="H47" s="75">
        <v>259.44698671871413</v>
      </c>
      <c r="I47" s="75"/>
      <c r="J47" s="96"/>
      <c r="K47" s="97"/>
      <c r="L47" s="97"/>
      <c r="M47" s="98"/>
      <c r="R47" s="75">
        <f t="shared" si="1"/>
        <v>259.44698671871413</v>
      </c>
      <c r="T47" s="96"/>
      <c r="U47" s="97"/>
      <c r="V47" s="97"/>
      <c r="W47" s="98"/>
    </row>
    <row r="48" spans="1:23" x14ac:dyDescent="0.2">
      <c r="A48" s="74" t="s">
        <v>336</v>
      </c>
      <c r="B48" s="75">
        <v>73.035763831253021</v>
      </c>
      <c r="C48" s="75">
        <v>17.163404500344459</v>
      </c>
      <c r="D48" s="75">
        <v>0</v>
      </c>
      <c r="E48" s="75"/>
      <c r="F48" s="75">
        <v>0.84183673469387754</v>
      </c>
      <c r="G48" s="75">
        <v>3.3352199940032503</v>
      </c>
      <c r="H48" s="75">
        <v>94.376225060294601</v>
      </c>
      <c r="I48" s="75">
        <v>31.235553997194955</v>
      </c>
      <c r="J48" s="102">
        <f>SUM(H45:H48)</f>
        <v>558.65451758018833</v>
      </c>
      <c r="K48" s="103">
        <f>AVERAGE(H45:H48)</f>
        <v>139.66362939504708</v>
      </c>
      <c r="L48" s="104">
        <f t="shared" ref="L48" si="18">(K48-P$12)^2</f>
        <v>20139.847220097628</v>
      </c>
      <c r="M48" s="105">
        <f>(H46-K48)^2+(H47-K48)^2+(H48-K48)^2+(H45-K48)^2</f>
        <v>21621.045580919075</v>
      </c>
      <c r="R48" s="75">
        <f t="shared" si="1"/>
        <v>94.376225060294601</v>
      </c>
      <c r="T48" s="102">
        <f>SUM(R45:R48)</f>
        <v>559.80844216119385</v>
      </c>
      <c r="U48" s="103">
        <f>AVERAGE(R45:R48)</f>
        <v>139.95211054029846</v>
      </c>
      <c r="V48" s="104">
        <f t="shared" ref="V48" si="19">(U48-Z$12)^2</f>
        <v>20271.945521028389</v>
      </c>
      <c r="W48" s="105">
        <f>(R46-U48)^2+(R47-U48)^2+(R48-U48)^2+(R45-U48)^2</f>
        <v>21616.810412871011</v>
      </c>
    </row>
    <row r="49" spans="1:23" x14ac:dyDescent="0.2">
      <c r="A49" s="74" t="s">
        <v>345</v>
      </c>
      <c r="B49" s="75">
        <v>61.727517826969731</v>
      </c>
      <c r="C49" s="75">
        <v>12.654141154528794</v>
      </c>
      <c r="D49" s="75">
        <v>7.4404935895461088</v>
      </c>
      <c r="E49" s="75">
        <v>1.999665178571429</v>
      </c>
      <c r="F49" s="75">
        <v>0</v>
      </c>
      <c r="G49" s="75">
        <v>0.37404258554441</v>
      </c>
      <c r="H49" s="75">
        <v>82.196195156589056</v>
      </c>
      <c r="I49" s="75"/>
      <c r="J49" s="96"/>
      <c r="K49" s="97"/>
      <c r="L49" s="97"/>
      <c r="M49" s="98"/>
      <c r="R49" s="75">
        <f t="shared" si="1"/>
        <v>84.195860335160489</v>
      </c>
      <c r="T49" s="96"/>
      <c r="U49" s="97"/>
      <c r="V49" s="97"/>
      <c r="W49" s="98"/>
    </row>
    <row r="50" spans="1:23" x14ac:dyDescent="0.2">
      <c r="A50" s="74" t="s">
        <v>346</v>
      </c>
      <c r="B50" s="75">
        <v>137.19810277994804</v>
      </c>
      <c r="C50" s="75">
        <v>32.241554153287787</v>
      </c>
      <c r="D50" s="75">
        <v>2.1883804675135612</v>
      </c>
      <c r="E50" s="75"/>
      <c r="F50" s="75">
        <v>2.1573540276624463</v>
      </c>
      <c r="G50" s="75">
        <v>0</v>
      </c>
      <c r="H50" s="75">
        <v>173.78539142841183</v>
      </c>
      <c r="I50" s="75"/>
      <c r="J50" s="96"/>
      <c r="K50" s="97"/>
      <c r="L50" s="97"/>
      <c r="M50" s="98"/>
      <c r="R50" s="75">
        <f t="shared" si="1"/>
        <v>173.78539142841183</v>
      </c>
      <c r="T50" s="96"/>
      <c r="U50" s="97"/>
      <c r="V50" s="97"/>
      <c r="W50" s="98"/>
    </row>
    <row r="51" spans="1:23" x14ac:dyDescent="0.2">
      <c r="A51" s="74" t="s">
        <v>347</v>
      </c>
      <c r="B51" s="75">
        <v>167.87574061112187</v>
      </c>
      <c r="C51" s="75">
        <v>39.450799043613635</v>
      </c>
      <c r="D51" s="75">
        <v>7.4404935895461088</v>
      </c>
      <c r="E51" s="75"/>
      <c r="F51" s="75">
        <v>0</v>
      </c>
      <c r="G51" s="75">
        <v>3.3256711517451962</v>
      </c>
      <c r="H51" s="75">
        <v>218.09270439602682</v>
      </c>
      <c r="I51" s="75"/>
      <c r="J51" s="96"/>
      <c r="K51" s="97"/>
      <c r="L51" s="97"/>
      <c r="M51" s="98"/>
      <c r="R51" s="75">
        <f t="shared" si="1"/>
        <v>218.09270439602682</v>
      </c>
      <c r="T51" s="96"/>
      <c r="U51" s="97"/>
      <c r="V51" s="97"/>
      <c r="W51" s="98"/>
    </row>
    <row r="52" spans="1:23" x14ac:dyDescent="0.2">
      <c r="A52" s="74" t="s">
        <v>348</v>
      </c>
      <c r="B52" s="75">
        <v>73.987609688959026</v>
      </c>
      <c r="C52" s="75">
        <v>17.38708827690537</v>
      </c>
      <c r="D52" s="75">
        <v>6.127465309037972</v>
      </c>
      <c r="E52" s="75"/>
      <c r="F52" s="75">
        <v>1.1965937499999999</v>
      </c>
      <c r="G52" s="75">
        <v>0</v>
      </c>
      <c r="H52" s="75">
        <v>98.698757024902378</v>
      </c>
      <c r="I52" s="75"/>
      <c r="J52" s="102">
        <f>SUM(H49:H52)</f>
        <v>572.77304800593015</v>
      </c>
      <c r="K52" s="103">
        <f>AVERAGE(H49:H52)</f>
        <v>143.19326200148254</v>
      </c>
      <c r="L52" s="104">
        <f t="shared" ref="L52" si="20">(K52-P$12)^2</f>
        <v>19150.490401300627</v>
      </c>
      <c r="M52" s="105">
        <f>(H50-K52)^2+(H51-K52)^2+(H52-K52)^2+(H49-K52)^2</f>
        <v>12246.20799067897</v>
      </c>
      <c r="R52" s="75">
        <f t="shared" si="1"/>
        <v>98.698757024902378</v>
      </c>
      <c r="T52" s="102">
        <f>SUM(R49:R52)</f>
        <v>574.77271318450153</v>
      </c>
      <c r="U52" s="103">
        <f>AVERAGE(R49:R52)</f>
        <v>143.69317829612538</v>
      </c>
      <c r="V52" s="104">
        <f t="shared" ref="V52" si="21">(U52-Z$12)^2</f>
        <v>19220.637778410128</v>
      </c>
      <c r="W52" s="105">
        <f>(R50-U52)^2+(R51-U52)^2+(R52-U52)^2+(R49-U52)^2</f>
        <v>12005.259565169308</v>
      </c>
    </row>
    <row r="53" spans="1:23" x14ac:dyDescent="0.2">
      <c r="A53" s="74" t="s">
        <v>350</v>
      </c>
      <c r="B53" s="75">
        <v>295.22850810398972</v>
      </c>
      <c r="C53" s="75">
        <v>69.378699404437583</v>
      </c>
      <c r="D53" s="75">
        <v>2.1883804675135612</v>
      </c>
      <c r="E53" s="75">
        <v>3.950150109170306</v>
      </c>
      <c r="F53" s="75">
        <v>0</v>
      </c>
      <c r="G53" s="75">
        <v>37.389795882891754</v>
      </c>
      <c r="H53" s="75">
        <v>404.18538385883267</v>
      </c>
      <c r="I53" s="75"/>
      <c r="J53" s="96"/>
      <c r="K53" s="97"/>
      <c r="L53" s="97"/>
      <c r="M53" s="98"/>
      <c r="R53" s="75">
        <f t="shared" si="1"/>
        <v>408.13553396800296</v>
      </c>
      <c r="T53" s="96"/>
      <c r="U53" s="97"/>
      <c r="V53" s="97"/>
      <c r="W53" s="98"/>
    </row>
    <row r="54" spans="1:23" x14ac:dyDescent="0.2">
      <c r="A54" s="74" t="s">
        <v>351</v>
      </c>
      <c r="B54" s="75">
        <v>245.22545285650605</v>
      </c>
      <c r="C54" s="75">
        <v>57.627981421278918</v>
      </c>
      <c r="D54" s="75">
        <v>2.6260565610162736</v>
      </c>
      <c r="E54" s="75"/>
      <c r="F54" s="75">
        <v>4.7765259259259256</v>
      </c>
      <c r="G54" s="75">
        <v>6.8701699385707959</v>
      </c>
      <c r="H54" s="75">
        <v>317.12618670329795</v>
      </c>
      <c r="I54" s="75"/>
      <c r="J54" s="96"/>
      <c r="K54" s="97"/>
      <c r="L54" s="97"/>
      <c r="M54" s="98"/>
      <c r="R54" s="75">
        <f t="shared" si="1"/>
        <v>317.12618670329795</v>
      </c>
      <c r="T54" s="96"/>
      <c r="U54" s="97"/>
      <c r="V54" s="97"/>
      <c r="W54" s="98"/>
    </row>
    <row r="55" spans="1:23" x14ac:dyDescent="0.2">
      <c r="A55" s="74" t="s">
        <v>352</v>
      </c>
      <c r="B55" s="75">
        <v>243.81769951584104</v>
      </c>
      <c r="C55" s="75">
        <v>57.297159386222638</v>
      </c>
      <c r="D55" s="75">
        <v>4.8144370285298344</v>
      </c>
      <c r="E55" s="75"/>
      <c r="F55" s="75">
        <v>0</v>
      </c>
      <c r="G55" s="75">
        <v>0</v>
      </c>
      <c r="H55" s="75">
        <v>305.92929593059353</v>
      </c>
      <c r="I55" s="75"/>
      <c r="J55" s="96"/>
      <c r="K55" s="97"/>
      <c r="L55" s="97"/>
      <c r="M55" s="98"/>
      <c r="R55" s="75">
        <f t="shared" si="1"/>
        <v>305.92929593059353</v>
      </c>
      <c r="T55" s="96"/>
      <c r="U55" s="97"/>
      <c r="V55" s="97"/>
      <c r="W55" s="98"/>
    </row>
    <row r="56" spans="1:23" x14ac:dyDescent="0.2">
      <c r="A56" s="74" t="s">
        <v>353</v>
      </c>
      <c r="B56" s="75">
        <v>281.20942533304009</v>
      </c>
      <c r="C56" s="75">
        <v>66.084214953264421</v>
      </c>
      <c r="D56" s="75">
        <v>3.063732654518986</v>
      </c>
      <c r="E56" s="75"/>
      <c r="F56" s="75">
        <v>4.2350343750000006</v>
      </c>
      <c r="G56" s="75">
        <v>4.4141947559435426</v>
      </c>
      <c r="H56" s="75">
        <v>359.00660207176696</v>
      </c>
      <c r="I56" s="75">
        <v>24.432538569424963</v>
      </c>
      <c r="J56" s="102">
        <f>SUM(H53:H56)</f>
        <v>1386.2474685644911</v>
      </c>
      <c r="K56" s="103">
        <f>AVERAGE(H53:H56)</f>
        <v>346.56186714112278</v>
      </c>
      <c r="L56" s="104">
        <f t="shared" ref="L56" si="22">(K56-P$12)^2</f>
        <v>4222.8303482656765</v>
      </c>
      <c r="M56" s="105">
        <f>(H54-K56)^2+(H55-K56)^2+(H56-K56)^2+(H53-K56)^2</f>
        <v>5992.8062324266612</v>
      </c>
      <c r="R56" s="75">
        <f t="shared" si="1"/>
        <v>359.00660207176696</v>
      </c>
      <c r="T56" s="102">
        <f>SUM(R53:R56)</f>
        <v>1390.1976186736615</v>
      </c>
      <c r="U56" s="103">
        <f>AVERAGE(R53:R56)</f>
        <v>347.54940466841538</v>
      </c>
      <c r="V56" s="104">
        <f t="shared" ref="V56" si="23">(U56-Z$12)^2</f>
        <v>4253.3499062731962</v>
      </c>
      <c r="W56" s="105">
        <f>(R54-U56)^2+(R55-U56)^2+(R56-U56)^2+(R53-U56)^2</f>
        <v>6459.7520785468696</v>
      </c>
    </row>
    <row r="57" spans="1:23" x14ac:dyDescent="0.2">
      <c r="A57" s="74" t="s">
        <v>358</v>
      </c>
      <c r="B57" s="75">
        <v>286.57662831283636</v>
      </c>
      <c r="C57" s="75">
        <v>67.345507653516535</v>
      </c>
      <c r="D57" s="75">
        <v>3.501408748021698</v>
      </c>
      <c r="E57" s="75">
        <v>2.3937466397849461</v>
      </c>
      <c r="F57" s="75">
        <v>0</v>
      </c>
      <c r="G57" s="75">
        <v>3.0552248687968206</v>
      </c>
      <c r="H57" s="75">
        <v>360.47876958317141</v>
      </c>
      <c r="I57" s="75"/>
      <c r="J57" s="96"/>
      <c r="K57" s="97"/>
      <c r="L57" s="97"/>
      <c r="M57" s="98"/>
      <c r="R57" s="75">
        <f t="shared" si="1"/>
        <v>362.87251622295634</v>
      </c>
      <c r="T57" s="96"/>
      <c r="U57" s="97"/>
      <c r="V57" s="97"/>
      <c r="W57" s="98"/>
    </row>
    <row r="58" spans="1:23" x14ac:dyDescent="0.2">
      <c r="A58" s="74" t="s">
        <v>359</v>
      </c>
      <c r="B58" s="75">
        <v>301.21840430448265</v>
      </c>
      <c r="C58" s="75">
        <v>70.786325011553416</v>
      </c>
      <c r="D58" s="75">
        <v>2.1883804675135612</v>
      </c>
      <c r="E58" s="75"/>
      <c r="F58" s="75">
        <v>5.8137750000000006</v>
      </c>
      <c r="G58" s="75">
        <v>2.076318025879174</v>
      </c>
      <c r="H58" s="75">
        <v>382.08320280942883</v>
      </c>
      <c r="I58" s="75"/>
      <c r="J58" s="96"/>
      <c r="K58" s="97"/>
      <c r="L58" s="97"/>
      <c r="M58" s="98"/>
      <c r="R58" s="75">
        <f t="shared" si="1"/>
        <v>382.08320280942883</v>
      </c>
      <c r="T58" s="96"/>
      <c r="U58" s="97"/>
      <c r="V58" s="97"/>
      <c r="W58" s="98"/>
    </row>
    <row r="59" spans="1:23" x14ac:dyDescent="0.2">
      <c r="A59" s="74" t="s">
        <v>360</v>
      </c>
      <c r="B59" s="75">
        <v>350.1022489546736</v>
      </c>
      <c r="C59" s="75">
        <v>82.274028504348294</v>
      </c>
      <c r="D59" s="75">
        <v>2.6260565610162736</v>
      </c>
      <c r="E59" s="75"/>
      <c r="F59" s="75">
        <v>0</v>
      </c>
      <c r="G59" s="75">
        <v>0</v>
      </c>
      <c r="H59" s="75">
        <v>435.00233402003818</v>
      </c>
      <c r="I59" s="75"/>
      <c r="J59" s="96"/>
      <c r="K59" s="97"/>
      <c r="L59" s="97"/>
      <c r="M59" s="98"/>
      <c r="R59" s="75">
        <f t="shared" si="1"/>
        <v>435.00233402003818</v>
      </c>
      <c r="T59" s="96"/>
      <c r="U59" s="97"/>
      <c r="V59" s="97"/>
      <c r="W59" s="98"/>
    </row>
    <row r="60" spans="1:23" x14ac:dyDescent="0.2">
      <c r="A60" s="74" t="s">
        <v>361</v>
      </c>
      <c r="B60" s="75">
        <v>419.09796021321023</v>
      </c>
      <c r="C60" s="75">
        <v>98.488020650104403</v>
      </c>
      <c r="D60" s="75">
        <v>0.8753521870054245</v>
      </c>
      <c r="E60" s="75"/>
      <c r="F60" s="75">
        <v>7.8318981481481496</v>
      </c>
      <c r="G60" s="75">
        <v>0</v>
      </c>
      <c r="H60" s="75">
        <v>526.29323119846822</v>
      </c>
      <c r="I60" s="75">
        <v>90.302945301542792</v>
      </c>
      <c r="J60" s="102">
        <f>SUM(H57:H60)</f>
        <v>1703.8575376111066</v>
      </c>
      <c r="K60" s="103">
        <f>AVERAGE(H57:H60)</f>
        <v>425.96438440277666</v>
      </c>
      <c r="L60" s="104">
        <f t="shared" ref="L60" si="24">(K60-P$12)^2</f>
        <v>20847.266602351945</v>
      </c>
      <c r="M60" s="105">
        <f>(H58-K60)^2+(H59-K60)^2+(H60-K60)^2+(H57-K60)^2</f>
        <v>16361.485878967578</v>
      </c>
      <c r="R60" s="75">
        <f t="shared" si="1"/>
        <v>526.29323119846822</v>
      </c>
      <c r="T60" s="102">
        <f>SUM(R57:R60)</f>
        <v>1706.2512842508916</v>
      </c>
      <c r="U60" s="103">
        <f>AVERAGE(R57:R60)</f>
        <v>426.56282106272289</v>
      </c>
      <c r="V60" s="104">
        <f t="shared" ref="V60" si="25">(U60-Z$12)^2</f>
        <v>20802.618282360865</v>
      </c>
      <c r="W60" s="105">
        <f>(R58-U60)^2+(R59-U60)^2+(R60-U60)^2+(R57-U60)^2</f>
        <v>16052.27145534183</v>
      </c>
    </row>
    <row r="61" spans="1:23" x14ac:dyDescent="0.2">
      <c r="A61" s="74" t="s">
        <v>370</v>
      </c>
      <c r="B61" s="75">
        <v>121.90564589731426</v>
      </c>
      <c r="C61" s="75">
        <v>28.647826785868848</v>
      </c>
      <c r="D61" s="75">
        <v>4.3767609350271224</v>
      </c>
      <c r="E61" s="75">
        <v>5.5377012448132783</v>
      </c>
      <c r="F61" s="75">
        <v>3.2845312499999997</v>
      </c>
      <c r="G61" s="75">
        <v>0</v>
      </c>
      <c r="H61" s="75">
        <v>158.21476486821024</v>
      </c>
      <c r="I61" s="75"/>
      <c r="J61" s="96"/>
      <c r="K61" s="97"/>
      <c r="L61" s="97"/>
      <c r="M61" s="98"/>
      <c r="R61" s="75">
        <f t="shared" si="1"/>
        <v>163.75246611302353</v>
      </c>
      <c r="T61" s="96"/>
      <c r="U61" s="97"/>
      <c r="V61" s="97"/>
      <c r="W61" s="98"/>
    </row>
    <row r="62" spans="1:23" x14ac:dyDescent="0.2">
      <c r="A62" s="74" t="s">
        <v>371</v>
      </c>
      <c r="B62" s="75">
        <v>169.0089875188163</v>
      </c>
      <c r="C62" s="75">
        <v>39.717112066921828</v>
      </c>
      <c r="D62" s="75">
        <v>1.750704374010849</v>
      </c>
      <c r="E62" s="75"/>
      <c r="F62" s="75">
        <v>1.111267361111111</v>
      </c>
      <c r="G62" s="75">
        <v>1.0271667410378733</v>
      </c>
      <c r="H62" s="75">
        <v>212.61523806189794</v>
      </c>
      <c r="I62" s="75"/>
      <c r="J62" s="96"/>
      <c r="K62" s="97"/>
      <c r="L62" s="97"/>
      <c r="M62" s="98"/>
      <c r="R62" s="75">
        <f t="shared" si="1"/>
        <v>212.61523806189794</v>
      </c>
      <c r="T62" s="96"/>
      <c r="U62" s="97"/>
      <c r="V62" s="97"/>
      <c r="W62" s="98"/>
    </row>
    <row r="63" spans="1:23" x14ac:dyDescent="0.2">
      <c r="A63" s="74" t="s">
        <v>372</v>
      </c>
      <c r="B63" s="75">
        <v>174.11879836951516</v>
      </c>
      <c r="C63" s="75">
        <v>40.917917616836064</v>
      </c>
      <c r="D63" s="75">
        <v>2.1883804675135612</v>
      </c>
      <c r="E63" s="75"/>
      <c r="F63" s="75">
        <v>0</v>
      </c>
      <c r="G63" s="75">
        <v>0</v>
      </c>
      <c r="H63" s="75">
        <v>217.22509645386478</v>
      </c>
      <c r="I63" s="75"/>
      <c r="J63" s="96"/>
      <c r="K63" s="97"/>
      <c r="L63" s="97"/>
      <c r="M63" s="98"/>
      <c r="R63" s="75">
        <f t="shared" si="1"/>
        <v>217.22509645386478</v>
      </c>
      <c r="T63" s="96"/>
      <c r="U63" s="97"/>
      <c r="V63" s="97"/>
      <c r="W63" s="98"/>
    </row>
    <row r="64" spans="1:23" x14ac:dyDescent="0.2">
      <c r="A64" s="74" t="s">
        <v>373</v>
      </c>
      <c r="B64" s="75">
        <v>205.97598161257497</v>
      </c>
      <c r="C64" s="75">
        <v>48.404355678955113</v>
      </c>
      <c r="D64" s="75">
        <v>3.063732654518986</v>
      </c>
      <c r="E64" s="75"/>
      <c r="F64" s="75">
        <v>6.5811688657407421</v>
      </c>
      <c r="G64" s="75">
        <v>0</v>
      </c>
      <c r="H64" s="75">
        <v>264.02523881178979</v>
      </c>
      <c r="I64" s="75">
        <v>100.93232819074333</v>
      </c>
      <c r="J64" s="102">
        <f>SUM(H61:H64)</f>
        <v>852.08033819576281</v>
      </c>
      <c r="K64" s="103">
        <f>AVERAGE(H61:H64)</f>
        <v>213.0200845489407</v>
      </c>
      <c r="L64" s="104">
        <f t="shared" ref="L64" si="26">(K64-P$12)^2</f>
        <v>4700.2644071332134</v>
      </c>
      <c r="M64" s="105">
        <f>(H62-K64)^2+(H63-K64)^2+(H64-K64)^2+(H61-K64)^2</f>
        <v>5622.9948524827187</v>
      </c>
      <c r="R64" s="75">
        <f t="shared" si="1"/>
        <v>264.02523881178979</v>
      </c>
      <c r="T64" s="102">
        <f>SUM(R61:R64)</f>
        <v>857.61803944057601</v>
      </c>
      <c r="U64" s="103">
        <f>AVERAGE(R61:R64)</f>
        <v>214.404509860144</v>
      </c>
      <c r="V64" s="104">
        <f t="shared" ref="V64" si="27">(U64-Z$12)^2</f>
        <v>4614.1022186804503</v>
      </c>
      <c r="W64" s="105">
        <f>(R62-U64)^2+(R63-U64)^2+(R64-U64)^2+(R61-U64)^2</f>
        <v>5039.0034797535809</v>
      </c>
    </row>
    <row r="65" spans="1:23" x14ac:dyDescent="0.2">
      <c r="A65" s="74" t="s">
        <v>392</v>
      </c>
      <c r="B65" s="75">
        <v>240.92468382786535</v>
      </c>
      <c r="C65" s="75">
        <v>56.617300699548352</v>
      </c>
      <c r="D65" s="75">
        <v>2.6260565610162736</v>
      </c>
      <c r="E65" s="75">
        <v>2.5250782710280375</v>
      </c>
      <c r="F65" s="75">
        <v>0</v>
      </c>
      <c r="G65" s="75">
        <v>4.3840165899363868</v>
      </c>
      <c r="H65" s="75">
        <v>304.5520576783664</v>
      </c>
      <c r="I65" s="75"/>
      <c r="J65" s="96"/>
      <c r="K65" s="97"/>
      <c r="L65" s="97"/>
      <c r="M65" s="98"/>
      <c r="R65" s="75">
        <f t="shared" si="1"/>
        <v>307.07713594939446</v>
      </c>
      <c r="T65" s="96"/>
      <c r="U65" s="97"/>
      <c r="V65" s="97"/>
      <c r="W65" s="98"/>
    </row>
    <row r="66" spans="1:23" x14ac:dyDescent="0.2">
      <c r="A66" s="74" t="s">
        <v>393</v>
      </c>
      <c r="B66" s="75">
        <v>308.01456191823235</v>
      </c>
      <c r="C66" s="75">
        <v>72.383422050784603</v>
      </c>
      <c r="D66" s="75">
        <v>4.3767609350271224</v>
      </c>
      <c r="E66" s="75"/>
      <c r="F66" s="75">
        <v>9.3576388888888876E-2</v>
      </c>
      <c r="G66" s="75">
        <v>11.246044104876283</v>
      </c>
      <c r="H66" s="75">
        <v>396.11436539780919</v>
      </c>
      <c r="I66" s="75"/>
      <c r="J66" s="96"/>
      <c r="K66" s="97"/>
      <c r="L66" s="97"/>
      <c r="M66" s="98"/>
      <c r="R66" s="75">
        <f t="shared" si="1"/>
        <v>396.11436539780919</v>
      </c>
      <c r="T66" s="96"/>
      <c r="U66" s="97"/>
      <c r="V66" s="97"/>
      <c r="W66" s="98"/>
    </row>
    <row r="67" spans="1:23" x14ac:dyDescent="0.2">
      <c r="A67" s="74" t="s">
        <v>394</v>
      </c>
      <c r="B67" s="75">
        <v>291.48230584716185</v>
      </c>
      <c r="C67" s="75">
        <v>68.498341874083039</v>
      </c>
      <c r="D67" s="75">
        <v>2.1883804675135612</v>
      </c>
      <c r="E67" s="75"/>
      <c r="F67" s="75">
        <v>0</v>
      </c>
      <c r="G67" s="75">
        <v>12.403625331069053</v>
      </c>
      <c r="H67" s="75">
        <v>374.57265351982755</v>
      </c>
      <c r="I67" s="75"/>
      <c r="J67" s="96"/>
      <c r="K67" s="97"/>
      <c r="L67" s="97"/>
      <c r="M67" s="98"/>
      <c r="R67" s="75">
        <f t="shared" si="1"/>
        <v>374.57265351982755</v>
      </c>
      <c r="T67" s="96"/>
      <c r="U67" s="97"/>
      <c r="V67" s="97"/>
      <c r="W67" s="98"/>
    </row>
    <row r="68" spans="1:23" x14ac:dyDescent="0.2">
      <c r="A68" s="74" t="s">
        <v>395</v>
      </c>
      <c r="B68" s="75">
        <v>308.00987249615287</v>
      </c>
      <c r="C68" s="75">
        <v>72.382320036595914</v>
      </c>
      <c r="D68" s="75">
        <v>2.1883804675135612</v>
      </c>
      <c r="E68" s="75"/>
      <c r="F68" s="75">
        <v>1.5405092592592593</v>
      </c>
      <c r="G68" s="75">
        <v>0.98048351222072105</v>
      </c>
      <c r="H68" s="75">
        <v>385.10156577174229</v>
      </c>
      <c r="I68" s="75">
        <v>162.71739130434784</v>
      </c>
      <c r="J68" s="102">
        <f>SUM(H65:H68)</f>
        <v>1460.3406423677454</v>
      </c>
      <c r="K68" s="103">
        <f>AVERAGE(H65:H68)</f>
        <v>365.08516059193636</v>
      </c>
      <c r="L68" s="104">
        <f t="shared" ref="L68" si="28">(K68-P$12)^2</f>
        <v>6973.3525239574265</v>
      </c>
      <c r="M68" s="105">
        <f>(H66-K68)^2+(H67-K68)^2+(H68-K68)^2+(H65-K68)^2</f>
        <v>5117.7370976086013</v>
      </c>
      <c r="R68" s="75">
        <f t="shared" si="1"/>
        <v>385.10156577174229</v>
      </c>
      <c r="T68" s="102">
        <f>SUM(R65:R68)</f>
        <v>1462.8657206387736</v>
      </c>
      <c r="U68" s="103">
        <f>AVERAGE(R65:R68)</f>
        <v>365.7164301596934</v>
      </c>
      <c r="V68" s="104">
        <f t="shared" ref="V68" si="29">(U68-Z$12)^2</f>
        <v>6953.0143796951543</v>
      </c>
      <c r="W68" s="105">
        <f>(R66-U68)^2+(R67-U68)^2+(R68-U68)^2+(R65-U68)^2</f>
        <v>4816.8174671247925</v>
      </c>
    </row>
    <row r="69" spans="1:23" x14ac:dyDescent="0.2">
      <c r="A69" s="74" t="s">
        <v>383</v>
      </c>
      <c r="B69" s="75">
        <v>262.13105082391337</v>
      </c>
      <c r="C69" s="75">
        <v>61.600796943619642</v>
      </c>
      <c r="D69" s="75">
        <v>4.8144370285298344</v>
      </c>
      <c r="E69" s="75">
        <v>3.4525928917609043</v>
      </c>
      <c r="F69" s="75">
        <v>0.37730000000000019</v>
      </c>
      <c r="G69" s="75">
        <v>3.1457013828924318</v>
      </c>
      <c r="H69" s="75">
        <v>332.06928617895522</v>
      </c>
      <c r="I69" s="75"/>
      <c r="J69" s="96"/>
      <c r="K69" s="97"/>
      <c r="L69" s="97"/>
      <c r="M69" s="98"/>
      <c r="R69" s="75">
        <f t="shared" si="1"/>
        <v>335.52187907071612</v>
      </c>
      <c r="T69" s="96"/>
      <c r="U69" s="97"/>
      <c r="V69" s="97"/>
      <c r="W69" s="98"/>
    </row>
    <row r="70" spans="1:23" x14ac:dyDescent="0.2">
      <c r="A70" s="74" t="s">
        <v>384</v>
      </c>
      <c r="B70" s="75">
        <v>343.68494953742874</v>
      </c>
      <c r="C70" s="75">
        <v>80.765963141295742</v>
      </c>
      <c r="D70" s="75">
        <v>3.063732654518986</v>
      </c>
      <c r="E70" s="75"/>
      <c r="F70" s="75">
        <v>10.300702372685183</v>
      </c>
      <c r="G70" s="75">
        <v>8.1640294286332544</v>
      </c>
      <c r="H70" s="75">
        <v>445.97937713456184</v>
      </c>
      <c r="I70" s="75"/>
      <c r="J70" s="96"/>
      <c r="K70" s="97"/>
      <c r="L70" s="97"/>
      <c r="M70" s="98"/>
      <c r="R70" s="75">
        <f t="shared" si="1"/>
        <v>445.97937713456184</v>
      </c>
      <c r="T70" s="96"/>
      <c r="U70" s="97"/>
      <c r="V70" s="97"/>
      <c r="W70" s="98"/>
    </row>
    <row r="71" spans="1:23" x14ac:dyDescent="0.2">
      <c r="A71" s="74" t="s">
        <v>385</v>
      </c>
      <c r="B71" s="75">
        <v>194.91479413578435</v>
      </c>
      <c r="C71" s="75">
        <v>45.804976621909319</v>
      </c>
      <c r="D71" s="75">
        <v>3.501408748021698</v>
      </c>
      <c r="E71" s="75"/>
      <c r="F71" s="75">
        <v>6.8180352465986385</v>
      </c>
      <c r="G71" s="75">
        <v>11.186703725265007</v>
      </c>
      <c r="H71" s="75">
        <v>262.225918477579</v>
      </c>
      <c r="I71" s="75"/>
      <c r="J71" s="96"/>
      <c r="K71" s="97"/>
      <c r="L71" s="97"/>
      <c r="M71" s="98"/>
      <c r="R71" s="75">
        <f t="shared" si="1"/>
        <v>262.225918477579</v>
      </c>
      <c r="T71" s="96"/>
      <c r="U71" s="97"/>
      <c r="V71" s="97"/>
      <c r="W71" s="98"/>
    </row>
    <row r="72" spans="1:23" x14ac:dyDescent="0.2">
      <c r="A72" s="74" t="s">
        <v>386</v>
      </c>
      <c r="B72" s="75">
        <v>337.70981632697783</v>
      </c>
      <c r="C72" s="75">
        <v>79.36180683683979</v>
      </c>
      <c r="D72" s="75">
        <v>3.063732654518986</v>
      </c>
      <c r="E72" s="75"/>
      <c r="F72" s="75">
        <v>0</v>
      </c>
      <c r="G72" s="75">
        <v>1.5675991366294242</v>
      </c>
      <c r="H72" s="75">
        <v>421.702954954966</v>
      </c>
      <c r="I72" s="75">
        <v>54.691725105189349</v>
      </c>
      <c r="J72" s="102">
        <f t="shared" ref="J72" si="30">SUM(H69:H72)</f>
        <v>1461.977536746062</v>
      </c>
      <c r="K72" s="103">
        <f t="shared" ref="K72" si="31">AVERAGE(H69:H72)</f>
        <v>365.4943841865155</v>
      </c>
      <c r="L72" s="104">
        <f t="shared" ref="L72" si="32">(K72-P$12)^2</f>
        <v>7041.8657313280382</v>
      </c>
      <c r="M72" s="105">
        <f t="shared" ref="M72" si="33">(H70-K72)^2+(H71-K72)^2+(H72-K72)^2+(H69-K72)^2</f>
        <v>21418.850704371784</v>
      </c>
      <c r="R72" s="75">
        <f t="shared" si="1"/>
        <v>421.702954954966</v>
      </c>
      <c r="T72" s="102">
        <f>SUM(R69:R72)</f>
        <v>1465.430129637823</v>
      </c>
      <c r="U72" s="103">
        <f>AVERAGE(R69:R72)</f>
        <v>366.35753240945576</v>
      </c>
      <c r="V72" s="104">
        <f t="shared" ref="V72" si="34">(U72-Z$12)^2</f>
        <v>7060.3416768792622</v>
      </c>
      <c r="W72" s="105">
        <f>(R70-U72)^2+(R71-U72)^2+(R72-U72)^2+(R69-U72)^2</f>
        <v>21196.984491054329</v>
      </c>
    </row>
    <row r="73" spans="1:23" x14ac:dyDescent="0.2">
      <c r="A73" s="74" t="s">
        <v>387</v>
      </c>
      <c r="B73" s="75">
        <v>342.87160452582128</v>
      </c>
      <c r="C73" s="75">
        <v>80.574827063567994</v>
      </c>
      <c r="D73" s="75">
        <v>4.3767609350271224</v>
      </c>
      <c r="E73" s="75">
        <v>2.5794466216216221</v>
      </c>
      <c r="F73" s="75">
        <v>0</v>
      </c>
      <c r="G73" s="75">
        <v>0</v>
      </c>
      <c r="H73" s="75">
        <v>427.82319252441636</v>
      </c>
      <c r="I73" s="75"/>
      <c r="J73" s="96"/>
      <c r="K73" s="97"/>
      <c r="L73" s="97"/>
      <c r="M73" s="98"/>
      <c r="R73" s="75">
        <f t="shared" si="1"/>
        <v>430.40263914603798</v>
      </c>
      <c r="T73" s="96"/>
      <c r="U73" s="97"/>
      <c r="V73" s="97"/>
      <c r="W73" s="98"/>
    </row>
    <row r="74" spans="1:23" x14ac:dyDescent="0.2">
      <c r="A74" s="74" t="s">
        <v>388</v>
      </c>
      <c r="B74" s="75">
        <v>313.75800073181875</v>
      </c>
      <c r="C74" s="75">
        <v>73.733130171977407</v>
      </c>
      <c r="D74" s="75">
        <v>2.6260565610162736</v>
      </c>
      <c r="E74" s="75"/>
      <c r="F74" s="75">
        <v>0</v>
      </c>
      <c r="G74" s="75">
        <v>1.3986308924324993</v>
      </c>
      <c r="H74" s="75">
        <v>391.51581835724494</v>
      </c>
      <c r="I74" s="75"/>
      <c r="J74" s="96"/>
      <c r="K74" s="97"/>
      <c r="L74" s="97"/>
      <c r="M74" s="98"/>
      <c r="R74" s="75">
        <f t="shared" ref="R74:R96" si="35">SUM(B74:G74)</f>
        <v>391.51581835724494</v>
      </c>
      <c r="T74" s="96"/>
      <c r="U74" s="97"/>
      <c r="V74" s="97"/>
      <c r="W74" s="98"/>
    </row>
    <row r="75" spans="1:23" x14ac:dyDescent="0.2">
      <c r="A75" s="74" t="s">
        <v>389</v>
      </c>
      <c r="B75" s="75">
        <v>321.94127379101013</v>
      </c>
      <c r="C75" s="75">
        <v>75.656199340887383</v>
      </c>
      <c r="D75" s="75">
        <v>4.3767609350271224</v>
      </c>
      <c r="E75" s="75"/>
      <c r="F75" s="75">
        <v>0</v>
      </c>
      <c r="G75" s="75">
        <v>0</v>
      </c>
      <c r="H75" s="75">
        <v>401.97423406692462</v>
      </c>
      <c r="I75" s="75"/>
      <c r="J75" s="96"/>
      <c r="K75" s="97"/>
      <c r="L75" s="97"/>
      <c r="M75" s="98"/>
      <c r="R75" s="75">
        <f t="shared" si="35"/>
        <v>401.97423406692462</v>
      </c>
      <c r="T75" s="96"/>
      <c r="U75" s="97"/>
      <c r="V75" s="97"/>
      <c r="W75" s="98"/>
    </row>
    <row r="76" spans="1:23" x14ac:dyDescent="0.2">
      <c r="A76" s="74" t="s">
        <v>390</v>
      </c>
      <c r="B76" s="75">
        <v>367.52160460012732</v>
      </c>
      <c r="C76" s="75">
        <v>86.367577081029921</v>
      </c>
      <c r="D76" s="75">
        <v>4.8144370285298344</v>
      </c>
      <c r="E76" s="75"/>
      <c r="F76" s="75">
        <v>3.1923117187499996</v>
      </c>
      <c r="G76" s="75">
        <v>0</v>
      </c>
      <c r="H76" s="75">
        <v>461.89593042843705</v>
      </c>
      <c r="I76" s="75">
        <v>39.954540673211781</v>
      </c>
      <c r="J76" s="102">
        <f t="shared" ref="J76" si="36">SUM(H73:H76)</f>
        <v>1683.2091753770233</v>
      </c>
      <c r="K76" s="103">
        <f t="shared" ref="K76" si="37">AVERAGE(H73:H76)</f>
        <v>420.80229384425581</v>
      </c>
      <c r="L76" s="104">
        <f t="shared" ref="L76" si="38">(K76-P$12)^2</f>
        <v>19383.248368196728</v>
      </c>
      <c r="M76" s="105">
        <f t="shared" ref="M76" si="39">(H74-K76)^2+(H75-K76)^2+(H76-K76)^2+(H73-K76)^2</f>
        <v>2950.1734674198847</v>
      </c>
      <c r="R76" s="75">
        <f t="shared" si="35"/>
        <v>461.89593042843705</v>
      </c>
      <c r="T76" s="102">
        <f>SUM(R73:R76)</f>
        <v>1685.7886219986449</v>
      </c>
      <c r="U76" s="103">
        <f>AVERAGE(R73:R76)</f>
        <v>421.44715549966122</v>
      </c>
      <c r="V76" s="104">
        <f t="shared" ref="V76" si="40">(U76-Z$12)^2</f>
        <v>19353.111887315223</v>
      </c>
      <c r="W76" s="105">
        <f>(R74-U76)^2+(R75-U76)^2+(R76-U76)^2+(R73-U76)^2</f>
        <v>2991.3836928378068</v>
      </c>
    </row>
    <row r="77" spans="1:23" x14ac:dyDescent="0.2">
      <c r="A77" s="74" t="s">
        <v>396</v>
      </c>
      <c r="B77" s="75">
        <v>358.02496984273148</v>
      </c>
      <c r="C77" s="75">
        <v>84.135867913041892</v>
      </c>
      <c r="D77" s="75">
        <v>1.3130282805081368</v>
      </c>
      <c r="E77" s="75">
        <v>3.2894741379310344</v>
      </c>
      <c r="F77" s="75">
        <v>0</v>
      </c>
      <c r="G77" s="75">
        <v>9.1737972908125585</v>
      </c>
      <c r="H77" s="75">
        <v>452.64766332709411</v>
      </c>
      <c r="I77" s="75"/>
      <c r="J77" s="96"/>
      <c r="K77" s="97"/>
      <c r="L77" s="97"/>
      <c r="M77" s="98"/>
      <c r="R77" s="75">
        <f t="shared" si="35"/>
        <v>455.93713746502516</v>
      </c>
      <c r="T77" s="96"/>
      <c r="U77" s="97"/>
      <c r="V77" s="97"/>
      <c r="W77" s="98"/>
    </row>
    <row r="78" spans="1:23" x14ac:dyDescent="0.2">
      <c r="A78" s="74" t="s">
        <v>397</v>
      </c>
      <c r="B78" s="75">
        <v>159.7660399516154</v>
      </c>
      <c r="C78" s="75">
        <v>37.545019388629619</v>
      </c>
      <c r="D78" s="75">
        <v>1.750704374010849</v>
      </c>
      <c r="E78" s="75"/>
      <c r="F78" s="75">
        <v>0</v>
      </c>
      <c r="G78" s="75">
        <v>14.252387290475609</v>
      </c>
      <c r="H78" s="75">
        <v>213.31415100473146</v>
      </c>
      <c r="I78" s="75"/>
      <c r="J78" s="96"/>
      <c r="K78" s="97"/>
      <c r="L78" s="97"/>
      <c r="M78" s="98"/>
      <c r="R78" s="75">
        <f t="shared" si="35"/>
        <v>213.31415100473146</v>
      </c>
      <c r="T78" s="96"/>
      <c r="U78" s="97"/>
      <c r="V78" s="97"/>
      <c r="W78" s="98"/>
    </row>
    <row r="79" spans="1:23" x14ac:dyDescent="0.2">
      <c r="A79" s="74" t="s">
        <v>398</v>
      </c>
      <c r="B79" s="75">
        <v>220.91821101094092</v>
      </c>
      <c r="C79" s="75">
        <v>51.915779587571116</v>
      </c>
      <c r="D79" s="75">
        <v>0.8753521870054245</v>
      </c>
      <c r="E79" s="75"/>
      <c r="F79" s="75">
        <v>2.5879282407407409</v>
      </c>
      <c r="G79" s="75">
        <v>0</v>
      </c>
      <c r="H79" s="75">
        <v>276.29727102625822</v>
      </c>
      <c r="I79" s="75"/>
      <c r="J79" s="96"/>
      <c r="K79" s="97"/>
      <c r="L79" s="97"/>
      <c r="M79" s="98"/>
      <c r="R79" s="75">
        <f t="shared" si="35"/>
        <v>276.29727102625822</v>
      </c>
      <c r="T79" s="96"/>
      <c r="U79" s="97"/>
      <c r="V79" s="97"/>
      <c r="W79" s="98"/>
    </row>
    <row r="80" spans="1:23" x14ac:dyDescent="0.2">
      <c r="A80" s="74" t="s">
        <v>399</v>
      </c>
      <c r="B80" s="75">
        <v>175.21420159879841</v>
      </c>
      <c r="C80" s="75">
        <v>41.175337375717625</v>
      </c>
      <c r="D80" s="75">
        <v>1.750704374010849</v>
      </c>
      <c r="E80" s="75"/>
      <c r="F80" s="75">
        <v>0</v>
      </c>
      <c r="G80" s="75">
        <v>1.0298315342261679</v>
      </c>
      <c r="H80" s="75">
        <v>219.17007488275303</v>
      </c>
      <c r="I80" s="75">
        <v>32.213183730715286</v>
      </c>
      <c r="J80" s="102">
        <f t="shared" ref="J80" si="41">SUM(H77:H80)</f>
        <v>1161.4291602408366</v>
      </c>
      <c r="K80" s="103">
        <f t="shared" ref="K80" si="42">AVERAGE(H77:H80)</f>
        <v>290.35729006020915</v>
      </c>
      <c r="L80" s="104">
        <f t="shared" ref="L80" si="43">(K80-P$12)^2</f>
        <v>77.066120554232683</v>
      </c>
      <c r="M80" s="105">
        <f t="shared" ref="M80" si="44">(H78-K80)^2+(H79-K80)^2+(H80-K80)^2+(H77-K80)^2</f>
        <v>37539.114270583021</v>
      </c>
      <c r="R80" s="75">
        <f t="shared" si="35"/>
        <v>219.17007488275303</v>
      </c>
      <c r="T80" s="102">
        <f>SUM(R77:R80)</f>
        <v>1164.7186343787678</v>
      </c>
      <c r="U80" s="103">
        <f>AVERAGE(R77:R80)</f>
        <v>291.17965859469194</v>
      </c>
      <c r="V80" s="104">
        <f t="shared" ref="V80" si="45">(U80-Z$12)^2</f>
        <v>78.286493945010321</v>
      </c>
      <c r="W80" s="105">
        <f>(R78-U80)^2+(R79-U80)^2+(R80-U80)^2+(R77-U80)^2</f>
        <v>38614.929722054301</v>
      </c>
    </row>
    <row r="81" spans="1:23" x14ac:dyDescent="0.2">
      <c r="A81" s="74" t="s">
        <v>413</v>
      </c>
      <c r="B81" s="75">
        <v>183.04240952657827</v>
      </c>
      <c r="C81" s="75">
        <v>43.014966238745892</v>
      </c>
      <c r="D81" s="75">
        <v>2.6260565610162736</v>
      </c>
      <c r="E81" s="75">
        <v>3.5136231884057971</v>
      </c>
      <c r="F81" s="75">
        <v>0</v>
      </c>
      <c r="G81" s="75">
        <v>0.94723528239455113</v>
      </c>
      <c r="H81" s="75">
        <v>229.630667608735</v>
      </c>
      <c r="I81" s="75"/>
      <c r="J81" s="96"/>
      <c r="K81" s="97"/>
      <c r="L81" s="97"/>
      <c r="M81" s="98"/>
      <c r="R81" s="75">
        <f t="shared" si="35"/>
        <v>233.1442907971408</v>
      </c>
      <c r="T81" s="96"/>
      <c r="U81" s="97"/>
      <c r="V81" s="97"/>
      <c r="W81" s="98"/>
    </row>
    <row r="82" spans="1:23" x14ac:dyDescent="0.2">
      <c r="A82" s="74" t="s">
        <v>414</v>
      </c>
      <c r="B82" s="75">
        <v>115.89662398891684</v>
      </c>
      <c r="C82" s="75">
        <v>27.235706637395456</v>
      </c>
      <c r="D82" s="75">
        <v>3.063732654518986</v>
      </c>
      <c r="E82" s="75"/>
      <c r="F82" s="75">
        <v>0</v>
      </c>
      <c r="G82" s="75">
        <v>0.99137153642594789</v>
      </c>
      <c r="H82" s="75">
        <v>147.18743481725724</v>
      </c>
      <c r="I82" s="75"/>
      <c r="J82" s="96"/>
      <c r="K82" s="97"/>
      <c r="L82" s="97"/>
      <c r="M82" s="98"/>
      <c r="R82" s="75">
        <f t="shared" si="35"/>
        <v>147.18743481725724</v>
      </c>
      <c r="T82" s="96"/>
      <c r="U82" s="97"/>
      <c r="V82" s="97"/>
      <c r="W82" s="98"/>
    </row>
    <row r="83" spans="1:23" x14ac:dyDescent="0.2">
      <c r="A83" s="74" t="s">
        <v>415</v>
      </c>
      <c r="B83" s="75">
        <v>149.24103283610779</v>
      </c>
      <c r="C83" s="75">
        <v>35.071642716485329</v>
      </c>
      <c r="D83" s="75">
        <v>3.93908484152441</v>
      </c>
      <c r="E83" s="75"/>
      <c r="F83" s="75">
        <v>0</v>
      </c>
      <c r="G83" s="75">
        <v>0</v>
      </c>
      <c r="H83" s="75">
        <v>188.25176039411755</v>
      </c>
      <c r="I83" s="75"/>
      <c r="J83" s="96"/>
      <c r="K83" s="97"/>
      <c r="L83" s="97"/>
      <c r="M83" s="98"/>
      <c r="R83" s="75">
        <f t="shared" si="35"/>
        <v>188.25176039411755</v>
      </c>
      <c r="T83" s="96"/>
      <c r="U83" s="97"/>
      <c r="V83" s="97"/>
      <c r="W83" s="98"/>
    </row>
    <row r="84" spans="1:23" x14ac:dyDescent="0.2">
      <c r="A84" s="74" t="s">
        <v>416</v>
      </c>
      <c r="B84" s="75">
        <v>191.0340857929223</v>
      </c>
      <c r="C84" s="75">
        <v>44.89301016133674</v>
      </c>
      <c r="D84" s="75">
        <v>3.501408748021698</v>
      </c>
      <c r="E84" s="75"/>
      <c r="F84" s="75">
        <v>10.700950127551021</v>
      </c>
      <c r="G84" s="75">
        <v>1.3735220019858527</v>
      </c>
      <c r="H84" s="75">
        <v>251.50297683181762</v>
      </c>
      <c r="I84" s="75">
        <v>33.560238429172514</v>
      </c>
      <c r="J84" s="102">
        <f t="shared" ref="J84" si="46">SUM(H81:H84)</f>
        <v>816.57283965192744</v>
      </c>
      <c r="K84" s="103">
        <f t="shared" ref="K84" si="47">AVERAGE(H81:H84)</f>
        <v>204.14320991298186</v>
      </c>
      <c r="L84" s="104">
        <f t="shared" ref="L84" si="48">(K84-P$12)^2</f>
        <v>5996.2332747612036</v>
      </c>
      <c r="M84" s="105">
        <f t="shared" ref="M84" si="49">(H82-K84)^2+(H83-K84)^2+(H84-K84)^2+(H81-K84)^2</f>
        <v>6389.0565069646336</v>
      </c>
      <c r="R84" s="75">
        <f t="shared" si="35"/>
        <v>251.50297683181762</v>
      </c>
      <c r="T84" s="102">
        <f>SUM(R81:R84)</f>
        <v>820.08646284033318</v>
      </c>
      <c r="U84" s="103">
        <f>AVERAGE(R81:R84)</f>
        <v>205.0216157100833</v>
      </c>
      <c r="V84" s="104">
        <f t="shared" ref="V84" si="50">(U84-Z$12)^2</f>
        <v>5976.8480612313988</v>
      </c>
      <c r="W84" s="105">
        <f>(R82-U84)^2+(R83-U84)^2+(R84-U84)^2+(R81-U84)^2</f>
        <v>6577.422312643831</v>
      </c>
    </row>
    <row r="85" spans="1:23" x14ac:dyDescent="0.2">
      <c r="A85" s="74" t="s">
        <v>451</v>
      </c>
      <c r="B85" s="75">
        <v>158.69258135481931</v>
      </c>
      <c r="C85" s="75">
        <v>37.292756618382533</v>
      </c>
      <c r="D85" s="75">
        <v>4.8144370285298344</v>
      </c>
      <c r="E85" s="75">
        <v>4.096570512820513</v>
      </c>
      <c r="F85" s="75">
        <v>0</v>
      </c>
      <c r="G85" s="75">
        <v>3.3100802610428497</v>
      </c>
      <c r="H85" s="75">
        <v>204.10985526277452</v>
      </c>
      <c r="I85" s="75"/>
      <c r="J85" s="96"/>
      <c r="K85" s="97"/>
      <c r="L85" s="97"/>
      <c r="M85" s="98"/>
      <c r="R85" s="75">
        <f t="shared" si="35"/>
        <v>208.20642577559502</v>
      </c>
      <c r="T85" s="96"/>
      <c r="U85" s="97"/>
      <c r="V85" s="97"/>
      <c r="W85" s="98"/>
    </row>
    <row r="86" spans="1:23" x14ac:dyDescent="0.2">
      <c r="A86" s="74" t="s">
        <v>452</v>
      </c>
      <c r="B86" s="75">
        <v>276.43018982034948</v>
      </c>
      <c r="C86" s="75">
        <v>64.96109460778213</v>
      </c>
      <c r="D86" s="75">
        <v>3.063732654518986</v>
      </c>
      <c r="E86" s="75"/>
      <c r="F86" s="75">
        <v>0</v>
      </c>
      <c r="G86" s="75">
        <v>15.478066319634793</v>
      </c>
      <c r="H86" s="75">
        <v>359.93308340228538</v>
      </c>
      <c r="I86" s="75"/>
      <c r="J86" s="96"/>
      <c r="K86" s="97"/>
      <c r="L86" s="97"/>
      <c r="M86" s="98"/>
      <c r="R86" s="75">
        <f t="shared" si="35"/>
        <v>359.93308340228538</v>
      </c>
      <c r="T86" s="96"/>
      <c r="U86" s="97"/>
      <c r="V86" s="97"/>
      <c r="W86" s="98"/>
    </row>
    <row r="87" spans="1:23" x14ac:dyDescent="0.2">
      <c r="A87" s="74" t="s">
        <v>453</v>
      </c>
      <c r="B87" s="75">
        <v>124.32012752321272</v>
      </c>
      <c r="C87" s="75">
        <v>29.215229967954986</v>
      </c>
      <c r="D87" s="75">
        <v>0.43767609350271225</v>
      </c>
      <c r="E87" s="75"/>
      <c r="F87" s="75">
        <v>8.1149826388888879</v>
      </c>
      <c r="G87" s="75">
        <v>18.681091598589298</v>
      </c>
      <c r="H87" s="75">
        <v>180.76910782214858</v>
      </c>
      <c r="I87" s="75"/>
      <c r="J87" s="96"/>
      <c r="K87" s="97"/>
      <c r="L87" s="97"/>
      <c r="M87" s="98"/>
      <c r="R87" s="75">
        <f t="shared" si="35"/>
        <v>180.76910782214858</v>
      </c>
      <c r="T87" s="96"/>
      <c r="U87" s="97"/>
      <c r="V87" s="97"/>
      <c r="W87" s="98"/>
    </row>
    <row r="88" spans="1:23" x14ac:dyDescent="0.2">
      <c r="A88" s="74" t="s">
        <v>454</v>
      </c>
      <c r="B88" s="75">
        <v>343.60534951518514</v>
      </c>
      <c r="C88" s="75">
        <v>80.747257136068498</v>
      </c>
      <c r="D88" s="75">
        <v>4.8144370285298344</v>
      </c>
      <c r="E88" s="75"/>
      <c r="F88" s="75">
        <v>0.59606759259259257</v>
      </c>
      <c r="G88" s="75">
        <v>15.775674370745243</v>
      </c>
      <c r="H88" s="75">
        <v>445.53878564312129</v>
      </c>
      <c r="I88" s="75">
        <v>10.149018232819076</v>
      </c>
      <c r="J88" s="102">
        <f t="shared" ref="J88" si="51">SUM(H85:H88)</f>
        <v>1190.3508321303298</v>
      </c>
      <c r="K88" s="103">
        <f t="shared" ref="K88" si="52">AVERAGE(H85:H88)</f>
        <v>297.58770803258244</v>
      </c>
      <c r="L88" s="104">
        <f t="shared" ref="L88" si="53">(K88-P$12)^2</f>
        <v>256.2928555316642</v>
      </c>
      <c r="M88" s="105">
        <f t="shared" ref="M88" si="54">(H86-K88)^2+(H87-K88)^2+(H88-K88)^2+(H85-K88)^2</f>
        <v>48161.16150968791</v>
      </c>
      <c r="R88" s="75">
        <f t="shared" si="35"/>
        <v>445.53878564312129</v>
      </c>
      <c r="T88" s="102">
        <f>SUM(R85:R88)</f>
        <v>1194.4474026431503</v>
      </c>
      <c r="U88" s="103">
        <f>AVERAGE(R85:R88)</f>
        <v>298.61185066078758</v>
      </c>
      <c r="V88" s="104">
        <f t="shared" ref="V88" si="55">(U88-Z$12)^2</f>
        <v>265.0435312156049</v>
      </c>
      <c r="W88" s="105">
        <f>(R86-U88)^2+(R87-U88)^2+(R88-U88)^2+(R85-U88)^2</f>
        <v>47407.870696645652</v>
      </c>
    </row>
    <row r="89" spans="1:23" x14ac:dyDescent="0.2">
      <c r="A89" s="74" t="s">
        <v>512</v>
      </c>
      <c r="B89" s="75">
        <v>121.17299379196173</v>
      </c>
      <c r="C89" s="75">
        <v>28.475653541111004</v>
      </c>
      <c r="D89" s="75">
        <v>1.750704374010849</v>
      </c>
      <c r="E89" s="75">
        <v>1.9706821428571428</v>
      </c>
      <c r="F89" s="75">
        <v>6.6787251157407415</v>
      </c>
      <c r="G89" s="75">
        <v>1.1995585042614263</v>
      </c>
      <c r="H89" s="75">
        <v>159.27763532708576</v>
      </c>
      <c r="I89" s="75"/>
      <c r="J89" s="96"/>
      <c r="K89" s="97"/>
      <c r="L89" s="97"/>
      <c r="M89" s="98"/>
      <c r="R89" s="75">
        <f t="shared" si="35"/>
        <v>161.24831746994289</v>
      </c>
      <c r="T89" s="96"/>
      <c r="U89" s="97"/>
      <c r="V89" s="97"/>
      <c r="W89" s="98"/>
    </row>
    <row r="90" spans="1:23" x14ac:dyDescent="0.2">
      <c r="A90" s="74" t="s">
        <v>513</v>
      </c>
      <c r="B90" s="75">
        <v>129.67346075860439</v>
      </c>
      <c r="C90" s="75">
        <v>30.473263278272029</v>
      </c>
      <c r="D90" s="75">
        <v>0.43767609350271225</v>
      </c>
      <c r="E90" s="75"/>
      <c r="F90" s="75">
        <v>0</v>
      </c>
      <c r="G90" s="75">
        <v>4.2605848498952623</v>
      </c>
      <c r="H90" s="75">
        <v>164.8449849802744</v>
      </c>
      <c r="I90" s="75"/>
      <c r="J90" s="96"/>
      <c r="K90" s="97"/>
      <c r="L90" s="97"/>
      <c r="M90" s="98"/>
      <c r="R90" s="75">
        <f t="shared" si="35"/>
        <v>164.8449849802744</v>
      </c>
      <c r="T90" s="96"/>
      <c r="U90" s="97"/>
      <c r="V90" s="97"/>
      <c r="W90" s="98"/>
    </row>
    <row r="91" spans="1:23" x14ac:dyDescent="0.2">
      <c r="A91" s="74" t="s">
        <v>514</v>
      </c>
      <c r="B91" s="75">
        <v>58.869305029092061</v>
      </c>
      <c r="C91" s="75">
        <v>12.068207530963871</v>
      </c>
      <c r="D91" s="75">
        <v>0.43767609350271225</v>
      </c>
      <c r="E91" s="75"/>
      <c r="F91" s="75">
        <v>0</v>
      </c>
      <c r="G91" s="75">
        <v>3.2455645076237549</v>
      </c>
      <c r="H91" s="75">
        <v>74.620753161182407</v>
      </c>
      <c r="I91" s="75"/>
      <c r="J91" s="96"/>
      <c r="K91" s="97"/>
      <c r="L91" s="97"/>
      <c r="M91" s="98"/>
      <c r="R91" s="75">
        <f t="shared" si="35"/>
        <v>74.620753161182407</v>
      </c>
      <c r="T91" s="96"/>
      <c r="U91" s="97"/>
      <c r="V91" s="97"/>
      <c r="W91" s="98"/>
    </row>
    <row r="92" spans="1:23" x14ac:dyDescent="0.2">
      <c r="A92" s="74" t="s">
        <v>515</v>
      </c>
      <c r="B92" s="75">
        <v>141.66170721148222</v>
      </c>
      <c r="C92" s="75">
        <v>33.290501194698322</v>
      </c>
      <c r="D92" s="75">
        <v>1.750704374010849</v>
      </c>
      <c r="E92" s="75"/>
      <c r="F92" s="75">
        <v>13.626574864354488</v>
      </c>
      <c r="G92" s="75">
        <v>1.3426060830497153</v>
      </c>
      <c r="H92" s="75">
        <v>191.67209372759558</v>
      </c>
      <c r="I92" s="75"/>
      <c r="J92" s="102">
        <f t="shared" ref="J92" si="56">SUM(H89:H92)</f>
        <v>590.41546719613814</v>
      </c>
      <c r="K92" s="103">
        <f t="shared" ref="K92" si="57">AVERAGE(H89:H92)</f>
        <v>147.60386679903453</v>
      </c>
      <c r="L92" s="104">
        <f t="shared" ref="L92" si="58">(K92-P$12)^2</f>
        <v>17949.218127043248</v>
      </c>
      <c r="M92" s="105">
        <f t="shared" ref="M92" si="59">(H90-K92)^2+(H91-K92)^2+(H92-K92)^2+(H89-K92)^2</f>
        <v>7702.076528688789</v>
      </c>
      <c r="R92" s="75">
        <f t="shared" si="35"/>
        <v>191.67209372759558</v>
      </c>
      <c r="T92" s="102">
        <f>SUM(R89:R92)</f>
        <v>592.38614933899521</v>
      </c>
      <c r="U92" s="103">
        <f>AVERAGE(R89:R92)</f>
        <v>148.0965373347488</v>
      </c>
      <c r="V92" s="104">
        <f t="shared" ref="V92" si="60">(U92-Z$12)^2</f>
        <v>18019.077034980812</v>
      </c>
      <c r="W92" s="105">
        <f>(R90-U92)^2+(R91-U92)^2+(R92-U92)^2+(R89-U92)^2</f>
        <v>7750.9997941260772</v>
      </c>
    </row>
    <row r="93" spans="1:23" x14ac:dyDescent="0.2">
      <c r="A93" s="74" t="s">
        <v>455</v>
      </c>
      <c r="B93" s="75">
        <v>164.52630960420717</v>
      </c>
      <c r="C93" s="75">
        <v>38.663682756988685</v>
      </c>
      <c r="D93" s="75">
        <v>0.43767609350271225</v>
      </c>
      <c r="E93" s="75">
        <v>4.1691682692307683</v>
      </c>
      <c r="F93" s="75">
        <v>33.467326340467451</v>
      </c>
      <c r="G93" s="75">
        <v>35.464754835320548</v>
      </c>
      <c r="H93" s="75">
        <v>272.55974963048658</v>
      </c>
      <c r="I93" s="75"/>
      <c r="J93" s="96"/>
      <c r="K93" s="97"/>
      <c r="L93" s="97"/>
      <c r="M93" s="98"/>
      <c r="R93" s="75">
        <f t="shared" si="35"/>
        <v>276.72891789971732</v>
      </c>
      <c r="T93" s="96"/>
      <c r="U93" s="97"/>
      <c r="V93" s="97"/>
      <c r="W93" s="98"/>
    </row>
    <row r="94" spans="1:23" x14ac:dyDescent="0.2">
      <c r="A94" s="74" t="s">
        <v>456</v>
      </c>
      <c r="B94" s="75">
        <v>265.65054924885271</v>
      </c>
      <c r="C94" s="75">
        <v>62.427879073480383</v>
      </c>
      <c r="D94" s="75">
        <v>2.1883804675135612</v>
      </c>
      <c r="E94" s="75"/>
      <c r="F94" s="75">
        <v>0</v>
      </c>
      <c r="G94" s="75">
        <v>17.954491322581102</v>
      </c>
      <c r="H94" s="75">
        <v>348.22130011242774</v>
      </c>
      <c r="I94" s="75"/>
      <c r="J94" s="96"/>
      <c r="K94" s="97"/>
      <c r="L94" s="97"/>
      <c r="M94" s="98"/>
      <c r="R94" s="75">
        <f t="shared" si="35"/>
        <v>348.22130011242774</v>
      </c>
      <c r="T94" s="96"/>
      <c r="U94" s="97"/>
      <c r="V94" s="97"/>
      <c r="W94" s="98"/>
    </row>
    <row r="95" spans="1:23" x14ac:dyDescent="0.2">
      <c r="A95" s="74" t="s">
        <v>457</v>
      </c>
      <c r="B95" s="75">
        <v>183.81003895352001</v>
      </c>
      <c r="C95" s="75">
        <v>43.195359154077202</v>
      </c>
      <c r="D95" s="75">
        <v>3.501408748021698</v>
      </c>
      <c r="E95" s="75"/>
      <c r="F95" s="75">
        <v>1.946326530612245</v>
      </c>
      <c r="G95" s="75">
        <v>21.640544293679053</v>
      </c>
      <c r="H95" s="75">
        <v>254.09367767991023</v>
      </c>
      <c r="I95" s="75"/>
      <c r="J95" s="96"/>
      <c r="K95" s="97"/>
      <c r="L95" s="97"/>
      <c r="M95" s="98"/>
      <c r="R95" s="75">
        <f t="shared" si="35"/>
        <v>254.09367767991023</v>
      </c>
      <c r="T95" s="96"/>
      <c r="U95" s="97"/>
      <c r="V95" s="97"/>
      <c r="W95" s="98"/>
    </row>
    <row r="96" spans="1:23" x14ac:dyDescent="0.2">
      <c r="A96" s="74" t="s">
        <v>458</v>
      </c>
      <c r="B96" s="75">
        <v>268.73415268191178</v>
      </c>
      <c r="C96" s="75">
        <v>63.152525880249264</v>
      </c>
      <c r="D96" s="75">
        <v>4.3767609350271224</v>
      </c>
      <c r="E96" s="75"/>
      <c r="F96" s="75">
        <v>0</v>
      </c>
      <c r="G96" s="75">
        <v>5.8299259717014786</v>
      </c>
      <c r="H96" s="75">
        <v>342.0933654688896</v>
      </c>
      <c r="I96" s="75">
        <v>36.942286115007022</v>
      </c>
      <c r="J96" s="102">
        <f t="shared" ref="J96" si="61">SUM(H93:H96)</f>
        <v>1216.9680928917142</v>
      </c>
      <c r="K96" s="103">
        <f t="shared" ref="K96" si="62">AVERAGE(H93:H96)</f>
        <v>304.24202322292854</v>
      </c>
      <c r="L96" s="104">
        <f t="shared" ref="L96" si="63">(K96-P$12)^2</f>
        <v>513.63261452547499</v>
      </c>
      <c r="M96" s="105">
        <f t="shared" ref="M96" si="64">(H94-K96)^2+(H95-K96)^2+(H96-K96)^2+(H93-K96)^2</f>
        <v>6885.5239262324249</v>
      </c>
      <c r="R96" s="75">
        <f t="shared" si="35"/>
        <v>342.0933654688896</v>
      </c>
      <c r="T96" s="102">
        <f>SUM(R93:R96)</f>
        <v>1221.1372611609449</v>
      </c>
      <c r="U96" s="103">
        <f>AVERAGE(R93:R96)</f>
        <v>305.28431529023624</v>
      </c>
      <c r="V96" s="104">
        <f t="shared" ref="V96" si="65">(U96-Z$12)^2</f>
        <v>526.82286683384132</v>
      </c>
      <c r="W96" s="105">
        <f>(R94-U96)^2+(R95-U96)^2+(R96-U96)^2+(R93-U96)^2</f>
        <v>6634.3829397579038</v>
      </c>
    </row>
    <row r="97" spans="1:23" x14ac:dyDescent="0.2">
      <c r="A97" s="74" t="s">
        <v>571</v>
      </c>
      <c r="B97" s="75">
        <v>19071.761131613068</v>
      </c>
      <c r="C97" s="75">
        <v>4475.3406072463049</v>
      </c>
      <c r="D97" s="75">
        <v>260.41727563411371</v>
      </c>
      <c r="E97" s="75">
        <v>66.275805718389108</v>
      </c>
      <c r="F97" s="75">
        <v>226.05582748867701</v>
      </c>
      <c r="G97" s="75">
        <v>745.33834236559437</v>
      </c>
      <c r="H97" s="75">
        <v>24778.913184347748</v>
      </c>
      <c r="I97" s="75">
        <v>981.98876227208984</v>
      </c>
      <c r="R97" s="75"/>
      <c r="T97" s="96"/>
      <c r="U97" s="97"/>
      <c r="V97" s="97"/>
      <c r="W97" s="98"/>
    </row>
    <row r="98" spans="1:23" x14ac:dyDescent="0.2">
      <c r="R98" s="75"/>
      <c r="T98" s="96"/>
      <c r="U98" s="97"/>
      <c r="V98" s="97"/>
      <c r="W98" s="98"/>
    </row>
    <row r="99" spans="1:23" x14ac:dyDescent="0.2">
      <c r="R99" s="75"/>
      <c r="T99" s="96"/>
      <c r="U99" s="97"/>
      <c r="V99" s="97"/>
      <c r="W99" s="98"/>
    </row>
    <row r="100" spans="1:23" x14ac:dyDescent="0.2">
      <c r="R100" s="75"/>
      <c r="T100" s="102"/>
      <c r="U100" s="103"/>
      <c r="V100" s="104"/>
      <c r="W100" s="105"/>
    </row>
    <row r="101" spans="1:23" x14ac:dyDescent="0.2">
      <c r="R101" s="75"/>
      <c r="T101" s="96"/>
      <c r="U101" s="97"/>
      <c r="V101" s="97"/>
      <c r="W101" s="98"/>
    </row>
    <row r="102" spans="1:23" x14ac:dyDescent="0.2">
      <c r="R102" s="75"/>
      <c r="T102" s="96"/>
      <c r="U102" s="97"/>
      <c r="V102" s="97"/>
      <c r="W102" s="98"/>
    </row>
    <row r="103" spans="1:23" x14ac:dyDescent="0.2">
      <c r="R103" s="75"/>
      <c r="T103" s="96"/>
      <c r="U103" s="97"/>
      <c r="V103" s="97"/>
      <c r="W103" s="98"/>
    </row>
    <row r="104" spans="1:23" x14ac:dyDescent="0.2">
      <c r="R104" s="75"/>
      <c r="T104" s="102"/>
      <c r="U104" s="103"/>
      <c r="V104" s="104"/>
      <c r="W104" s="105"/>
    </row>
    <row r="105" spans="1:23" x14ac:dyDescent="0.2">
      <c r="R105" s="75"/>
      <c r="T105" s="96"/>
      <c r="U105" s="97"/>
      <c r="V105" s="97"/>
      <c r="W105" s="98"/>
    </row>
    <row r="106" spans="1:23" x14ac:dyDescent="0.2">
      <c r="R106" s="75"/>
      <c r="T106" s="96"/>
      <c r="U106" s="97"/>
      <c r="V106" s="97"/>
      <c r="W106" s="98"/>
    </row>
    <row r="107" spans="1:23" x14ac:dyDescent="0.2">
      <c r="R107" s="75"/>
      <c r="T107" s="96"/>
      <c r="U107" s="97"/>
      <c r="V107" s="97"/>
      <c r="W107" s="98"/>
    </row>
    <row r="108" spans="1:23" x14ac:dyDescent="0.2">
      <c r="R108" s="75"/>
      <c r="T108" s="102"/>
      <c r="U108" s="103"/>
      <c r="V108" s="104"/>
      <c r="W108" s="105"/>
    </row>
    <row r="109" spans="1:23" x14ac:dyDescent="0.2">
      <c r="R109" s="75"/>
      <c r="T109" s="96"/>
      <c r="U109" s="97"/>
      <c r="V109" s="97"/>
      <c r="W109" s="98"/>
    </row>
    <row r="110" spans="1:23" x14ac:dyDescent="0.2">
      <c r="R110" s="75"/>
      <c r="T110" s="96"/>
      <c r="U110" s="97"/>
      <c r="V110" s="97"/>
      <c r="W110" s="98"/>
    </row>
    <row r="111" spans="1:23" x14ac:dyDescent="0.2">
      <c r="R111" s="75"/>
      <c r="T111" s="96"/>
      <c r="U111" s="97"/>
      <c r="V111" s="97"/>
      <c r="W111" s="98"/>
    </row>
    <row r="112" spans="1:23" x14ac:dyDescent="0.2">
      <c r="R112" s="75"/>
      <c r="T112" s="102"/>
      <c r="U112" s="103"/>
      <c r="V112" s="104"/>
      <c r="W112" s="105"/>
    </row>
    <row r="113" spans="18:23" x14ac:dyDescent="0.2">
      <c r="R113" s="75"/>
      <c r="T113" s="96"/>
      <c r="U113" s="97"/>
      <c r="V113" s="97"/>
      <c r="W113" s="98"/>
    </row>
    <row r="114" spans="18:23" x14ac:dyDescent="0.2">
      <c r="R114" s="75"/>
      <c r="T114" s="96"/>
      <c r="U114" s="97"/>
      <c r="V114" s="97"/>
      <c r="W114" s="98"/>
    </row>
    <row r="115" spans="18:23" x14ac:dyDescent="0.2">
      <c r="R115" s="75"/>
      <c r="T115" s="96"/>
      <c r="U115" s="97"/>
      <c r="V115" s="97"/>
      <c r="W115" s="98"/>
    </row>
    <row r="116" spans="18:23" x14ac:dyDescent="0.2">
      <c r="R116" s="75"/>
      <c r="T116" s="102"/>
      <c r="U116" s="103"/>
      <c r="V116" s="104"/>
      <c r="W116" s="105"/>
    </row>
    <row r="117" spans="18:23" x14ac:dyDescent="0.2">
      <c r="R117" s="75"/>
      <c r="T117" s="96"/>
      <c r="U117" s="97"/>
      <c r="V117" s="97"/>
      <c r="W117" s="98"/>
    </row>
    <row r="118" spans="18:23" x14ac:dyDescent="0.2">
      <c r="R118" s="75"/>
      <c r="T118" s="96"/>
      <c r="U118" s="97"/>
      <c r="V118" s="97"/>
      <c r="W118" s="98"/>
    </row>
    <row r="119" spans="18:23" x14ac:dyDescent="0.2">
      <c r="R119" s="75"/>
      <c r="T119" s="96"/>
      <c r="U119" s="97"/>
      <c r="V119" s="97"/>
      <c r="W119" s="98"/>
    </row>
    <row r="120" spans="18:23" x14ac:dyDescent="0.2">
      <c r="R120" s="75"/>
      <c r="T120" s="102"/>
      <c r="U120" s="103"/>
      <c r="V120" s="104"/>
      <c r="W120" s="105"/>
    </row>
    <row r="121" spans="18:23" x14ac:dyDescent="0.2">
      <c r="R121" s="75"/>
      <c r="T121" s="96"/>
      <c r="U121" s="97"/>
      <c r="V121" s="97"/>
      <c r="W121" s="98"/>
    </row>
    <row r="122" spans="18:23" x14ac:dyDescent="0.2">
      <c r="R122" s="75"/>
      <c r="T122" s="96"/>
      <c r="U122" s="97"/>
      <c r="V122" s="97"/>
      <c r="W122" s="98"/>
    </row>
    <row r="123" spans="18:23" x14ac:dyDescent="0.2">
      <c r="R123" s="75"/>
      <c r="T123" s="96"/>
      <c r="U123" s="97"/>
      <c r="V123" s="97"/>
      <c r="W123" s="98"/>
    </row>
    <row r="124" spans="18:23" x14ac:dyDescent="0.2">
      <c r="R124" s="75"/>
      <c r="T124" s="102"/>
      <c r="U124" s="103"/>
      <c r="V124" s="104"/>
      <c r="W124" s="105"/>
    </row>
    <row r="125" spans="18:23" x14ac:dyDescent="0.2">
      <c r="R125" s="75"/>
      <c r="T125" s="96"/>
      <c r="U125" s="97"/>
      <c r="V125" s="97"/>
      <c r="W125" s="98"/>
    </row>
    <row r="126" spans="18:23" x14ac:dyDescent="0.2">
      <c r="R126" s="75"/>
      <c r="T126" s="96"/>
      <c r="U126" s="97"/>
      <c r="V126" s="97"/>
      <c r="W126" s="98"/>
    </row>
    <row r="127" spans="18:23" x14ac:dyDescent="0.2">
      <c r="R127" s="75"/>
      <c r="T127" s="96"/>
      <c r="U127" s="97"/>
      <c r="V127" s="97"/>
      <c r="W127" s="98"/>
    </row>
    <row r="128" spans="18:23" x14ac:dyDescent="0.2">
      <c r="R128" s="75"/>
      <c r="T128" s="102"/>
      <c r="U128" s="103"/>
      <c r="V128" s="104"/>
      <c r="W128" s="105"/>
    </row>
    <row r="129" spans="18:23" x14ac:dyDescent="0.2">
      <c r="R129" s="75"/>
      <c r="T129" s="96"/>
      <c r="U129" s="97"/>
      <c r="V129" s="97"/>
      <c r="W129" s="98"/>
    </row>
    <row r="130" spans="18:23" x14ac:dyDescent="0.2">
      <c r="R130" s="75"/>
      <c r="T130" s="96"/>
      <c r="U130" s="97"/>
      <c r="V130" s="97"/>
      <c r="W130" s="98"/>
    </row>
    <row r="131" spans="18:23" x14ac:dyDescent="0.2">
      <c r="R131" s="75"/>
      <c r="T131" s="96"/>
      <c r="U131" s="97"/>
      <c r="V131" s="97"/>
      <c r="W131" s="98"/>
    </row>
    <row r="132" spans="18:23" x14ac:dyDescent="0.2">
      <c r="R132" s="75"/>
      <c r="T132" s="102"/>
      <c r="U132" s="103"/>
      <c r="V132" s="104"/>
      <c r="W132" s="105"/>
    </row>
    <row r="133" spans="18:23" x14ac:dyDescent="0.2">
      <c r="R133" s="75"/>
      <c r="T133" s="96"/>
      <c r="U133" s="97"/>
      <c r="V133" s="97"/>
      <c r="W133" s="98"/>
    </row>
    <row r="134" spans="18:23" x14ac:dyDescent="0.2">
      <c r="R134" s="75"/>
      <c r="T134" s="96"/>
      <c r="U134" s="97"/>
      <c r="V134" s="97"/>
      <c r="W134" s="98"/>
    </row>
    <row r="135" spans="18:23" x14ac:dyDescent="0.2">
      <c r="R135" s="75"/>
      <c r="T135" s="96"/>
      <c r="U135" s="97"/>
      <c r="V135" s="97"/>
      <c r="W135" s="98"/>
    </row>
    <row r="136" spans="18:23" x14ac:dyDescent="0.2">
      <c r="R136" s="75"/>
      <c r="T136" s="102"/>
      <c r="U136" s="103"/>
      <c r="V136" s="104"/>
      <c r="W136" s="105"/>
    </row>
    <row r="137" spans="18:23" x14ac:dyDescent="0.2">
      <c r="R137" s="75"/>
      <c r="T137" s="96"/>
      <c r="U137" s="97"/>
      <c r="V137" s="97"/>
      <c r="W137" s="98"/>
    </row>
    <row r="138" spans="18:23" x14ac:dyDescent="0.2">
      <c r="R138" s="75"/>
      <c r="T138" s="96"/>
      <c r="U138" s="97"/>
      <c r="V138" s="97"/>
      <c r="W138" s="98"/>
    </row>
    <row r="139" spans="18:23" x14ac:dyDescent="0.2">
      <c r="R139" s="75"/>
      <c r="T139" s="96"/>
      <c r="U139" s="97"/>
      <c r="V139" s="97"/>
      <c r="W139" s="98"/>
    </row>
    <row r="140" spans="18:23" x14ac:dyDescent="0.2">
      <c r="R140" s="75"/>
      <c r="T140" s="102"/>
      <c r="U140" s="103"/>
      <c r="V140" s="104"/>
      <c r="W140" s="105"/>
    </row>
    <row r="141" spans="18:23" x14ac:dyDescent="0.2">
      <c r="R141" s="75"/>
      <c r="T141" s="96"/>
      <c r="U141" s="97"/>
      <c r="V141" s="97"/>
      <c r="W141" s="98"/>
    </row>
    <row r="142" spans="18:23" x14ac:dyDescent="0.2">
      <c r="R142" s="75"/>
      <c r="T142" s="96"/>
      <c r="U142" s="97"/>
      <c r="V142" s="97"/>
      <c r="W142" s="98"/>
    </row>
    <row r="143" spans="18:23" x14ac:dyDescent="0.2">
      <c r="R143" s="75"/>
      <c r="T143" s="96"/>
      <c r="U143" s="97"/>
      <c r="V143" s="97"/>
      <c r="W143" s="98"/>
    </row>
    <row r="144" spans="18:23" x14ac:dyDescent="0.2">
      <c r="R144" s="75"/>
      <c r="T144" s="102"/>
      <c r="U144" s="103"/>
      <c r="V144" s="104"/>
      <c r="W144" s="105"/>
    </row>
    <row r="145" spans="18:23" x14ac:dyDescent="0.2">
      <c r="R145" s="75"/>
      <c r="T145" s="96"/>
      <c r="U145" s="97"/>
      <c r="V145" s="97"/>
      <c r="W145" s="98"/>
    </row>
    <row r="146" spans="18:23" x14ac:dyDescent="0.2">
      <c r="R146" s="75"/>
      <c r="T146" s="96"/>
      <c r="U146" s="97"/>
      <c r="V146" s="97"/>
      <c r="W146" s="98"/>
    </row>
    <row r="147" spans="18:23" x14ac:dyDescent="0.2">
      <c r="R147" s="75"/>
      <c r="T147" s="96"/>
      <c r="U147" s="97"/>
      <c r="V147" s="97"/>
      <c r="W147" s="98"/>
    </row>
    <row r="148" spans="18:23" x14ac:dyDescent="0.2">
      <c r="R148" s="75"/>
      <c r="T148" s="102"/>
      <c r="U148" s="103"/>
      <c r="V148" s="104"/>
      <c r="W148" s="105"/>
    </row>
    <row r="149" spans="18:23" x14ac:dyDescent="0.2">
      <c r="R149" s="75"/>
      <c r="T149" s="96"/>
      <c r="U149" s="97"/>
      <c r="V149" s="97"/>
      <c r="W149" s="98"/>
    </row>
    <row r="150" spans="18:23" x14ac:dyDescent="0.2">
      <c r="R150" s="75"/>
      <c r="T150" s="96"/>
      <c r="U150" s="97"/>
      <c r="V150" s="97"/>
      <c r="W150" s="98"/>
    </row>
    <row r="151" spans="18:23" x14ac:dyDescent="0.2">
      <c r="R151" s="75"/>
      <c r="T151" s="96"/>
      <c r="U151" s="97"/>
      <c r="V151" s="97"/>
      <c r="W151" s="98"/>
    </row>
    <row r="152" spans="18:23" x14ac:dyDescent="0.2">
      <c r="R152" s="75"/>
      <c r="T152" s="102"/>
      <c r="U152" s="103"/>
      <c r="V152" s="104"/>
      <c r="W152" s="105"/>
    </row>
    <row r="153" spans="18:23" x14ac:dyDescent="0.2">
      <c r="R153" s="75"/>
      <c r="T153" s="96"/>
      <c r="U153" s="97"/>
      <c r="V153" s="97"/>
      <c r="W153" s="98"/>
    </row>
    <row r="154" spans="18:23" x14ac:dyDescent="0.2">
      <c r="R154" s="75"/>
      <c r="T154" s="96"/>
      <c r="U154" s="97"/>
      <c r="V154" s="97"/>
      <c r="W154" s="98"/>
    </row>
    <row r="155" spans="18:23" x14ac:dyDescent="0.2">
      <c r="R155" s="75"/>
      <c r="T155" s="96"/>
      <c r="U155" s="97"/>
      <c r="V155" s="97"/>
      <c r="W155" s="98"/>
    </row>
    <row r="156" spans="18:23" x14ac:dyDescent="0.2">
      <c r="R156" s="75"/>
      <c r="T156" s="102"/>
      <c r="U156" s="103"/>
      <c r="V156" s="104"/>
      <c r="W156" s="105"/>
    </row>
    <row r="157" spans="18:23" x14ac:dyDescent="0.2">
      <c r="R157" s="75"/>
      <c r="T157" s="96"/>
      <c r="U157" s="97"/>
      <c r="V157" s="97"/>
      <c r="W157" s="98"/>
    </row>
    <row r="158" spans="18:23" x14ac:dyDescent="0.2">
      <c r="R158" s="75"/>
      <c r="T158" s="96"/>
      <c r="U158" s="97"/>
      <c r="V158" s="97"/>
      <c r="W158" s="98"/>
    </row>
    <row r="159" spans="18:23" x14ac:dyDescent="0.2">
      <c r="R159" s="75"/>
      <c r="T159" s="96"/>
      <c r="U159" s="97"/>
      <c r="V159" s="97"/>
      <c r="W159" s="98"/>
    </row>
    <row r="160" spans="18:23" x14ac:dyDescent="0.2">
      <c r="R160" s="75"/>
      <c r="T160" s="102"/>
      <c r="U160" s="103"/>
      <c r="V160" s="104"/>
      <c r="W160" s="105"/>
    </row>
    <row r="161" spans="18:23" x14ac:dyDescent="0.2">
      <c r="R161" s="75"/>
      <c r="T161" s="96"/>
      <c r="U161" s="97"/>
      <c r="V161" s="97"/>
      <c r="W161" s="98"/>
    </row>
    <row r="162" spans="18:23" x14ac:dyDescent="0.2">
      <c r="R162" s="75"/>
      <c r="T162" s="96"/>
      <c r="U162" s="97"/>
      <c r="V162" s="97"/>
      <c r="W162" s="98"/>
    </row>
    <row r="163" spans="18:23" x14ac:dyDescent="0.2">
      <c r="R163" s="75"/>
      <c r="T163" s="96"/>
      <c r="U163" s="97"/>
      <c r="V163" s="97"/>
      <c r="W163" s="98"/>
    </row>
    <row r="164" spans="18:23" x14ac:dyDescent="0.2">
      <c r="R164" s="75"/>
      <c r="T164" s="102"/>
      <c r="U164" s="103"/>
      <c r="V164" s="104"/>
      <c r="W164" s="105"/>
    </row>
    <row r="165" spans="18:23" x14ac:dyDescent="0.2">
      <c r="R165" s="75"/>
      <c r="T165" s="96"/>
      <c r="U165" s="97"/>
      <c r="V165" s="97"/>
      <c r="W165" s="98"/>
    </row>
    <row r="166" spans="18:23" x14ac:dyDescent="0.2">
      <c r="R166" s="75"/>
      <c r="T166" s="96"/>
      <c r="U166" s="97"/>
      <c r="V166" s="97"/>
      <c r="W166" s="98"/>
    </row>
    <row r="167" spans="18:23" x14ac:dyDescent="0.2">
      <c r="R167" s="75"/>
      <c r="T167" s="96"/>
      <c r="U167" s="97"/>
      <c r="V167" s="97"/>
      <c r="W167" s="98"/>
    </row>
    <row r="168" spans="18:23" x14ac:dyDescent="0.2">
      <c r="R168" s="75"/>
      <c r="T168" s="102"/>
      <c r="U168" s="103"/>
      <c r="V168" s="104"/>
      <c r="W168" s="105"/>
    </row>
    <row r="169" spans="18:23" x14ac:dyDescent="0.2">
      <c r="R169" s="75"/>
      <c r="T169" s="96"/>
      <c r="U169" s="97"/>
      <c r="V169" s="97"/>
      <c r="W169" s="98"/>
    </row>
    <row r="170" spans="18:23" x14ac:dyDescent="0.2">
      <c r="R170" s="75"/>
      <c r="T170" s="96"/>
      <c r="U170" s="97"/>
      <c r="V170" s="97"/>
      <c r="W170" s="98"/>
    </row>
    <row r="171" spans="18:23" x14ac:dyDescent="0.2">
      <c r="R171" s="75"/>
      <c r="T171" s="96"/>
      <c r="U171" s="97"/>
      <c r="V171" s="97"/>
      <c r="W171" s="98"/>
    </row>
    <row r="172" spans="18:23" x14ac:dyDescent="0.2">
      <c r="R172" s="75"/>
      <c r="T172" s="102"/>
      <c r="U172" s="103"/>
      <c r="V172" s="104"/>
      <c r="W172" s="105"/>
    </row>
    <row r="173" spans="18:23" x14ac:dyDescent="0.2">
      <c r="R173" s="75"/>
      <c r="T173" s="96"/>
      <c r="U173" s="97"/>
      <c r="V173" s="97"/>
      <c r="W173" s="98"/>
    </row>
    <row r="174" spans="18:23" x14ac:dyDescent="0.2">
      <c r="R174" s="75"/>
      <c r="T174" s="96"/>
      <c r="U174" s="97"/>
      <c r="V174" s="97"/>
      <c r="W174" s="98"/>
    </row>
    <row r="175" spans="18:23" x14ac:dyDescent="0.2">
      <c r="R175" s="75"/>
      <c r="T175" s="96"/>
      <c r="U175" s="97"/>
      <c r="V175" s="97"/>
      <c r="W175" s="98"/>
    </row>
    <row r="176" spans="18:23" x14ac:dyDescent="0.2">
      <c r="R176" s="75"/>
      <c r="T176" s="102"/>
      <c r="U176" s="103"/>
      <c r="V176" s="104"/>
      <c r="W176" s="105"/>
    </row>
    <row r="177" spans="18:23" x14ac:dyDescent="0.2">
      <c r="R177" s="75"/>
      <c r="T177" s="96"/>
      <c r="U177" s="97"/>
      <c r="V177" s="97"/>
      <c r="W177" s="98"/>
    </row>
    <row r="178" spans="18:23" x14ac:dyDescent="0.2">
      <c r="R178" s="75"/>
      <c r="T178" s="96"/>
      <c r="U178" s="97"/>
      <c r="V178" s="97"/>
      <c r="W178" s="98"/>
    </row>
    <row r="179" spans="18:23" x14ac:dyDescent="0.2">
      <c r="R179" s="75"/>
      <c r="T179" s="96"/>
      <c r="U179" s="97"/>
      <c r="V179" s="97"/>
      <c r="W179" s="98"/>
    </row>
    <row r="180" spans="18:23" x14ac:dyDescent="0.2">
      <c r="R180" s="75"/>
      <c r="T180" s="102"/>
      <c r="U180" s="103"/>
      <c r="V180" s="104"/>
      <c r="W180" s="105"/>
    </row>
    <row r="181" spans="18:23" x14ac:dyDescent="0.2">
      <c r="R181" s="75"/>
      <c r="T181" s="96"/>
      <c r="U181" s="97"/>
      <c r="V181" s="97"/>
      <c r="W181" s="98"/>
    </row>
    <row r="182" spans="18:23" x14ac:dyDescent="0.2">
      <c r="R182" s="75"/>
      <c r="T182" s="96"/>
      <c r="U182" s="97"/>
      <c r="V182" s="97"/>
      <c r="W182" s="98"/>
    </row>
    <row r="183" spans="18:23" x14ac:dyDescent="0.2">
      <c r="R183" s="75"/>
      <c r="T183" s="96"/>
      <c r="U183" s="97"/>
      <c r="V183" s="97"/>
      <c r="W183" s="98"/>
    </row>
    <row r="184" spans="18:23" x14ac:dyDescent="0.2">
      <c r="R184" s="75"/>
      <c r="T184" s="102"/>
      <c r="U184" s="103"/>
      <c r="V184" s="104"/>
      <c r="W184" s="105"/>
    </row>
    <row r="185" spans="18:23" x14ac:dyDescent="0.2">
      <c r="R185" s="75"/>
      <c r="T185" s="96"/>
      <c r="U185" s="97"/>
      <c r="V185" s="97"/>
      <c r="W185" s="98"/>
    </row>
    <row r="186" spans="18:23" x14ac:dyDescent="0.2">
      <c r="R186" s="75"/>
      <c r="T186" s="96"/>
      <c r="U186" s="97"/>
      <c r="V186" s="97"/>
      <c r="W186" s="98"/>
    </row>
    <row r="187" spans="18:23" x14ac:dyDescent="0.2">
      <c r="R187" s="75"/>
      <c r="T187" s="96"/>
      <c r="U187" s="97"/>
      <c r="V187" s="97"/>
      <c r="W187" s="98"/>
    </row>
    <row r="188" spans="18:23" x14ac:dyDescent="0.2">
      <c r="R188" s="75"/>
      <c r="T188" s="102"/>
      <c r="U188" s="103"/>
      <c r="V188" s="104"/>
      <c r="W188" s="105"/>
    </row>
    <row r="189" spans="18:23" x14ac:dyDescent="0.2">
      <c r="R189" s="75"/>
      <c r="T189" s="96"/>
      <c r="U189" s="97"/>
      <c r="V189" s="97"/>
      <c r="W189" s="98"/>
    </row>
    <row r="190" spans="18:23" x14ac:dyDescent="0.2">
      <c r="R190" s="75"/>
      <c r="T190" s="96"/>
      <c r="U190" s="97"/>
      <c r="V190" s="97"/>
      <c r="W190" s="98"/>
    </row>
    <row r="191" spans="18:23" x14ac:dyDescent="0.2">
      <c r="R191" s="75"/>
      <c r="T191" s="96"/>
      <c r="U191" s="97"/>
      <c r="V191" s="97"/>
      <c r="W191" s="98"/>
    </row>
    <row r="192" spans="18:23" x14ac:dyDescent="0.2">
      <c r="R192" s="75"/>
      <c r="T192" s="102"/>
      <c r="U192" s="103"/>
      <c r="V192" s="104"/>
      <c r="W192" s="105"/>
    </row>
    <row r="193" spans="18:23" x14ac:dyDescent="0.2">
      <c r="R193" s="75"/>
      <c r="T193" s="96"/>
      <c r="U193" s="97"/>
      <c r="V193" s="97"/>
      <c r="W193" s="98"/>
    </row>
    <row r="194" spans="18:23" x14ac:dyDescent="0.2">
      <c r="R194" s="75"/>
      <c r="T194" s="96"/>
      <c r="U194" s="97"/>
      <c r="V194" s="97"/>
      <c r="W194" s="98"/>
    </row>
    <row r="195" spans="18:23" x14ac:dyDescent="0.2">
      <c r="R195" s="75"/>
      <c r="T195" s="96"/>
      <c r="U195" s="97"/>
      <c r="V195" s="97"/>
      <c r="W195" s="98"/>
    </row>
    <row r="196" spans="18:23" x14ac:dyDescent="0.2">
      <c r="R196" s="75"/>
      <c r="T196" s="102"/>
      <c r="U196" s="103"/>
      <c r="V196" s="104"/>
      <c r="W196" s="105"/>
    </row>
    <row r="197" spans="18:23" x14ac:dyDescent="0.2">
      <c r="R197" s="75"/>
      <c r="T197" s="96"/>
      <c r="U197" s="97"/>
      <c r="V197" s="97"/>
      <c r="W197" s="98"/>
    </row>
    <row r="198" spans="18:23" x14ac:dyDescent="0.2">
      <c r="R198" s="75"/>
      <c r="T198" s="96"/>
      <c r="U198" s="97"/>
      <c r="V198" s="97"/>
      <c r="W198" s="98"/>
    </row>
    <row r="199" spans="18:23" x14ac:dyDescent="0.2">
      <c r="R199" s="75"/>
      <c r="T199" s="96"/>
      <c r="U199" s="97"/>
      <c r="V199" s="97"/>
      <c r="W199" s="98"/>
    </row>
    <row r="200" spans="18:23" x14ac:dyDescent="0.2">
      <c r="R200" s="75"/>
      <c r="T200" s="102"/>
      <c r="U200" s="103"/>
      <c r="V200" s="104"/>
      <c r="W200" s="105"/>
    </row>
    <row r="201" spans="18:23" x14ac:dyDescent="0.2">
      <c r="R201" s="75"/>
      <c r="T201" s="96"/>
      <c r="U201" s="97"/>
      <c r="V201" s="97"/>
      <c r="W201" s="98"/>
    </row>
    <row r="202" spans="18:23" x14ac:dyDescent="0.2">
      <c r="R202" s="75"/>
      <c r="T202" s="96"/>
      <c r="U202" s="97"/>
      <c r="V202" s="97"/>
      <c r="W202" s="98"/>
    </row>
    <row r="203" spans="18:23" x14ac:dyDescent="0.2">
      <c r="R203" s="75"/>
      <c r="T203" s="96"/>
      <c r="U203" s="97"/>
      <c r="V203" s="97"/>
      <c r="W203" s="98"/>
    </row>
    <row r="204" spans="18:23" x14ac:dyDescent="0.2">
      <c r="R204" s="75"/>
      <c r="T204" s="102"/>
      <c r="U204" s="103"/>
      <c r="V204" s="104"/>
      <c r="W204" s="105"/>
    </row>
    <row r="205" spans="18:23" x14ac:dyDescent="0.2">
      <c r="R205" s="75"/>
      <c r="T205" s="96"/>
      <c r="U205" s="97"/>
      <c r="V205" s="97"/>
      <c r="W205" s="98"/>
    </row>
    <row r="206" spans="18:23" x14ac:dyDescent="0.2">
      <c r="R206" s="75"/>
      <c r="T206" s="96"/>
      <c r="U206" s="97"/>
      <c r="V206" s="97"/>
      <c r="W206" s="98"/>
    </row>
    <row r="207" spans="18:23" x14ac:dyDescent="0.2">
      <c r="R207" s="75"/>
      <c r="T207" s="96"/>
      <c r="U207" s="97"/>
      <c r="V207" s="97"/>
      <c r="W207" s="98"/>
    </row>
    <row r="208" spans="18:23" x14ac:dyDescent="0.2">
      <c r="R208" s="75"/>
      <c r="T208" s="102"/>
      <c r="U208" s="103"/>
      <c r="V208" s="104"/>
      <c r="W208" s="105"/>
    </row>
    <row r="209" spans="18:23" x14ac:dyDescent="0.2">
      <c r="R209" s="75"/>
      <c r="T209" s="96"/>
      <c r="U209" s="97"/>
      <c r="V209" s="97"/>
      <c r="W209" s="98"/>
    </row>
    <row r="210" spans="18:23" x14ac:dyDescent="0.2">
      <c r="R210" s="75"/>
      <c r="T210" s="96"/>
      <c r="U210" s="97"/>
      <c r="V210" s="97"/>
      <c r="W210" s="98"/>
    </row>
    <row r="211" spans="18:23" x14ac:dyDescent="0.2">
      <c r="R211" s="75"/>
      <c r="T211" s="96"/>
      <c r="U211" s="97"/>
      <c r="V211" s="97"/>
      <c r="W211" s="98"/>
    </row>
    <row r="212" spans="18:23" x14ac:dyDescent="0.2">
      <c r="R212" s="75"/>
      <c r="T212" s="102"/>
      <c r="U212" s="103"/>
      <c r="V212" s="104"/>
      <c r="W212" s="105"/>
    </row>
    <row r="213" spans="18:23" x14ac:dyDescent="0.2">
      <c r="R213" s="75"/>
      <c r="T213" s="96"/>
      <c r="U213" s="97"/>
      <c r="V213" s="97"/>
      <c r="W213" s="98"/>
    </row>
    <row r="214" spans="18:23" x14ac:dyDescent="0.2">
      <c r="R214" s="75"/>
      <c r="T214" s="96"/>
      <c r="U214" s="97"/>
      <c r="V214" s="97"/>
      <c r="W214" s="98"/>
    </row>
    <row r="215" spans="18:23" x14ac:dyDescent="0.2">
      <c r="R215" s="75"/>
      <c r="T215" s="96"/>
      <c r="U215" s="97"/>
      <c r="V215" s="97"/>
      <c r="W215" s="98"/>
    </row>
    <row r="216" spans="18:23" x14ac:dyDescent="0.2">
      <c r="R216" s="75"/>
      <c r="T216" s="102"/>
      <c r="U216" s="103"/>
      <c r="V216" s="104"/>
      <c r="W216" s="105"/>
    </row>
    <row r="217" spans="18:23" x14ac:dyDescent="0.2">
      <c r="R217" s="75"/>
      <c r="T217" s="96"/>
      <c r="U217" s="97"/>
      <c r="V217" s="97"/>
      <c r="W217" s="98"/>
    </row>
    <row r="218" spans="18:23" x14ac:dyDescent="0.2">
      <c r="R218" s="75"/>
      <c r="T218" s="96"/>
      <c r="U218" s="97"/>
      <c r="V218" s="97"/>
      <c r="W218" s="98"/>
    </row>
    <row r="219" spans="18:23" x14ac:dyDescent="0.2">
      <c r="R219" s="75"/>
      <c r="T219" s="96"/>
      <c r="U219" s="97"/>
      <c r="V219" s="97"/>
      <c r="W219" s="98"/>
    </row>
    <row r="220" spans="18:23" x14ac:dyDescent="0.2">
      <c r="R220" s="75"/>
      <c r="T220" s="102"/>
      <c r="U220" s="103"/>
      <c r="V220" s="104"/>
      <c r="W220" s="105"/>
    </row>
    <row r="221" spans="18:23" x14ac:dyDescent="0.2">
      <c r="R221" s="75"/>
      <c r="T221" s="96"/>
      <c r="U221" s="97"/>
      <c r="V221" s="97"/>
      <c r="W221" s="98"/>
    </row>
    <row r="222" spans="18:23" x14ac:dyDescent="0.2">
      <c r="R222" s="75"/>
      <c r="T222" s="96"/>
      <c r="U222" s="97"/>
      <c r="V222" s="97"/>
      <c r="W222" s="98"/>
    </row>
    <row r="223" spans="18:23" x14ac:dyDescent="0.2">
      <c r="R223" s="75"/>
      <c r="T223" s="96"/>
      <c r="U223" s="97"/>
      <c r="V223" s="97"/>
      <c r="W223" s="98"/>
    </row>
    <row r="224" spans="18:23" x14ac:dyDescent="0.2">
      <c r="R224" s="75"/>
      <c r="T224" s="102"/>
      <c r="U224" s="103"/>
      <c r="V224" s="104"/>
      <c r="W224" s="105"/>
    </row>
    <row r="225" spans="18:23" x14ac:dyDescent="0.2">
      <c r="R225" s="75"/>
      <c r="T225" s="96"/>
      <c r="U225" s="97"/>
      <c r="V225" s="97"/>
      <c r="W225" s="98"/>
    </row>
    <row r="226" spans="18:23" x14ac:dyDescent="0.2">
      <c r="R226" s="75"/>
      <c r="T226" s="96"/>
      <c r="U226" s="97"/>
      <c r="V226" s="97"/>
      <c r="W226" s="98"/>
    </row>
    <row r="227" spans="18:23" x14ac:dyDescent="0.2">
      <c r="R227" s="75"/>
      <c r="T227" s="96"/>
      <c r="U227" s="97"/>
      <c r="V227" s="97"/>
      <c r="W227" s="98"/>
    </row>
    <row r="228" spans="18:23" x14ac:dyDescent="0.2">
      <c r="R228" s="75"/>
      <c r="T228" s="102"/>
      <c r="U228" s="103"/>
      <c r="V228" s="104"/>
      <c r="W228" s="105"/>
    </row>
    <row r="229" spans="18:23" x14ac:dyDescent="0.2">
      <c r="R229" s="75"/>
      <c r="T229" s="96"/>
      <c r="U229" s="97"/>
      <c r="V229" s="97"/>
      <c r="W229" s="98"/>
    </row>
    <row r="230" spans="18:23" x14ac:dyDescent="0.2">
      <c r="R230" s="75"/>
      <c r="T230" s="96"/>
      <c r="U230" s="97"/>
      <c r="V230" s="97"/>
      <c r="W230" s="98"/>
    </row>
    <row r="231" spans="18:23" x14ac:dyDescent="0.2">
      <c r="R231" s="75"/>
      <c r="T231" s="96"/>
      <c r="U231" s="97"/>
      <c r="V231" s="97"/>
      <c r="W231" s="98"/>
    </row>
    <row r="232" spans="18:23" x14ac:dyDescent="0.2">
      <c r="R232" s="75"/>
      <c r="T232" s="102"/>
      <c r="U232" s="103"/>
      <c r="V232" s="104"/>
      <c r="W232" s="105"/>
    </row>
    <row r="233" spans="18:23" x14ac:dyDescent="0.2">
      <c r="R233" s="75"/>
      <c r="T233" s="96"/>
      <c r="U233" s="97"/>
      <c r="V233" s="97"/>
      <c r="W233" s="98"/>
    </row>
    <row r="234" spans="18:23" x14ac:dyDescent="0.2">
      <c r="R234" s="75"/>
      <c r="T234" s="96"/>
      <c r="U234" s="97"/>
      <c r="V234" s="97"/>
      <c r="W234" s="98"/>
    </row>
    <row r="235" spans="18:23" x14ac:dyDescent="0.2">
      <c r="R235" s="75"/>
      <c r="T235" s="96"/>
      <c r="U235" s="97"/>
      <c r="V235" s="97"/>
      <c r="W235" s="98"/>
    </row>
    <row r="236" spans="18:23" x14ac:dyDescent="0.2">
      <c r="R236" s="75"/>
      <c r="T236" s="102"/>
      <c r="U236" s="103"/>
      <c r="V236" s="104"/>
      <c r="W236" s="105"/>
    </row>
    <row r="237" spans="18:23" x14ac:dyDescent="0.2">
      <c r="R237" s="75"/>
      <c r="T237" s="96"/>
      <c r="U237" s="97"/>
      <c r="V237" s="97"/>
      <c r="W237" s="98"/>
    </row>
    <row r="238" spans="18:23" x14ac:dyDescent="0.2">
      <c r="R238" s="75"/>
      <c r="T238" s="96"/>
      <c r="U238" s="97"/>
      <c r="V238" s="97"/>
      <c r="W238" s="98"/>
    </row>
    <row r="239" spans="18:23" x14ac:dyDescent="0.2">
      <c r="R239" s="75"/>
      <c r="T239" s="96"/>
      <c r="U239" s="97"/>
      <c r="V239" s="97"/>
      <c r="W239" s="98"/>
    </row>
    <row r="240" spans="18:23" x14ac:dyDescent="0.2">
      <c r="R240" s="75"/>
      <c r="T240" s="102"/>
      <c r="U240" s="103"/>
      <c r="V240" s="104"/>
      <c r="W240" s="105"/>
    </row>
    <row r="241" spans="18:23" x14ac:dyDescent="0.2">
      <c r="R241" s="75"/>
      <c r="T241" s="96"/>
      <c r="U241" s="97"/>
      <c r="V241" s="97"/>
      <c r="W241" s="98"/>
    </row>
    <row r="242" spans="18:23" x14ac:dyDescent="0.2">
      <c r="R242" s="75"/>
      <c r="T242" s="96"/>
      <c r="U242" s="97"/>
      <c r="V242" s="97"/>
      <c r="W242" s="98"/>
    </row>
    <row r="243" spans="18:23" x14ac:dyDescent="0.2">
      <c r="R243" s="75"/>
      <c r="T243" s="96"/>
      <c r="U243" s="97"/>
      <c r="V243" s="97"/>
      <c r="W243" s="98"/>
    </row>
    <row r="244" spans="18:23" x14ac:dyDescent="0.2">
      <c r="R244" s="75"/>
      <c r="T244" s="102"/>
      <c r="U244" s="103"/>
      <c r="V244" s="104"/>
      <c r="W244" s="105"/>
    </row>
    <row r="245" spans="18:23" x14ac:dyDescent="0.2">
      <c r="R245" s="75"/>
      <c r="T245" s="96"/>
      <c r="U245" s="97"/>
      <c r="V245" s="97"/>
      <c r="W245" s="98"/>
    </row>
    <row r="246" spans="18:23" x14ac:dyDescent="0.2">
      <c r="R246" s="75"/>
      <c r="T246" s="96"/>
      <c r="U246" s="97"/>
      <c r="V246" s="97"/>
      <c r="W246" s="98"/>
    </row>
    <row r="247" spans="18:23" x14ac:dyDescent="0.2">
      <c r="R247" s="75"/>
      <c r="T247" s="96"/>
      <c r="U247" s="97"/>
      <c r="V247" s="97"/>
      <c r="W247" s="98"/>
    </row>
    <row r="248" spans="18:23" x14ac:dyDescent="0.2">
      <c r="R248" s="75"/>
      <c r="T248" s="102"/>
      <c r="U248" s="103"/>
      <c r="V248" s="104"/>
      <c r="W248" s="105"/>
    </row>
    <row r="249" spans="18:23" x14ac:dyDescent="0.2">
      <c r="R249" s="75"/>
      <c r="T249" s="96"/>
      <c r="U249" s="97"/>
      <c r="V249" s="97"/>
      <c r="W249" s="98"/>
    </row>
    <row r="250" spans="18:23" x14ac:dyDescent="0.2">
      <c r="R250" s="75"/>
      <c r="T250" s="96"/>
      <c r="U250" s="97"/>
      <c r="V250" s="97"/>
      <c r="W250" s="98"/>
    </row>
    <row r="251" spans="18:23" x14ac:dyDescent="0.2">
      <c r="R251" s="75"/>
      <c r="T251" s="96"/>
      <c r="U251" s="97"/>
      <c r="V251" s="97"/>
      <c r="W251" s="98"/>
    </row>
    <row r="252" spans="18:23" x14ac:dyDescent="0.2">
      <c r="R252" s="75"/>
      <c r="T252" s="102"/>
      <c r="U252" s="103"/>
      <c r="V252" s="104"/>
      <c r="W252" s="105"/>
    </row>
    <row r="253" spans="18:23" x14ac:dyDescent="0.2">
      <c r="R253" s="75"/>
      <c r="T253" s="96"/>
      <c r="U253" s="97"/>
      <c r="V253" s="97"/>
      <c r="W253" s="98"/>
    </row>
    <row r="254" spans="18:23" x14ac:dyDescent="0.2">
      <c r="R254" s="75"/>
      <c r="T254" s="96"/>
      <c r="U254" s="97"/>
      <c r="V254" s="97"/>
      <c r="W254" s="98"/>
    </row>
    <row r="255" spans="18:23" x14ac:dyDescent="0.2">
      <c r="R255" s="75"/>
      <c r="T255" s="96"/>
      <c r="U255" s="97"/>
      <c r="V255" s="97"/>
      <c r="W255" s="98"/>
    </row>
    <row r="256" spans="18:23" x14ac:dyDescent="0.2">
      <c r="R256" s="75"/>
      <c r="T256" s="102"/>
      <c r="U256" s="103"/>
      <c r="V256" s="104"/>
      <c r="W256" s="105"/>
    </row>
    <row r="257" spans="18:23" x14ac:dyDescent="0.2">
      <c r="R257" s="75"/>
      <c r="T257" s="96"/>
      <c r="U257" s="97"/>
      <c r="V257" s="97"/>
      <c r="W257" s="98"/>
    </row>
    <row r="258" spans="18:23" x14ac:dyDescent="0.2">
      <c r="R258" s="75"/>
      <c r="T258" s="96"/>
      <c r="U258" s="97"/>
      <c r="V258" s="97"/>
      <c r="W258" s="98"/>
    </row>
    <row r="259" spans="18:23" x14ac:dyDescent="0.2">
      <c r="R259" s="75"/>
      <c r="T259" s="96"/>
      <c r="U259" s="97"/>
      <c r="V259" s="97"/>
      <c r="W259" s="98"/>
    </row>
    <row r="260" spans="18:23" x14ac:dyDescent="0.2">
      <c r="R260" s="75"/>
      <c r="T260" s="102"/>
      <c r="U260" s="103"/>
      <c r="V260" s="104"/>
      <c r="W260" s="105"/>
    </row>
    <row r="261" spans="18:23" x14ac:dyDescent="0.2">
      <c r="R261" s="75"/>
      <c r="T261" s="96"/>
      <c r="U261" s="97"/>
      <c r="V261" s="97"/>
      <c r="W261" s="98"/>
    </row>
    <row r="262" spans="18:23" x14ac:dyDescent="0.2">
      <c r="R262" s="75"/>
      <c r="T262" s="96"/>
      <c r="U262" s="97"/>
      <c r="V262" s="97"/>
      <c r="W262" s="98"/>
    </row>
    <row r="263" spans="18:23" x14ac:dyDescent="0.2">
      <c r="R263" s="75"/>
      <c r="T263" s="96"/>
      <c r="U263" s="97"/>
      <c r="V263" s="97"/>
      <c r="W263" s="98"/>
    </row>
    <row r="264" spans="18:23" x14ac:dyDescent="0.2">
      <c r="R264" s="75"/>
      <c r="T264" s="102"/>
      <c r="U264" s="103"/>
      <c r="V264" s="104"/>
      <c r="W264" s="105"/>
    </row>
    <row r="265" spans="18:23" x14ac:dyDescent="0.2">
      <c r="R265" s="75"/>
      <c r="T265" s="96"/>
      <c r="U265" s="97"/>
      <c r="V265" s="97"/>
      <c r="W265" s="98"/>
    </row>
    <row r="266" spans="18:23" x14ac:dyDescent="0.2">
      <c r="R266" s="75"/>
      <c r="T266" s="96"/>
      <c r="U266" s="97"/>
      <c r="V266" s="97"/>
      <c r="W266" s="98"/>
    </row>
    <row r="267" spans="18:23" x14ac:dyDescent="0.2">
      <c r="R267" s="75"/>
      <c r="T267" s="96"/>
      <c r="U267" s="97"/>
      <c r="V267" s="97"/>
      <c r="W267" s="98"/>
    </row>
    <row r="268" spans="18:23" x14ac:dyDescent="0.2">
      <c r="R268" s="75"/>
      <c r="T268" s="102"/>
      <c r="U268" s="103"/>
      <c r="V268" s="104"/>
      <c r="W268" s="105"/>
    </row>
    <row r="269" spans="18:23" x14ac:dyDescent="0.2">
      <c r="R269" s="75"/>
      <c r="T269" s="96"/>
      <c r="U269" s="97"/>
      <c r="V269" s="97"/>
      <c r="W269" s="98"/>
    </row>
    <row r="270" spans="18:23" x14ac:dyDescent="0.2">
      <c r="R270" s="75"/>
      <c r="T270" s="96"/>
      <c r="U270" s="97"/>
      <c r="V270" s="97"/>
      <c r="W270" s="98"/>
    </row>
    <row r="271" spans="18:23" x14ac:dyDescent="0.2">
      <c r="R271" s="75"/>
      <c r="T271" s="96"/>
      <c r="U271" s="97"/>
      <c r="V271" s="97"/>
      <c r="W271" s="98"/>
    </row>
    <row r="272" spans="18:23" x14ac:dyDescent="0.2">
      <c r="R272" s="75"/>
      <c r="T272" s="102"/>
      <c r="U272" s="103"/>
      <c r="V272" s="104"/>
      <c r="W272" s="105"/>
    </row>
    <row r="273" spans="18:23" x14ac:dyDescent="0.2">
      <c r="R273" s="75"/>
      <c r="T273" s="96"/>
      <c r="U273" s="97"/>
      <c r="V273" s="97"/>
      <c r="W273" s="98"/>
    </row>
    <row r="274" spans="18:23" x14ac:dyDescent="0.2">
      <c r="R274" s="75"/>
      <c r="T274" s="96"/>
      <c r="U274" s="97"/>
      <c r="V274" s="97"/>
      <c r="W274" s="98"/>
    </row>
    <row r="275" spans="18:23" x14ac:dyDescent="0.2">
      <c r="R275" s="75"/>
      <c r="T275" s="96"/>
      <c r="U275" s="97"/>
      <c r="V275" s="97"/>
      <c r="W275" s="98"/>
    </row>
    <row r="276" spans="18:23" x14ac:dyDescent="0.2">
      <c r="R276" s="75"/>
      <c r="T276" s="102"/>
      <c r="U276" s="103"/>
      <c r="V276" s="104"/>
      <c r="W276" s="105"/>
    </row>
    <row r="277" spans="18:23" x14ac:dyDescent="0.2">
      <c r="R277" s="75"/>
      <c r="T277" s="96"/>
      <c r="U277" s="97"/>
      <c r="V277" s="97"/>
      <c r="W277" s="98"/>
    </row>
    <row r="278" spans="18:23" x14ac:dyDescent="0.2">
      <c r="R278" s="75"/>
      <c r="T278" s="96"/>
      <c r="U278" s="97"/>
      <c r="V278" s="97"/>
      <c r="W278" s="98"/>
    </row>
    <row r="279" spans="18:23" x14ac:dyDescent="0.2">
      <c r="R279" s="75"/>
      <c r="T279" s="96"/>
      <c r="U279" s="97"/>
      <c r="V279" s="97"/>
      <c r="W279" s="98"/>
    </row>
    <row r="280" spans="18:23" x14ac:dyDescent="0.2">
      <c r="R280" s="75"/>
      <c r="T280" s="102"/>
      <c r="U280" s="103"/>
      <c r="V280" s="104"/>
      <c r="W280" s="105"/>
    </row>
    <row r="281" spans="18:23" x14ac:dyDescent="0.2">
      <c r="R281" s="75"/>
      <c r="T281" s="96"/>
      <c r="U281" s="97"/>
      <c r="V281" s="97"/>
      <c r="W281" s="98"/>
    </row>
    <row r="282" spans="18:23" x14ac:dyDescent="0.2">
      <c r="R282" s="75"/>
      <c r="T282" s="96"/>
      <c r="U282" s="97"/>
      <c r="V282" s="97"/>
      <c r="W282" s="98"/>
    </row>
    <row r="283" spans="18:23" x14ac:dyDescent="0.2">
      <c r="R283" s="75"/>
      <c r="T283" s="96"/>
      <c r="U283" s="97"/>
      <c r="V283" s="97"/>
      <c r="W283" s="98"/>
    </row>
    <row r="284" spans="18:23" x14ac:dyDescent="0.2">
      <c r="R284" s="75"/>
      <c r="T284" s="102"/>
      <c r="U284" s="103"/>
      <c r="V284" s="104"/>
      <c r="W284" s="105"/>
    </row>
    <row r="285" spans="18:23" x14ac:dyDescent="0.2">
      <c r="R285" s="75"/>
      <c r="T285" s="96"/>
      <c r="U285" s="97"/>
      <c r="V285" s="97"/>
      <c r="W285" s="98"/>
    </row>
    <row r="286" spans="18:23" x14ac:dyDescent="0.2">
      <c r="R286" s="75"/>
      <c r="T286" s="96"/>
      <c r="U286" s="97"/>
      <c r="V286" s="97"/>
      <c r="W286" s="98"/>
    </row>
    <row r="287" spans="18:23" x14ac:dyDescent="0.2">
      <c r="R287" s="75"/>
      <c r="T287" s="96"/>
      <c r="U287" s="97"/>
      <c r="V287" s="97"/>
      <c r="W287" s="98"/>
    </row>
    <row r="288" spans="18:23" x14ac:dyDescent="0.2">
      <c r="R288" s="75"/>
      <c r="T288" s="102"/>
      <c r="U288" s="103"/>
      <c r="V288" s="104"/>
      <c r="W288" s="105"/>
    </row>
    <row r="289" spans="18:23" x14ac:dyDescent="0.2">
      <c r="R289" s="75"/>
      <c r="T289" s="96"/>
      <c r="U289" s="97"/>
      <c r="V289" s="97"/>
      <c r="W289" s="98"/>
    </row>
    <row r="290" spans="18:23" x14ac:dyDescent="0.2">
      <c r="R290" s="75"/>
      <c r="T290" s="96"/>
      <c r="U290" s="97"/>
      <c r="V290" s="97"/>
      <c r="W290" s="98"/>
    </row>
    <row r="291" spans="18:23" x14ac:dyDescent="0.2">
      <c r="R291" s="75"/>
      <c r="T291" s="96"/>
      <c r="U291" s="97"/>
      <c r="V291" s="97"/>
      <c r="W291" s="98"/>
    </row>
    <row r="292" spans="18:23" x14ac:dyDescent="0.2">
      <c r="R292" s="75"/>
      <c r="T292" s="102"/>
      <c r="U292" s="103"/>
      <c r="V292" s="104"/>
      <c r="W292" s="105"/>
    </row>
    <row r="293" spans="18:23" x14ac:dyDescent="0.2">
      <c r="R293" s="75"/>
      <c r="T293" s="96"/>
      <c r="U293" s="97"/>
      <c r="V293" s="97"/>
      <c r="W293" s="98"/>
    </row>
    <row r="294" spans="18:23" x14ac:dyDescent="0.2">
      <c r="R294" s="75"/>
      <c r="T294" s="96"/>
      <c r="U294" s="97"/>
      <c r="V294" s="97"/>
      <c r="W294" s="98"/>
    </row>
    <row r="295" spans="18:23" x14ac:dyDescent="0.2">
      <c r="R295" s="75"/>
      <c r="T295" s="96"/>
      <c r="U295" s="97"/>
      <c r="V295" s="97"/>
      <c r="W295" s="98"/>
    </row>
    <row r="296" spans="18:23" x14ac:dyDescent="0.2">
      <c r="R296" s="75"/>
      <c r="T296" s="102"/>
      <c r="U296" s="103"/>
      <c r="V296" s="104"/>
      <c r="W296" s="105"/>
    </row>
    <row r="297" spans="18:23" x14ac:dyDescent="0.2">
      <c r="R297" s="75"/>
      <c r="T297" s="96"/>
      <c r="U297" s="97"/>
      <c r="V297" s="97"/>
      <c r="W297" s="98"/>
    </row>
    <row r="298" spans="18:23" x14ac:dyDescent="0.2">
      <c r="R298" s="75"/>
      <c r="T298" s="96"/>
      <c r="U298" s="97"/>
      <c r="V298" s="97"/>
      <c r="W298" s="98"/>
    </row>
    <row r="299" spans="18:23" x14ac:dyDescent="0.2">
      <c r="R299" s="75"/>
      <c r="T299" s="96"/>
      <c r="U299" s="97"/>
      <c r="V299" s="97"/>
      <c r="W299" s="98"/>
    </row>
    <row r="300" spans="18:23" x14ac:dyDescent="0.2">
      <c r="R300" s="75"/>
      <c r="T300" s="102"/>
      <c r="U300" s="103"/>
      <c r="V300" s="104"/>
      <c r="W300" s="105"/>
    </row>
    <row r="301" spans="18:23" x14ac:dyDescent="0.2">
      <c r="R301" s="75"/>
      <c r="T301" s="96"/>
      <c r="U301" s="97"/>
      <c r="V301" s="97"/>
      <c r="W301" s="98"/>
    </row>
    <row r="302" spans="18:23" x14ac:dyDescent="0.2">
      <c r="R302" s="75"/>
      <c r="T302" s="96"/>
      <c r="U302" s="97"/>
      <c r="V302" s="97"/>
      <c r="W302" s="98"/>
    </row>
    <row r="303" spans="18:23" x14ac:dyDescent="0.2">
      <c r="R303" s="75"/>
      <c r="T303" s="96"/>
      <c r="U303" s="97"/>
      <c r="V303" s="97"/>
      <c r="W303" s="98"/>
    </row>
    <row r="304" spans="18:23" x14ac:dyDescent="0.2">
      <c r="R304" s="75"/>
      <c r="T304" s="102"/>
      <c r="U304" s="103"/>
      <c r="V304" s="104"/>
      <c r="W304" s="105"/>
    </row>
    <row r="305" spans="18:23" x14ac:dyDescent="0.2">
      <c r="R305" s="75"/>
      <c r="T305" s="96"/>
      <c r="U305" s="97"/>
      <c r="V305" s="97"/>
      <c r="W305" s="98"/>
    </row>
    <row r="306" spans="18:23" x14ac:dyDescent="0.2">
      <c r="R306" s="75"/>
      <c r="T306" s="96"/>
      <c r="U306" s="97"/>
      <c r="V306" s="97"/>
      <c r="W306" s="98"/>
    </row>
    <row r="307" spans="18:23" x14ac:dyDescent="0.2">
      <c r="R307" s="75"/>
      <c r="T307" s="96"/>
      <c r="U307" s="97"/>
      <c r="V307" s="97"/>
      <c r="W307" s="98"/>
    </row>
    <row r="308" spans="18:23" x14ac:dyDescent="0.2">
      <c r="R308" s="75"/>
      <c r="T308" s="102"/>
      <c r="U308" s="103"/>
      <c r="V308" s="104"/>
      <c r="W308" s="105"/>
    </row>
    <row r="309" spans="18:23" x14ac:dyDescent="0.2">
      <c r="R309" s="75"/>
      <c r="T309" s="96"/>
      <c r="U309" s="97"/>
      <c r="V309" s="97"/>
      <c r="W309" s="98"/>
    </row>
    <row r="310" spans="18:23" x14ac:dyDescent="0.2">
      <c r="R310" s="75"/>
      <c r="T310" s="96"/>
      <c r="U310" s="97"/>
      <c r="V310" s="97"/>
      <c r="W310" s="98"/>
    </row>
    <row r="311" spans="18:23" x14ac:dyDescent="0.2">
      <c r="R311" s="75"/>
      <c r="T311" s="96"/>
      <c r="U311" s="97"/>
      <c r="V311" s="97"/>
      <c r="W311" s="98"/>
    </row>
    <row r="312" spans="18:23" x14ac:dyDescent="0.2">
      <c r="R312" s="75"/>
      <c r="T312" s="102"/>
      <c r="U312" s="103"/>
      <c r="V312" s="104"/>
      <c r="W312" s="105"/>
    </row>
    <row r="313" spans="18:23" x14ac:dyDescent="0.2">
      <c r="R313" s="75"/>
      <c r="T313" s="96"/>
      <c r="U313" s="97"/>
      <c r="V313" s="97"/>
      <c r="W313" s="98"/>
    </row>
    <row r="314" spans="18:23" x14ac:dyDescent="0.2">
      <c r="R314" s="75"/>
      <c r="T314" s="96"/>
      <c r="U314" s="97"/>
      <c r="V314" s="97"/>
      <c r="W314" s="98"/>
    </row>
    <row r="315" spans="18:23" x14ac:dyDescent="0.2">
      <c r="R315" s="75"/>
      <c r="T315" s="96"/>
      <c r="U315" s="97"/>
      <c r="V315" s="97"/>
      <c r="W315" s="98"/>
    </row>
    <row r="316" spans="18:23" x14ac:dyDescent="0.2">
      <c r="R316" s="75"/>
      <c r="T316" s="102"/>
      <c r="U316" s="103"/>
      <c r="V316" s="104"/>
      <c r="W316" s="105"/>
    </row>
    <row r="317" spans="18:23" x14ac:dyDescent="0.2">
      <c r="R317" s="75"/>
      <c r="T317" s="96"/>
      <c r="U317" s="97"/>
      <c r="V317" s="97"/>
      <c r="W317" s="98"/>
    </row>
    <row r="318" spans="18:23" x14ac:dyDescent="0.2">
      <c r="R318" s="75"/>
      <c r="T318" s="96"/>
      <c r="U318" s="97"/>
      <c r="V318" s="97"/>
      <c r="W318" s="98"/>
    </row>
    <row r="319" spans="18:23" x14ac:dyDescent="0.2">
      <c r="R319" s="75"/>
      <c r="T319" s="96"/>
      <c r="U319" s="97"/>
      <c r="V319" s="97"/>
      <c r="W319" s="98"/>
    </row>
    <row r="320" spans="18:23" x14ac:dyDescent="0.2">
      <c r="R320" s="75"/>
      <c r="T320" s="102"/>
      <c r="U320" s="103"/>
      <c r="V320" s="104"/>
      <c r="W320" s="105"/>
    </row>
    <row r="321" spans="18:23" x14ac:dyDescent="0.2">
      <c r="R321" s="75"/>
      <c r="T321" s="96"/>
      <c r="U321" s="97"/>
      <c r="V321" s="97"/>
      <c r="W321" s="98"/>
    </row>
    <row r="322" spans="18:23" x14ac:dyDescent="0.2">
      <c r="R322" s="75"/>
      <c r="T322" s="96"/>
      <c r="U322" s="97"/>
      <c r="V322" s="97"/>
      <c r="W322" s="98"/>
    </row>
    <row r="323" spans="18:23" x14ac:dyDescent="0.2">
      <c r="R323" s="75"/>
      <c r="T323" s="96"/>
      <c r="U323" s="97"/>
      <c r="V323" s="97"/>
      <c r="W323" s="98"/>
    </row>
    <row r="324" spans="18:23" x14ac:dyDescent="0.2">
      <c r="R324" s="75"/>
      <c r="T324" s="102"/>
      <c r="U324" s="103"/>
      <c r="V324" s="104"/>
      <c r="W324" s="105"/>
    </row>
    <row r="325" spans="18:23" x14ac:dyDescent="0.2">
      <c r="R325" s="75"/>
      <c r="T325" s="96"/>
      <c r="U325" s="97"/>
      <c r="V325" s="97"/>
      <c r="W325" s="98"/>
    </row>
    <row r="326" spans="18:23" x14ac:dyDescent="0.2">
      <c r="R326" s="75"/>
      <c r="T326" s="96"/>
      <c r="U326" s="97"/>
      <c r="V326" s="97"/>
      <c r="W326" s="98"/>
    </row>
    <row r="327" spans="18:23" x14ac:dyDescent="0.2">
      <c r="R327" s="75"/>
      <c r="T327" s="96"/>
      <c r="U327" s="97"/>
      <c r="V327" s="97"/>
      <c r="W327" s="98"/>
    </row>
    <row r="328" spans="18:23" x14ac:dyDescent="0.2">
      <c r="R328" s="75"/>
      <c r="T328" s="102"/>
      <c r="U328" s="103"/>
      <c r="V328" s="104"/>
      <c r="W328" s="105"/>
    </row>
    <row r="329" spans="18:23" x14ac:dyDescent="0.2">
      <c r="R329" s="75"/>
      <c r="T329" s="96"/>
      <c r="U329" s="97"/>
      <c r="V329" s="97"/>
      <c r="W329" s="98"/>
    </row>
    <row r="330" spans="18:23" x14ac:dyDescent="0.2">
      <c r="R330" s="75"/>
      <c r="T330" s="96"/>
      <c r="U330" s="97"/>
      <c r="V330" s="97"/>
      <c r="W330" s="98"/>
    </row>
    <row r="331" spans="18:23" x14ac:dyDescent="0.2">
      <c r="R331" s="75"/>
      <c r="T331" s="96"/>
      <c r="U331" s="97"/>
      <c r="V331" s="97"/>
      <c r="W331" s="98"/>
    </row>
    <row r="332" spans="18:23" x14ac:dyDescent="0.2">
      <c r="R332" s="75"/>
      <c r="T332" s="102"/>
      <c r="U332" s="103"/>
      <c r="V332" s="104"/>
      <c r="W332" s="105"/>
    </row>
    <row r="333" spans="18:23" x14ac:dyDescent="0.2">
      <c r="R333" s="75"/>
      <c r="T333" s="96"/>
      <c r="U333" s="97"/>
      <c r="V333" s="97"/>
      <c r="W333" s="98"/>
    </row>
    <row r="334" spans="18:23" x14ac:dyDescent="0.2">
      <c r="R334" s="75"/>
      <c r="T334" s="96"/>
      <c r="U334" s="97"/>
      <c r="V334" s="97"/>
      <c r="W334" s="98"/>
    </row>
    <row r="335" spans="18:23" x14ac:dyDescent="0.2">
      <c r="R335" s="75"/>
      <c r="T335" s="96"/>
      <c r="U335" s="97"/>
      <c r="V335" s="97"/>
      <c r="W335" s="98"/>
    </row>
    <row r="336" spans="18:23" x14ac:dyDescent="0.2">
      <c r="R336" s="75"/>
      <c r="T336" s="102"/>
      <c r="U336" s="103"/>
      <c r="V336" s="104"/>
      <c r="W336" s="105"/>
    </row>
    <row r="337" spans="18:23" x14ac:dyDescent="0.2">
      <c r="R337" s="75"/>
      <c r="T337" s="96"/>
      <c r="U337" s="97"/>
      <c r="V337" s="97"/>
      <c r="W337" s="98"/>
    </row>
    <row r="338" spans="18:23" x14ac:dyDescent="0.2">
      <c r="R338" s="75"/>
      <c r="T338" s="96"/>
      <c r="U338" s="97"/>
      <c r="V338" s="97"/>
      <c r="W338" s="98"/>
    </row>
    <row r="339" spans="18:23" x14ac:dyDescent="0.2">
      <c r="R339" s="75"/>
      <c r="T339" s="96"/>
      <c r="U339" s="97"/>
      <c r="V339" s="97"/>
      <c r="W339" s="98"/>
    </row>
    <row r="340" spans="18:23" x14ac:dyDescent="0.2">
      <c r="R340" s="75"/>
      <c r="T340" s="102"/>
      <c r="U340" s="103"/>
      <c r="V340" s="104"/>
      <c r="W340" s="105"/>
    </row>
    <row r="341" spans="18:23" x14ac:dyDescent="0.2">
      <c r="R341" s="75"/>
      <c r="T341" s="96"/>
      <c r="U341" s="97"/>
      <c r="V341" s="97"/>
      <c r="W341" s="98"/>
    </row>
    <row r="342" spans="18:23" x14ac:dyDescent="0.2">
      <c r="R342" s="75"/>
      <c r="T342" s="96"/>
      <c r="U342" s="97"/>
      <c r="V342" s="97"/>
      <c r="W342" s="98"/>
    </row>
    <row r="343" spans="18:23" x14ac:dyDescent="0.2">
      <c r="R343" s="75"/>
      <c r="T343" s="96"/>
      <c r="U343" s="97"/>
      <c r="V343" s="97"/>
      <c r="W343" s="98"/>
    </row>
    <row r="344" spans="18:23" x14ac:dyDescent="0.2">
      <c r="R344" s="75"/>
      <c r="T344" s="102"/>
      <c r="U344" s="103"/>
      <c r="V344" s="104"/>
      <c r="W344" s="105"/>
    </row>
    <row r="345" spans="18:23" x14ac:dyDescent="0.2">
      <c r="R345" s="75"/>
      <c r="T345" s="96"/>
      <c r="U345" s="97"/>
      <c r="V345" s="97"/>
      <c r="W345" s="98"/>
    </row>
    <row r="346" spans="18:23" x14ac:dyDescent="0.2">
      <c r="R346" s="75"/>
      <c r="T346" s="96"/>
      <c r="U346" s="97"/>
      <c r="V346" s="97"/>
      <c r="W346" s="98"/>
    </row>
    <row r="347" spans="18:23" x14ac:dyDescent="0.2">
      <c r="R347" s="75"/>
      <c r="T347" s="96"/>
      <c r="U347" s="97"/>
      <c r="V347" s="97"/>
      <c r="W347" s="98"/>
    </row>
    <row r="348" spans="18:23" x14ac:dyDescent="0.2">
      <c r="R348" s="75"/>
      <c r="T348" s="102"/>
      <c r="U348" s="103"/>
      <c r="V348" s="104"/>
      <c r="W348" s="105"/>
    </row>
    <row r="349" spans="18:23" x14ac:dyDescent="0.2">
      <c r="R349" s="75"/>
      <c r="T349" s="96"/>
      <c r="U349" s="97"/>
      <c r="V349" s="97"/>
      <c r="W349" s="98"/>
    </row>
    <row r="350" spans="18:23" x14ac:dyDescent="0.2">
      <c r="R350" s="75"/>
      <c r="T350" s="96"/>
      <c r="U350" s="97"/>
      <c r="V350" s="97"/>
      <c r="W350" s="98"/>
    </row>
    <row r="351" spans="18:23" x14ac:dyDescent="0.2">
      <c r="R351" s="75"/>
      <c r="T351" s="96"/>
      <c r="U351" s="97"/>
      <c r="V351" s="97"/>
      <c r="W351" s="98"/>
    </row>
    <row r="352" spans="18:23" x14ac:dyDescent="0.2">
      <c r="R352" s="75"/>
      <c r="T352" s="102"/>
      <c r="U352" s="103"/>
      <c r="V352" s="104"/>
      <c r="W352" s="105"/>
    </row>
    <row r="353" spans="18:23" x14ac:dyDescent="0.2">
      <c r="R353" s="75"/>
      <c r="T353" s="96"/>
      <c r="U353" s="97"/>
      <c r="V353" s="97"/>
      <c r="W353" s="98"/>
    </row>
    <row r="354" spans="18:23" x14ac:dyDescent="0.2">
      <c r="R354" s="75"/>
      <c r="T354" s="96"/>
      <c r="U354" s="97"/>
      <c r="V354" s="97"/>
      <c r="W354" s="98"/>
    </row>
    <row r="355" spans="18:23" x14ac:dyDescent="0.2">
      <c r="R355" s="75"/>
      <c r="T355" s="96"/>
      <c r="U355" s="97"/>
      <c r="V355" s="97"/>
      <c r="W355" s="98"/>
    </row>
    <row r="356" spans="18:23" x14ac:dyDescent="0.2">
      <c r="R356" s="75"/>
      <c r="T356" s="102"/>
      <c r="U356" s="103"/>
      <c r="V356" s="104"/>
      <c r="W356" s="105"/>
    </row>
    <row r="357" spans="18:23" x14ac:dyDescent="0.2">
      <c r="R357" s="75"/>
      <c r="T357" s="96"/>
      <c r="U357" s="97"/>
      <c r="V357" s="97"/>
      <c r="W357" s="98"/>
    </row>
    <row r="358" spans="18:23" x14ac:dyDescent="0.2">
      <c r="R358" s="75"/>
      <c r="T358" s="96"/>
      <c r="U358" s="97"/>
      <c r="V358" s="97"/>
      <c r="W358" s="98"/>
    </row>
    <row r="359" spans="18:23" x14ac:dyDescent="0.2">
      <c r="R359" s="75"/>
      <c r="T359" s="96"/>
      <c r="U359" s="97"/>
      <c r="V359" s="97"/>
      <c r="W359" s="98"/>
    </row>
    <row r="360" spans="18:23" x14ac:dyDescent="0.2">
      <c r="R360" s="75"/>
      <c r="T360" s="102"/>
      <c r="U360" s="103"/>
      <c r="V360" s="104"/>
      <c r="W360" s="105"/>
    </row>
    <row r="361" spans="18:23" x14ac:dyDescent="0.2">
      <c r="R361" s="75"/>
      <c r="T361" s="96"/>
      <c r="U361" s="97"/>
      <c r="V361" s="97"/>
      <c r="W361" s="98"/>
    </row>
    <row r="362" spans="18:23" x14ac:dyDescent="0.2">
      <c r="R362" s="75"/>
      <c r="T362" s="96"/>
      <c r="U362" s="97"/>
      <c r="V362" s="97"/>
      <c r="W362" s="98"/>
    </row>
    <row r="363" spans="18:23" x14ac:dyDescent="0.2">
      <c r="R363" s="75"/>
      <c r="T363" s="96"/>
      <c r="U363" s="97"/>
      <c r="V363" s="97"/>
      <c r="W363" s="98"/>
    </row>
    <row r="364" spans="18:23" x14ac:dyDescent="0.2">
      <c r="R364" s="75"/>
      <c r="T364" s="102"/>
      <c r="U364" s="103"/>
      <c r="V364" s="104"/>
      <c r="W364" s="105"/>
    </row>
    <row r="365" spans="18:23" x14ac:dyDescent="0.2">
      <c r="R365" s="75"/>
      <c r="T365" s="96"/>
      <c r="U365" s="97"/>
      <c r="V365" s="97"/>
      <c r="W365" s="98"/>
    </row>
    <row r="366" spans="18:23" x14ac:dyDescent="0.2">
      <c r="R366" s="75"/>
      <c r="T366" s="96"/>
      <c r="U366" s="97"/>
      <c r="V366" s="97"/>
      <c r="W366" s="98"/>
    </row>
    <row r="367" spans="18:23" x14ac:dyDescent="0.2">
      <c r="R367" s="75"/>
      <c r="T367" s="96"/>
      <c r="U367" s="97"/>
      <c r="V367" s="97"/>
      <c r="W367" s="98"/>
    </row>
    <row r="368" spans="18:23" x14ac:dyDescent="0.2">
      <c r="R368" s="75"/>
      <c r="T368" s="102"/>
      <c r="U368" s="103"/>
      <c r="V368" s="104"/>
      <c r="W368" s="105"/>
    </row>
    <row r="369" spans="18:23" x14ac:dyDescent="0.2">
      <c r="R369" s="75"/>
      <c r="T369" s="96"/>
      <c r="U369" s="97"/>
      <c r="V369" s="97"/>
      <c r="W369" s="98"/>
    </row>
    <row r="370" spans="18:23" x14ac:dyDescent="0.2">
      <c r="R370" s="75"/>
      <c r="T370" s="96"/>
      <c r="U370" s="97"/>
      <c r="V370" s="97"/>
      <c r="W370" s="98"/>
    </row>
    <row r="371" spans="18:23" x14ac:dyDescent="0.2">
      <c r="R371" s="75"/>
      <c r="T371" s="96"/>
      <c r="U371" s="97"/>
      <c r="V371" s="97"/>
      <c r="W371" s="98"/>
    </row>
    <row r="372" spans="18:23" x14ac:dyDescent="0.2">
      <c r="R372" s="75"/>
      <c r="T372" s="102"/>
      <c r="U372" s="103"/>
      <c r="V372" s="104"/>
      <c r="W372" s="105"/>
    </row>
    <row r="373" spans="18:23" x14ac:dyDescent="0.2">
      <c r="R373" s="75"/>
      <c r="T373" s="96"/>
      <c r="U373" s="97"/>
      <c r="V373" s="97"/>
      <c r="W373" s="98"/>
    </row>
    <row r="374" spans="18:23" x14ac:dyDescent="0.2">
      <c r="R374" s="75"/>
      <c r="T374" s="96"/>
      <c r="U374" s="97"/>
      <c r="V374" s="97"/>
      <c r="W374" s="98"/>
    </row>
    <row r="375" spans="18:23" x14ac:dyDescent="0.2">
      <c r="R375" s="75"/>
      <c r="T375" s="96"/>
      <c r="U375" s="97"/>
      <c r="V375" s="97"/>
      <c r="W375" s="98"/>
    </row>
    <row r="376" spans="18:23" x14ac:dyDescent="0.2">
      <c r="R376" s="75"/>
      <c r="T376" s="102"/>
      <c r="U376" s="103"/>
      <c r="V376" s="104"/>
      <c r="W376" s="105"/>
    </row>
    <row r="377" spans="18:23" x14ac:dyDescent="0.2">
      <c r="R377" s="75"/>
      <c r="T377" s="96"/>
      <c r="U377" s="97"/>
      <c r="V377" s="97"/>
      <c r="W377" s="98"/>
    </row>
    <row r="378" spans="18:23" x14ac:dyDescent="0.2">
      <c r="R378" s="75"/>
      <c r="T378" s="96"/>
      <c r="U378" s="97"/>
      <c r="V378" s="97"/>
      <c r="W378" s="98"/>
    </row>
    <row r="379" spans="18:23" x14ac:dyDescent="0.2">
      <c r="R379" s="75"/>
      <c r="T379" s="96"/>
      <c r="U379" s="97"/>
      <c r="V379" s="97"/>
      <c r="W379" s="98"/>
    </row>
    <row r="380" spans="18:23" x14ac:dyDescent="0.2">
      <c r="R380" s="75"/>
      <c r="T380" s="102"/>
      <c r="U380" s="103"/>
      <c r="V380" s="104"/>
      <c r="W380" s="105"/>
    </row>
    <row r="381" spans="18:23" x14ac:dyDescent="0.2">
      <c r="R381" s="75"/>
      <c r="T381" s="96"/>
      <c r="U381" s="97"/>
      <c r="V381" s="97"/>
      <c r="W381" s="98"/>
    </row>
    <row r="382" spans="18:23" x14ac:dyDescent="0.2">
      <c r="R382" s="75"/>
      <c r="T382" s="96"/>
      <c r="U382" s="97"/>
      <c r="V382" s="97"/>
      <c r="W382" s="98"/>
    </row>
    <row r="383" spans="18:23" x14ac:dyDescent="0.2">
      <c r="R383" s="75"/>
      <c r="T383" s="96"/>
      <c r="U383" s="97"/>
      <c r="V383" s="97"/>
      <c r="W383" s="98"/>
    </row>
    <row r="384" spans="18:23" x14ac:dyDescent="0.2">
      <c r="R384" s="75"/>
      <c r="T384" s="102"/>
      <c r="U384" s="103"/>
      <c r="V384" s="104"/>
      <c r="W384" s="105"/>
    </row>
    <row r="385" spans="18:23" x14ac:dyDescent="0.2">
      <c r="R385" s="75"/>
      <c r="T385" s="96"/>
      <c r="U385" s="97"/>
      <c r="V385" s="97"/>
      <c r="W385" s="98"/>
    </row>
    <row r="386" spans="18:23" x14ac:dyDescent="0.2">
      <c r="R386" s="75"/>
      <c r="T386" s="96"/>
      <c r="U386" s="97"/>
      <c r="V386" s="97"/>
      <c r="W386" s="98"/>
    </row>
    <row r="387" spans="18:23" x14ac:dyDescent="0.2">
      <c r="R387" s="75"/>
      <c r="T387" s="96"/>
      <c r="U387" s="97"/>
      <c r="V387" s="97"/>
      <c r="W387" s="98"/>
    </row>
    <row r="388" spans="18:23" x14ac:dyDescent="0.2">
      <c r="R388" s="75"/>
      <c r="T388" s="102"/>
      <c r="U388" s="103"/>
      <c r="V388" s="104"/>
      <c r="W388" s="105"/>
    </row>
    <row r="389" spans="18:23" x14ac:dyDescent="0.2">
      <c r="R389" s="75"/>
      <c r="T389" s="96"/>
      <c r="U389" s="97"/>
      <c r="V389" s="97"/>
      <c r="W389" s="98"/>
    </row>
    <row r="390" spans="18:23" x14ac:dyDescent="0.2">
      <c r="R390" s="75"/>
      <c r="T390" s="96"/>
      <c r="U390" s="97"/>
      <c r="V390" s="97"/>
      <c r="W390" s="98"/>
    </row>
    <row r="391" spans="18:23" x14ac:dyDescent="0.2">
      <c r="R391" s="75"/>
      <c r="T391" s="96"/>
      <c r="U391" s="97"/>
      <c r="V391" s="97"/>
      <c r="W391" s="98"/>
    </row>
    <row r="392" spans="18:23" x14ac:dyDescent="0.2">
      <c r="R392" s="75"/>
      <c r="T392" s="102"/>
      <c r="U392" s="103"/>
      <c r="V392" s="104"/>
      <c r="W392" s="105"/>
    </row>
    <row r="393" spans="18:23" x14ac:dyDescent="0.2">
      <c r="R393" s="75"/>
      <c r="T393" s="96"/>
      <c r="U393" s="97"/>
      <c r="V393" s="97"/>
      <c r="W393" s="98"/>
    </row>
    <row r="394" spans="18:23" x14ac:dyDescent="0.2">
      <c r="R394" s="75"/>
      <c r="T394" s="96"/>
      <c r="U394" s="97"/>
      <c r="V394" s="97"/>
      <c r="W394" s="98"/>
    </row>
    <row r="395" spans="18:23" x14ac:dyDescent="0.2">
      <c r="R395" s="75"/>
      <c r="T395" s="96"/>
      <c r="U395" s="97"/>
      <c r="V395" s="97"/>
      <c r="W395" s="98"/>
    </row>
    <row r="396" spans="18:23" x14ac:dyDescent="0.2">
      <c r="R396" s="75"/>
      <c r="T396" s="102"/>
      <c r="U396" s="103"/>
      <c r="V396" s="104"/>
      <c r="W396" s="105"/>
    </row>
    <row r="397" spans="18:23" x14ac:dyDescent="0.2">
      <c r="R397" s="75"/>
      <c r="T397" s="96"/>
      <c r="U397" s="97"/>
      <c r="V397" s="97"/>
      <c r="W397" s="98"/>
    </row>
    <row r="398" spans="18:23" x14ac:dyDescent="0.2">
      <c r="R398" s="75"/>
      <c r="T398" s="96"/>
      <c r="U398" s="97"/>
      <c r="V398" s="97"/>
      <c r="W398" s="98"/>
    </row>
    <row r="399" spans="18:23" x14ac:dyDescent="0.2">
      <c r="R399" s="75"/>
      <c r="T399" s="96"/>
      <c r="U399" s="97"/>
      <c r="V399" s="97"/>
      <c r="W399" s="98"/>
    </row>
    <row r="400" spans="18:23" x14ac:dyDescent="0.2">
      <c r="R400" s="75"/>
      <c r="T400" s="102"/>
      <c r="U400" s="103"/>
      <c r="V400" s="104"/>
      <c r="W400" s="105"/>
    </row>
    <row r="401" spans="18:23" x14ac:dyDescent="0.2">
      <c r="R401" s="75"/>
      <c r="T401" s="96"/>
      <c r="U401" s="97"/>
      <c r="V401" s="97"/>
      <c r="W401" s="98"/>
    </row>
    <row r="402" spans="18:23" x14ac:dyDescent="0.2">
      <c r="R402" s="75"/>
      <c r="T402" s="96"/>
      <c r="U402" s="97"/>
      <c r="V402" s="97"/>
      <c r="W402" s="98"/>
    </row>
    <row r="403" spans="18:23" x14ac:dyDescent="0.2">
      <c r="R403" s="75"/>
      <c r="T403" s="96"/>
      <c r="U403" s="97"/>
      <c r="V403" s="97"/>
      <c r="W403" s="98"/>
    </row>
    <row r="404" spans="18:23" x14ac:dyDescent="0.2">
      <c r="R404" s="75"/>
      <c r="T404" s="102"/>
      <c r="U404" s="103"/>
      <c r="V404" s="104"/>
      <c r="W404" s="105"/>
    </row>
    <row r="405" spans="18:23" x14ac:dyDescent="0.2">
      <c r="R405" s="75"/>
      <c r="T405" s="96"/>
      <c r="U405" s="97"/>
      <c r="V405" s="97"/>
      <c r="W405" s="98"/>
    </row>
    <row r="406" spans="18:23" x14ac:dyDescent="0.2">
      <c r="R406" s="75"/>
      <c r="T406" s="96"/>
      <c r="U406" s="97"/>
      <c r="V406" s="97"/>
      <c r="W406" s="98"/>
    </row>
    <row r="407" spans="18:23" x14ac:dyDescent="0.2">
      <c r="R407" s="75"/>
      <c r="T407" s="96"/>
      <c r="U407" s="97"/>
      <c r="V407" s="97"/>
      <c r="W407" s="98"/>
    </row>
    <row r="408" spans="18:23" x14ac:dyDescent="0.2">
      <c r="R408" s="75"/>
      <c r="T408" s="102"/>
      <c r="U408" s="103"/>
      <c r="V408" s="104"/>
      <c r="W408" s="105"/>
    </row>
    <row r="409" spans="18:23" x14ac:dyDescent="0.2">
      <c r="R409" s="75"/>
      <c r="T409" s="96"/>
      <c r="U409" s="97"/>
      <c r="V409" s="97"/>
      <c r="W409" s="98"/>
    </row>
    <row r="410" spans="18:23" x14ac:dyDescent="0.2">
      <c r="R410" s="75"/>
      <c r="T410" s="96"/>
      <c r="U410" s="97"/>
      <c r="V410" s="97"/>
      <c r="W410" s="98"/>
    </row>
    <row r="411" spans="18:23" x14ac:dyDescent="0.2">
      <c r="R411" s="75"/>
      <c r="T411" s="96"/>
      <c r="U411" s="97"/>
      <c r="V411" s="97"/>
      <c r="W411" s="98"/>
    </row>
    <row r="412" spans="18:23" x14ac:dyDescent="0.2">
      <c r="R412" s="75"/>
      <c r="T412" s="102"/>
      <c r="U412" s="103"/>
      <c r="V412" s="104"/>
      <c r="W412" s="105"/>
    </row>
    <row r="413" spans="18:23" x14ac:dyDescent="0.2">
      <c r="R413" s="75"/>
      <c r="T413" s="96"/>
      <c r="U413" s="97"/>
      <c r="V413" s="97"/>
      <c r="W413" s="98"/>
    </row>
    <row r="414" spans="18:23" x14ac:dyDescent="0.2">
      <c r="R414" s="75"/>
      <c r="T414" s="96"/>
      <c r="U414" s="97"/>
      <c r="V414" s="97"/>
      <c r="W414" s="98"/>
    </row>
    <row r="415" spans="18:23" x14ac:dyDescent="0.2">
      <c r="R415" s="75"/>
      <c r="T415" s="96"/>
      <c r="U415" s="97"/>
      <c r="V415" s="97"/>
      <c r="W415" s="98"/>
    </row>
    <row r="416" spans="18:23" x14ac:dyDescent="0.2">
      <c r="R416" s="75"/>
      <c r="T416" s="102"/>
      <c r="U416" s="103"/>
      <c r="V416" s="104"/>
      <c r="W416" s="105"/>
    </row>
    <row r="417" spans="18:23" x14ac:dyDescent="0.2">
      <c r="R417" s="75"/>
      <c r="T417" s="96"/>
      <c r="U417" s="97"/>
      <c r="V417" s="97"/>
      <c r="W417" s="98"/>
    </row>
    <row r="418" spans="18:23" x14ac:dyDescent="0.2">
      <c r="R418" s="75"/>
      <c r="T418" s="96"/>
      <c r="U418" s="97"/>
      <c r="V418" s="97"/>
      <c r="W418" s="98"/>
    </row>
    <row r="419" spans="18:23" x14ac:dyDescent="0.2">
      <c r="R419" s="75"/>
      <c r="T419" s="96"/>
      <c r="U419" s="97"/>
      <c r="V419" s="97"/>
      <c r="W419" s="98"/>
    </row>
    <row r="420" spans="18:23" x14ac:dyDescent="0.2">
      <c r="R420" s="75"/>
      <c r="T420" s="102"/>
      <c r="U420" s="103"/>
      <c r="V420" s="104"/>
      <c r="W420" s="105"/>
    </row>
    <row r="421" spans="18:23" x14ac:dyDescent="0.2">
      <c r="R421" s="75"/>
      <c r="T421" s="96"/>
      <c r="U421" s="97"/>
      <c r="V421" s="97"/>
      <c r="W421" s="98"/>
    </row>
    <row r="422" spans="18:23" x14ac:dyDescent="0.2">
      <c r="R422" s="75"/>
      <c r="T422" s="96"/>
      <c r="U422" s="97"/>
      <c r="V422" s="97"/>
      <c r="W422" s="98"/>
    </row>
    <row r="423" spans="18:23" x14ac:dyDescent="0.2">
      <c r="R423" s="75"/>
      <c r="T423" s="96"/>
      <c r="U423" s="97"/>
      <c r="V423" s="97"/>
      <c r="W423" s="98"/>
    </row>
    <row r="424" spans="18:23" x14ac:dyDescent="0.2">
      <c r="R424" s="75"/>
      <c r="T424" s="102"/>
      <c r="U424" s="103"/>
      <c r="V424" s="104"/>
      <c r="W424" s="105"/>
    </row>
    <row r="425" spans="18:23" x14ac:dyDescent="0.2">
      <c r="R425" s="75"/>
      <c r="T425" s="96"/>
      <c r="U425" s="97"/>
      <c r="V425" s="97"/>
      <c r="W425" s="98"/>
    </row>
    <row r="426" spans="18:23" x14ac:dyDescent="0.2">
      <c r="R426" s="75"/>
      <c r="T426" s="96"/>
      <c r="U426" s="97"/>
      <c r="V426" s="97"/>
      <c r="W426" s="98"/>
    </row>
    <row r="427" spans="18:23" x14ac:dyDescent="0.2">
      <c r="R427" s="75"/>
      <c r="T427" s="96"/>
      <c r="U427" s="97"/>
      <c r="V427" s="97"/>
      <c r="W427" s="98"/>
    </row>
    <row r="428" spans="18:23" x14ac:dyDescent="0.2">
      <c r="R428" s="75"/>
      <c r="T428" s="102"/>
      <c r="U428" s="103"/>
      <c r="V428" s="104"/>
      <c r="W428" s="105"/>
    </row>
    <row r="429" spans="18:23" x14ac:dyDescent="0.2">
      <c r="R429" s="75"/>
      <c r="T429" s="96"/>
      <c r="U429" s="97"/>
      <c r="V429" s="97"/>
      <c r="W429" s="98"/>
    </row>
    <row r="430" spans="18:23" x14ac:dyDescent="0.2">
      <c r="R430" s="75"/>
      <c r="T430" s="96"/>
      <c r="U430" s="97"/>
      <c r="V430" s="97"/>
      <c r="W430" s="98"/>
    </row>
    <row r="431" spans="18:23" x14ac:dyDescent="0.2">
      <c r="R431" s="75"/>
      <c r="T431" s="96"/>
      <c r="U431" s="97"/>
      <c r="V431" s="97"/>
      <c r="W431" s="98"/>
    </row>
    <row r="432" spans="18:23" x14ac:dyDescent="0.2">
      <c r="R432" s="75"/>
      <c r="T432" s="102"/>
      <c r="U432" s="103"/>
      <c r="V432" s="104"/>
      <c r="W432" s="105"/>
    </row>
    <row r="433" spans="18:23" x14ac:dyDescent="0.2">
      <c r="R433" s="75"/>
      <c r="T433" s="96"/>
      <c r="U433" s="97"/>
      <c r="V433" s="97"/>
      <c r="W433" s="98"/>
    </row>
    <row r="434" spans="18:23" x14ac:dyDescent="0.2">
      <c r="R434" s="75"/>
      <c r="T434" s="96"/>
      <c r="U434" s="97"/>
      <c r="V434" s="97"/>
      <c r="W434" s="98"/>
    </row>
    <row r="435" spans="18:23" x14ac:dyDescent="0.2">
      <c r="R435" s="75"/>
      <c r="T435" s="96"/>
      <c r="U435" s="97"/>
      <c r="V435" s="97"/>
      <c r="W435" s="98"/>
    </row>
    <row r="436" spans="18:23" x14ac:dyDescent="0.2">
      <c r="R436" s="75"/>
      <c r="T436" s="102"/>
      <c r="U436" s="103"/>
      <c r="V436" s="104"/>
      <c r="W436" s="105"/>
    </row>
    <row r="437" spans="18:23" x14ac:dyDescent="0.2">
      <c r="R437" s="75"/>
      <c r="T437" s="96"/>
      <c r="U437" s="97"/>
      <c r="V437" s="97"/>
      <c r="W437" s="98"/>
    </row>
    <row r="438" spans="18:23" x14ac:dyDescent="0.2">
      <c r="R438" s="75"/>
      <c r="T438" s="96"/>
      <c r="U438" s="97"/>
      <c r="V438" s="97"/>
      <c r="W438" s="98"/>
    </row>
    <row r="439" spans="18:23" x14ac:dyDescent="0.2">
      <c r="R439" s="75"/>
      <c r="T439" s="96"/>
      <c r="U439" s="97"/>
      <c r="V439" s="97"/>
      <c r="W439" s="98"/>
    </row>
    <row r="440" spans="18:23" x14ac:dyDescent="0.2">
      <c r="R440" s="75"/>
      <c r="T440" s="102"/>
      <c r="U440" s="103"/>
      <c r="V440" s="104"/>
      <c r="W440" s="105"/>
    </row>
    <row r="441" spans="18:23" x14ac:dyDescent="0.2">
      <c r="R441" s="75"/>
      <c r="T441" s="96"/>
      <c r="U441" s="97"/>
      <c r="V441" s="97"/>
      <c r="W441" s="98"/>
    </row>
    <row r="442" spans="18:23" x14ac:dyDescent="0.2">
      <c r="R442" s="75"/>
      <c r="T442" s="96"/>
      <c r="U442" s="97"/>
      <c r="V442" s="97"/>
      <c r="W442" s="98"/>
    </row>
    <row r="443" spans="18:23" x14ac:dyDescent="0.2">
      <c r="R443" s="75"/>
      <c r="T443" s="96"/>
      <c r="U443" s="97"/>
      <c r="V443" s="97"/>
      <c r="W443" s="98"/>
    </row>
    <row r="444" spans="18:23" x14ac:dyDescent="0.2">
      <c r="R444" s="75"/>
      <c r="T444" s="102"/>
      <c r="U444" s="103"/>
      <c r="V444" s="104"/>
      <c r="W444" s="105"/>
    </row>
    <row r="445" spans="18:23" x14ac:dyDescent="0.2">
      <c r="R445" s="75"/>
      <c r="T445" s="96"/>
      <c r="U445" s="97"/>
      <c r="V445" s="97"/>
      <c r="W445" s="98"/>
    </row>
    <row r="446" spans="18:23" x14ac:dyDescent="0.2">
      <c r="R446" s="75"/>
      <c r="T446" s="96"/>
      <c r="U446" s="97"/>
      <c r="V446" s="97"/>
      <c r="W446" s="98"/>
    </row>
    <row r="447" spans="18:23" x14ac:dyDescent="0.2">
      <c r="R447" s="75"/>
      <c r="T447" s="96"/>
      <c r="U447" s="97"/>
      <c r="V447" s="97"/>
      <c r="W447" s="98"/>
    </row>
    <row r="448" spans="18:23" x14ac:dyDescent="0.2">
      <c r="R448" s="75"/>
      <c r="T448" s="102"/>
      <c r="U448" s="103"/>
      <c r="V448" s="104"/>
      <c r="W448" s="105"/>
    </row>
    <row r="449" spans="18:23" x14ac:dyDescent="0.2">
      <c r="R449" s="75"/>
      <c r="T449" s="96"/>
      <c r="U449" s="97"/>
      <c r="V449" s="97"/>
      <c r="W449" s="98"/>
    </row>
    <row r="450" spans="18:23" x14ac:dyDescent="0.2">
      <c r="R450" s="75"/>
      <c r="T450" s="96"/>
      <c r="U450" s="97"/>
      <c r="V450" s="97"/>
      <c r="W450" s="98"/>
    </row>
    <row r="451" spans="18:23" x14ac:dyDescent="0.2">
      <c r="R451" s="75"/>
      <c r="T451" s="96"/>
      <c r="U451" s="97"/>
      <c r="V451" s="97"/>
      <c r="W451" s="98"/>
    </row>
    <row r="452" spans="18:23" x14ac:dyDescent="0.2">
      <c r="R452" s="75"/>
      <c r="T452" s="102"/>
      <c r="U452" s="103"/>
      <c r="V452" s="104"/>
      <c r="W452" s="105"/>
    </row>
    <row r="453" spans="18:23" x14ac:dyDescent="0.2">
      <c r="R453" s="75"/>
      <c r="T453" s="96"/>
      <c r="U453" s="97"/>
      <c r="V453" s="97"/>
      <c r="W453" s="98"/>
    </row>
    <row r="454" spans="18:23" x14ac:dyDescent="0.2">
      <c r="R454" s="75"/>
      <c r="T454" s="96"/>
      <c r="U454" s="97"/>
      <c r="V454" s="97"/>
      <c r="W454" s="98"/>
    </row>
    <row r="455" spans="18:23" x14ac:dyDescent="0.2">
      <c r="R455" s="75"/>
      <c r="T455" s="96"/>
      <c r="U455" s="97"/>
      <c r="V455" s="97"/>
      <c r="W455" s="98"/>
    </row>
    <row r="456" spans="18:23" x14ac:dyDescent="0.2">
      <c r="R456" s="75"/>
      <c r="T456" s="102"/>
      <c r="U456" s="103"/>
      <c r="V456" s="104"/>
      <c r="W456" s="105"/>
    </row>
    <row r="457" spans="18:23" x14ac:dyDescent="0.2">
      <c r="R457" s="75"/>
      <c r="T457" s="96"/>
      <c r="U457" s="97"/>
      <c r="V457" s="97"/>
      <c r="W457" s="98"/>
    </row>
    <row r="458" spans="18:23" x14ac:dyDescent="0.2">
      <c r="R458" s="75"/>
      <c r="T458" s="96"/>
      <c r="U458" s="97"/>
      <c r="V458" s="97"/>
      <c r="W458" s="98"/>
    </row>
    <row r="459" spans="18:23" x14ac:dyDescent="0.2">
      <c r="R459" s="75"/>
      <c r="T459" s="96"/>
      <c r="U459" s="97"/>
      <c r="V459" s="97"/>
      <c r="W459" s="98"/>
    </row>
    <row r="460" spans="18:23" x14ac:dyDescent="0.2">
      <c r="R460" s="75"/>
      <c r="T460" s="102"/>
      <c r="U460" s="103"/>
      <c r="V460" s="104"/>
      <c r="W460" s="105"/>
    </row>
    <row r="461" spans="18:23" x14ac:dyDescent="0.2">
      <c r="R461" s="75"/>
      <c r="T461" s="96"/>
      <c r="U461" s="97"/>
      <c r="V461" s="97"/>
      <c r="W461" s="98"/>
    </row>
    <row r="462" spans="18:23" x14ac:dyDescent="0.2">
      <c r="R462" s="75"/>
      <c r="T462" s="96"/>
      <c r="U462" s="97"/>
      <c r="V462" s="97"/>
      <c r="W462" s="98"/>
    </row>
    <row r="463" spans="18:23" x14ac:dyDescent="0.2">
      <c r="R463" s="75"/>
      <c r="T463" s="96"/>
      <c r="U463" s="97"/>
      <c r="V463" s="97"/>
      <c r="W463" s="98"/>
    </row>
    <row r="464" spans="18:23" x14ac:dyDescent="0.2">
      <c r="R464" s="75"/>
      <c r="T464" s="102"/>
      <c r="U464" s="103"/>
      <c r="V464" s="104"/>
      <c r="W464" s="105"/>
    </row>
    <row r="465" spans="18:23" x14ac:dyDescent="0.2">
      <c r="R465" s="75"/>
      <c r="T465" s="96"/>
      <c r="U465" s="97"/>
      <c r="V465" s="97"/>
      <c r="W465" s="98"/>
    </row>
    <row r="466" spans="18:23" x14ac:dyDescent="0.2">
      <c r="R466" s="75"/>
      <c r="T466" s="96"/>
      <c r="U466" s="97"/>
      <c r="V466" s="97"/>
      <c r="W466" s="98"/>
    </row>
    <row r="467" spans="18:23" x14ac:dyDescent="0.2">
      <c r="R467" s="75"/>
      <c r="T467" s="96"/>
      <c r="U467" s="97"/>
      <c r="V467" s="97"/>
      <c r="W467" s="98"/>
    </row>
    <row r="468" spans="18:23" x14ac:dyDescent="0.2">
      <c r="R468" s="75"/>
      <c r="T468" s="102"/>
      <c r="U468" s="103"/>
      <c r="V468" s="104"/>
      <c r="W468" s="105"/>
    </row>
    <row r="469" spans="18:23" x14ac:dyDescent="0.2">
      <c r="R469" s="75"/>
      <c r="T469" s="96"/>
      <c r="U469" s="97"/>
      <c r="V469" s="97"/>
      <c r="W469" s="98"/>
    </row>
    <row r="470" spans="18:23" x14ac:dyDescent="0.2">
      <c r="R470" s="75"/>
      <c r="T470" s="96"/>
      <c r="U470" s="97"/>
      <c r="V470" s="97"/>
      <c r="W470" s="98"/>
    </row>
    <row r="471" spans="18:23" x14ac:dyDescent="0.2">
      <c r="R471" s="75"/>
      <c r="T471" s="96"/>
      <c r="U471" s="97"/>
      <c r="V471" s="97"/>
      <c r="W471" s="98"/>
    </row>
    <row r="472" spans="18:23" x14ac:dyDescent="0.2">
      <c r="R472" s="75"/>
      <c r="T472" s="102"/>
      <c r="U472" s="103"/>
      <c r="V472" s="104"/>
      <c r="W472" s="105"/>
    </row>
    <row r="473" spans="18:23" x14ac:dyDescent="0.2">
      <c r="R473" s="75"/>
      <c r="T473" s="96"/>
      <c r="U473" s="97"/>
      <c r="V473" s="97"/>
      <c r="W473" s="98"/>
    </row>
    <row r="474" spans="18:23" x14ac:dyDescent="0.2">
      <c r="R474" s="75"/>
      <c r="T474" s="96"/>
      <c r="U474" s="97"/>
      <c r="V474" s="97"/>
      <c r="W474" s="98"/>
    </row>
    <row r="475" spans="18:23" x14ac:dyDescent="0.2">
      <c r="R475" s="75"/>
      <c r="T475" s="96"/>
      <c r="U475" s="97"/>
      <c r="V475" s="97"/>
      <c r="W475" s="98"/>
    </row>
    <row r="476" spans="18:23" x14ac:dyDescent="0.2">
      <c r="R476" s="75"/>
      <c r="T476" s="102"/>
      <c r="U476" s="103"/>
      <c r="V476" s="104"/>
      <c r="W476" s="105"/>
    </row>
    <row r="477" spans="18:23" x14ac:dyDescent="0.2">
      <c r="R477" s="75"/>
      <c r="T477" s="96"/>
      <c r="U477" s="97"/>
      <c r="V477" s="97"/>
      <c r="W477" s="98"/>
    </row>
    <row r="478" spans="18:23" x14ac:dyDescent="0.2">
      <c r="R478" s="75"/>
      <c r="T478" s="96"/>
      <c r="U478" s="97"/>
      <c r="V478" s="97"/>
      <c r="W478" s="98"/>
    </row>
    <row r="479" spans="18:23" x14ac:dyDescent="0.2">
      <c r="R479" s="75"/>
      <c r="T479" s="96"/>
      <c r="U479" s="97"/>
      <c r="V479" s="97"/>
      <c r="W479" s="98"/>
    </row>
    <row r="480" spans="18:23" x14ac:dyDescent="0.2">
      <c r="R480" s="75"/>
      <c r="T480" s="102"/>
      <c r="U480" s="103"/>
      <c r="V480" s="104"/>
      <c r="W480" s="105"/>
    </row>
  </sheetData>
  <pageMargins left="0.7" right="0.7" top="0.75" bottom="0.75" header="0.3" footer="0.3"/>
  <pageSetup orientation="portrait" horizontalDpi="0" verticalDpi="0"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C1EEE-7448-449A-8B9D-3141B6A22DFA}">
  <dimension ref="A1:Z480"/>
  <sheetViews>
    <sheetView zoomScale="90" zoomScaleNormal="90" workbookViewId="0">
      <pane ySplit="8" topLeftCell="A98" activePane="bottomLeft" state="frozen"/>
      <selection pane="bottomLeft" activeCell="E1" sqref="E1"/>
    </sheetView>
  </sheetViews>
  <sheetFormatPr baseColWidth="10" defaultColWidth="8.83203125" defaultRowHeight="15" x14ac:dyDescent="0.2"/>
  <cols>
    <col min="1" max="1" width="18.1640625" bestFit="1" customWidth="1"/>
    <col min="2" max="3" width="13.6640625" bestFit="1" customWidth="1"/>
    <col min="4" max="4" width="15" bestFit="1" customWidth="1"/>
    <col min="5" max="5" width="12.5" bestFit="1" customWidth="1"/>
    <col min="6" max="6" width="15.5" bestFit="1" customWidth="1"/>
    <col min="7" max="7" width="17.5" bestFit="1" customWidth="1"/>
    <col min="8" max="8" width="15.5" bestFit="1" customWidth="1"/>
    <col min="9" max="9" width="17.5" bestFit="1" customWidth="1"/>
    <col min="10" max="10" width="11.5" customWidth="1"/>
    <col min="11" max="11" width="9.33203125" bestFit="1" customWidth="1"/>
    <col min="12" max="12" width="9.83203125" bestFit="1" customWidth="1"/>
    <col min="13" max="13" width="11.5" bestFit="1" customWidth="1"/>
    <col min="15" max="15" width="14.6640625" customWidth="1"/>
    <col min="18" max="18" width="13.1640625" customWidth="1"/>
    <col min="23" max="23" width="12.1640625" bestFit="1" customWidth="1"/>
    <col min="25" max="25" width="13" customWidth="1"/>
  </cols>
  <sheetData>
    <row r="1" spans="1:26" s="77" customFormat="1" ht="45" customHeight="1" x14ac:dyDescent="0.2">
      <c r="A1" s="76"/>
      <c r="B1" s="76" t="s">
        <v>520</v>
      </c>
      <c r="C1" s="76" t="s">
        <v>521</v>
      </c>
      <c r="D1" s="76" t="s">
        <v>7</v>
      </c>
      <c r="E1" s="76" t="s">
        <v>8</v>
      </c>
      <c r="F1" s="76" t="s">
        <v>522</v>
      </c>
      <c r="G1" s="76" t="s">
        <v>523</v>
      </c>
      <c r="H1" s="76" t="s">
        <v>524</v>
      </c>
      <c r="I1" s="76" t="s">
        <v>525</v>
      </c>
      <c r="J1" s="76" t="s">
        <v>526</v>
      </c>
      <c r="L1" s="78" t="s">
        <v>12</v>
      </c>
      <c r="Q1" s="76"/>
      <c r="R1" s="76" t="s">
        <v>615</v>
      </c>
    </row>
    <row r="2" spans="1:26" s="84" customFormat="1" ht="18.75" customHeight="1" x14ac:dyDescent="0.2">
      <c r="A2" s="79" t="s">
        <v>532</v>
      </c>
      <c r="B2" s="80">
        <f t="shared" ref="B2:G2" si="0">AVERAGE(B9:B44)</f>
        <v>201.96311823038877</v>
      </c>
      <c r="C2" s="80">
        <f t="shared" si="0"/>
        <v>47.414632824201846</v>
      </c>
      <c r="D2" s="80">
        <f t="shared" si="0"/>
        <v>4.8265946977937988</v>
      </c>
      <c r="E2" s="81">
        <f t="shared" si="0"/>
        <v>2.6043600626959167</v>
      </c>
      <c r="F2" s="80">
        <f t="shared" si="0"/>
        <v>2.2520006596134579</v>
      </c>
      <c r="G2" s="80">
        <f t="shared" si="0"/>
        <v>7.409205391040806</v>
      </c>
      <c r="H2" s="82">
        <f>SUM(B2:D2,F2:G2)</f>
        <v>263.86555180303867</v>
      </c>
      <c r="I2" s="82">
        <f>H2+E2</f>
        <v>266.46991186573456</v>
      </c>
      <c r="J2" s="83">
        <f>I2*44/12</f>
        <v>977.05634350769333</v>
      </c>
      <c r="L2" s="85">
        <f>AVERAGE(I9:I44)</f>
        <v>136.37166900420758</v>
      </c>
      <c r="Q2" s="80"/>
      <c r="R2" s="82">
        <f>SUM(B2:G2)</f>
        <v>266.46991186573462</v>
      </c>
    </row>
    <row r="3" spans="1:26" s="89" customFormat="1" ht="18.75" customHeight="1" x14ac:dyDescent="0.2">
      <c r="A3" s="86"/>
      <c r="B3" s="87"/>
      <c r="C3" s="87"/>
      <c r="D3" s="87"/>
      <c r="E3" s="87"/>
      <c r="F3" s="87"/>
      <c r="G3" s="79" t="s">
        <v>536</v>
      </c>
      <c r="H3" s="82">
        <f>SQRT(P15)</f>
        <v>69.509383465170259</v>
      </c>
      <c r="I3" s="88"/>
      <c r="J3" s="88"/>
      <c r="K3" s="88"/>
      <c r="L3" s="82">
        <f>_xlfn.STDEV.S(I9:I44)</f>
        <v>46.411392009869516</v>
      </c>
      <c r="M3" s="88"/>
      <c r="Q3" s="79" t="s">
        <v>536</v>
      </c>
      <c r="R3" s="82">
        <f>SQRT(Z15)</f>
        <v>69.38445496948664</v>
      </c>
    </row>
    <row r="4" spans="1:26" s="89" customFormat="1" ht="18.75" customHeight="1" x14ac:dyDescent="0.2">
      <c r="A4" s="86"/>
      <c r="B4" s="87"/>
      <c r="C4" s="87"/>
      <c r="D4" s="87"/>
      <c r="E4" s="87"/>
      <c r="F4" s="87"/>
      <c r="G4" s="79" t="s">
        <v>538</v>
      </c>
      <c r="H4" s="82">
        <f>TINV(0.05,P9-1)*(H3/SQRT(P9))</f>
        <v>53.429641902058258</v>
      </c>
      <c r="I4" s="88"/>
      <c r="J4" s="88"/>
      <c r="K4" s="88"/>
      <c r="L4" s="82">
        <f>TINV(0.05,L6-1)*(L3/SQRT(L6))</f>
        <v>57.627354565176809</v>
      </c>
      <c r="M4" s="88"/>
      <c r="Q4" s="79" t="s">
        <v>538</v>
      </c>
      <c r="R4" s="82">
        <f>TINV(0.05,Z9-1)*(R3/SQRT(Z9))</f>
        <v>53.333613359507837</v>
      </c>
    </row>
    <row r="5" spans="1:26" s="89" customFormat="1" ht="18.75" customHeight="1" x14ac:dyDescent="0.2">
      <c r="A5" s="86"/>
      <c r="B5" s="87"/>
      <c r="C5" s="87"/>
      <c r="D5" s="87"/>
      <c r="E5" s="87"/>
      <c r="F5" s="87"/>
      <c r="G5" s="90" t="s">
        <v>539</v>
      </c>
      <c r="H5" s="91">
        <f>H4/H2</f>
        <v>0.20248812903755087</v>
      </c>
      <c r="I5" s="88"/>
      <c r="J5" s="88"/>
      <c r="K5" s="88"/>
      <c r="L5" s="91">
        <f>L4/L2</f>
        <v>0.42257570788694232</v>
      </c>
      <c r="M5" s="88"/>
      <c r="Q5" s="90" t="s">
        <v>539</v>
      </c>
      <c r="R5" s="91">
        <f>R4/R2</f>
        <v>0.20014872593338373</v>
      </c>
    </row>
    <row r="6" spans="1:26" x14ac:dyDescent="0.2">
      <c r="A6" s="73" t="s">
        <v>14</v>
      </c>
      <c r="B6" t="s">
        <v>256</v>
      </c>
      <c r="G6" s="79" t="s">
        <v>541</v>
      </c>
      <c r="H6" s="92">
        <f>P9</f>
        <v>9</v>
      </c>
      <c r="L6" s="92">
        <f>COUNT(I9:I44)</f>
        <v>5</v>
      </c>
      <c r="Q6" s="79" t="s">
        <v>541</v>
      </c>
      <c r="R6" s="92">
        <f>Z9</f>
        <v>9</v>
      </c>
    </row>
    <row r="8" spans="1:26" s="1" customFormat="1" ht="49" x14ac:dyDescent="0.25">
      <c r="A8" s="109" t="s">
        <v>543</v>
      </c>
      <c r="B8" s="1" t="s">
        <v>544</v>
      </c>
      <c r="C8" s="1" t="s">
        <v>545</v>
      </c>
      <c r="D8" s="1" t="s">
        <v>546</v>
      </c>
      <c r="E8" s="1" t="s">
        <v>547</v>
      </c>
      <c r="F8" s="1" t="s">
        <v>548</v>
      </c>
      <c r="G8" s="1" t="s">
        <v>549</v>
      </c>
      <c r="H8" s="1" t="s">
        <v>550</v>
      </c>
      <c r="I8" s="1" t="s">
        <v>551</v>
      </c>
      <c r="J8" s="93" t="s">
        <v>552</v>
      </c>
      <c r="K8" s="94" t="s">
        <v>553</v>
      </c>
      <c r="L8" s="94" t="s">
        <v>554</v>
      </c>
      <c r="M8" s="95" t="s">
        <v>555</v>
      </c>
      <c r="O8" s="4" t="s">
        <v>556</v>
      </c>
      <c r="T8" s="93" t="s">
        <v>552</v>
      </c>
      <c r="U8" s="94" t="s">
        <v>553</v>
      </c>
      <c r="V8" s="94" t="s">
        <v>554</v>
      </c>
      <c r="W8" s="95" t="s">
        <v>555</v>
      </c>
      <c r="Y8" s="4" t="s">
        <v>556</v>
      </c>
    </row>
    <row r="9" spans="1:26" x14ac:dyDescent="0.2">
      <c r="A9" s="74" t="s">
        <v>264</v>
      </c>
      <c r="B9" s="75">
        <v>187.37923783340099</v>
      </c>
      <c r="C9" s="75">
        <v>44.034120890849231</v>
      </c>
      <c r="D9" s="75">
        <v>28.88662217117901</v>
      </c>
      <c r="E9" s="75">
        <v>1.9437406716417909</v>
      </c>
      <c r="F9" s="75">
        <v>1.1818452380952384</v>
      </c>
      <c r="G9" s="75">
        <v>12.108462474448974</v>
      </c>
      <c r="H9" s="75">
        <v>273.59028860797349</v>
      </c>
      <c r="I9" s="75"/>
      <c r="J9" s="96"/>
      <c r="K9" s="97"/>
      <c r="L9" s="97"/>
      <c r="M9" s="98"/>
      <c r="O9" s="99" t="s">
        <v>542</v>
      </c>
      <c r="P9" s="100">
        <f>COUNT(J9:J132)</f>
        <v>9</v>
      </c>
      <c r="R9" s="75">
        <f>SUM(B9:G9)</f>
        <v>275.53402927961525</v>
      </c>
      <c r="T9" s="96"/>
      <c r="U9" s="97"/>
      <c r="V9" s="97"/>
      <c r="W9" s="98"/>
      <c r="Y9" s="99" t="s">
        <v>542</v>
      </c>
      <c r="Z9" s="100">
        <f>COUNT(T9:T480)</f>
        <v>9</v>
      </c>
    </row>
    <row r="10" spans="1:26" x14ac:dyDescent="0.2">
      <c r="A10" s="74" t="s">
        <v>265</v>
      </c>
      <c r="B10" s="75">
        <v>214.65617615300599</v>
      </c>
      <c r="C10" s="75">
        <v>50.444201395956405</v>
      </c>
      <c r="D10" s="75">
        <v>13.567958898584079</v>
      </c>
      <c r="E10" s="75"/>
      <c r="F10" s="75">
        <v>0.24648148148148152</v>
      </c>
      <c r="G10" s="75">
        <v>5.2813456008265529</v>
      </c>
      <c r="H10" s="75">
        <v>284.19616352985457</v>
      </c>
      <c r="I10" s="75"/>
      <c r="J10" s="96"/>
      <c r="K10" s="97"/>
      <c r="L10" s="97"/>
      <c r="M10" s="98"/>
      <c r="O10" s="99" t="s">
        <v>562</v>
      </c>
      <c r="P10" s="99">
        <v>4</v>
      </c>
      <c r="R10" s="75">
        <f t="shared" ref="R10:R44" si="1">SUM(B10:G10)</f>
        <v>284.19616352985457</v>
      </c>
      <c r="T10" s="96"/>
      <c r="U10" s="97"/>
      <c r="V10" s="97"/>
      <c r="W10" s="98"/>
      <c r="Y10" s="99" t="s">
        <v>562</v>
      </c>
      <c r="Z10" s="99">
        <v>4</v>
      </c>
    </row>
    <row r="11" spans="1:26" ht="16" x14ac:dyDescent="0.2">
      <c r="A11" s="74" t="s">
        <v>266</v>
      </c>
      <c r="B11" s="75">
        <v>210.13964147059664</v>
      </c>
      <c r="C11" s="75">
        <v>49.382815745590207</v>
      </c>
      <c r="D11" s="75">
        <v>12.692606711578655</v>
      </c>
      <c r="E11" s="75"/>
      <c r="F11" s="75">
        <v>1.9247193877551019</v>
      </c>
      <c r="G11" s="75">
        <v>0</v>
      </c>
      <c r="H11" s="75">
        <v>274.13978331552062</v>
      </c>
      <c r="I11" s="75"/>
      <c r="J11" s="96"/>
      <c r="K11" s="97"/>
      <c r="L11" s="97"/>
      <c r="M11" s="98"/>
      <c r="O11" s="101" t="s">
        <v>563</v>
      </c>
      <c r="P11" s="16">
        <f>AVERAGE(J9:J132)</f>
        <v>1055.4622072121547</v>
      </c>
      <c r="R11" s="75">
        <f t="shared" si="1"/>
        <v>274.13978331552062</v>
      </c>
      <c r="T11" s="96"/>
      <c r="U11" s="97"/>
      <c r="V11" s="97"/>
      <c r="W11" s="98"/>
      <c r="Y11" s="101" t="s">
        <v>563</v>
      </c>
      <c r="Z11" s="16">
        <f>AVERAGE(T9:T480)</f>
        <v>1058.0665672748505</v>
      </c>
    </row>
    <row r="12" spans="1:26" ht="16" x14ac:dyDescent="0.2">
      <c r="A12" s="74" t="s">
        <v>267</v>
      </c>
      <c r="B12" s="75">
        <v>210.58151429908762</v>
      </c>
      <c r="C12" s="75">
        <v>49.486655860285587</v>
      </c>
      <c r="D12" s="75">
        <v>20.133100301124763</v>
      </c>
      <c r="E12" s="75"/>
      <c r="F12" s="75">
        <v>0</v>
      </c>
      <c r="G12" s="75">
        <v>10.005003036466803</v>
      </c>
      <c r="H12" s="75">
        <v>290.2062734969648</v>
      </c>
      <c r="I12" s="75"/>
      <c r="J12" s="102">
        <f>SUM(H9:H12)</f>
        <v>1122.1325089503134</v>
      </c>
      <c r="K12" s="103">
        <f>AVERAGE(H9:H12)</f>
        <v>280.53312723757836</v>
      </c>
      <c r="L12" s="104">
        <f>(K12-P$12)^2</f>
        <v>277.80807086607081</v>
      </c>
      <c r="M12" s="105">
        <f>(H10-K12)^2+(H11-K12)^2+(H12-K12)^2+(H9-K12)^2</f>
        <v>196.06544817646079</v>
      </c>
      <c r="O12" s="101" t="s">
        <v>564</v>
      </c>
      <c r="P12" s="16">
        <f>P11/P10</f>
        <v>263.86555180303867</v>
      </c>
      <c r="R12" s="75">
        <f t="shared" si="1"/>
        <v>290.2062734969648</v>
      </c>
      <c r="T12" s="102">
        <f>SUM(R9:R12)</f>
        <v>1124.0762496219552</v>
      </c>
      <c r="U12" s="103">
        <f>AVERAGE(R9:R12)</f>
        <v>281.0190624054888</v>
      </c>
      <c r="V12" s="104">
        <f>(U12-Z$12)^2</f>
        <v>272.32988522285387</v>
      </c>
      <c r="W12" s="105">
        <f>(R10-U12)^2+(R11-U12)^2+(R12-U12)^2+(R9-U12)^2</f>
        <v>171.90888838338944</v>
      </c>
      <c r="Y12" s="99" t="s">
        <v>564</v>
      </c>
      <c r="Z12" s="16">
        <f>Z11/Z10</f>
        <v>264.51664181871263</v>
      </c>
    </row>
    <row r="13" spans="1:26" ht="18" x14ac:dyDescent="0.25">
      <c r="A13" s="74" t="s">
        <v>255</v>
      </c>
      <c r="B13" s="75">
        <v>256.91104136370308</v>
      </c>
      <c r="C13" s="75">
        <v>60.374094720470218</v>
      </c>
      <c r="D13" s="75">
        <v>0.8753521870054245</v>
      </c>
      <c r="E13" s="75">
        <v>2.2520136363636363</v>
      </c>
      <c r="F13" s="75">
        <v>12.548194432320027</v>
      </c>
      <c r="G13" s="75">
        <v>6.5682217289249678</v>
      </c>
      <c r="H13" s="75">
        <v>337.27690443242375</v>
      </c>
      <c r="I13" s="75"/>
      <c r="J13" s="96"/>
      <c r="K13" s="97"/>
      <c r="L13" s="97"/>
      <c r="M13" s="98"/>
      <c r="O13" s="99" t="s">
        <v>565</v>
      </c>
      <c r="P13" s="106">
        <f>SUM(L9:L132)/(P9-1)</f>
        <v>2302.3242514917206</v>
      </c>
      <c r="R13" s="75">
        <f t="shared" si="1"/>
        <v>339.52891806878739</v>
      </c>
      <c r="T13" s="96"/>
      <c r="U13" s="97"/>
      <c r="V13" s="97"/>
      <c r="W13" s="98"/>
      <c r="Y13" s="99" t="s">
        <v>565</v>
      </c>
      <c r="Z13" s="106">
        <f>SUM(V9:V480)/(Z9-1)</f>
        <v>2310.6809580552972</v>
      </c>
    </row>
    <row r="14" spans="1:26" ht="18" x14ac:dyDescent="0.25">
      <c r="A14" s="74" t="s">
        <v>257</v>
      </c>
      <c r="B14" s="75">
        <v>130.39730812998786</v>
      </c>
      <c r="C14" s="75">
        <v>30.643367410547146</v>
      </c>
      <c r="D14" s="75">
        <v>3.063732654518986</v>
      </c>
      <c r="E14" s="75"/>
      <c r="F14" s="75">
        <v>7.0494250637755105</v>
      </c>
      <c r="G14" s="75">
        <v>21.402638096441066</v>
      </c>
      <c r="H14" s="75">
        <v>192.55647135527056</v>
      </c>
      <c r="I14" s="75"/>
      <c r="J14" s="96"/>
      <c r="K14" s="97"/>
      <c r="L14" s="97"/>
      <c r="M14" s="98"/>
      <c r="O14" s="99" t="s">
        <v>567</v>
      </c>
      <c r="P14" s="106">
        <f>SUM(M9:M132)/(P9*(P10-1))</f>
        <v>5580.9559121425627</v>
      </c>
      <c r="R14" s="75">
        <f t="shared" si="1"/>
        <v>192.55647135527056</v>
      </c>
      <c r="T14" s="96"/>
      <c r="U14" s="97"/>
      <c r="V14" s="97"/>
      <c r="W14" s="98"/>
      <c r="Y14" s="99" t="s">
        <v>567</v>
      </c>
      <c r="Z14" s="106">
        <f>SUM(W9:W480)/(Z9*(Z10-1))</f>
        <v>5555.9867790741782</v>
      </c>
    </row>
    <row r="15" spans="1:26" ht="17" x14ac:dyDescent="0.2">
      <c r="A15" s="74" t="s">
        <v>258</v>
      </c>
      <c r="B15" s="75">
        <v>252.18562990616115</v>
      </c>
      <c r="C15" s="75">
        <v>59.263623027947865</v>
      </c>
      <c r="D15" s="75">
        <v>3.93908484152441</v>
      </c>
      <c r="E15" s="75"/>
      <c r="F15" s="75">
        <v>0</v>
      </c>
      <c r="G15" s="75">
        <v>9.6807988688965203</v>
      </c>
      <c r="H15" s="75">
        <v>325.06913664452998</v>
      </c>
      <c r="I15" s="75"/>
      <c r="J15" s="96"/>
      <c r="K15" s="97"/>
      <c r="L15" s="97"/>
      <c r="M15" s="98"/>
      <c r="O15" s="107" t="s">
        <v>569</v>
      </c>
      <c r="P15" s="108">
        <f>((P9-1)*P13+P9*(P10-1)*P14)/(P9*P10-1)</f>
        <v>4831.5543897080852</v>
      </c>
      <c r="R15" s="75">
        <f t="shared" si="1"/>
        <v>325.06913664452998</v>
      </c>
      <c r="T15" s="96"/>
      <c r="U15" s="97"/>
      <c r="V15" s="97"/>
      <c r="W15" s="98"/>
      <c r="Y15" s="107" t="s">
        <v>569</v>
      </c>
      <c r="Z15" s="108">
        <f>((Z9-1)*Z13+Z9*(Z10-1)*Z14)/(Z9*Z10-1)</f>
        <v>4814.2025914127198</v>
      </c>
    </row>
    <row r="16" spans="1:26" x14ac:dyDescent="0.2">
      <c r="A16" s="74" t="s">
        <v>259</v>
      </c>
      <c r="B16" s="75">
        <v>177.8844018529916</v>
      </c>
      <c r="C16" s="75">
        <v>41.802834435453022</v>
      </c>
      <c r="D16" s="75">
        <v>0</v>
      </c>
      <c r="E16" s="75"/>
      <c r="F16" s="75">
        <v>3.0046637499999997</v>
      </c>
      <c r="G16" s="75">
        <v>15.687736195531537</v>
      </c>
      <c r="H16" s="75">
        <v>238.37963623397616</v>
      </c>
      <c r="I16" s="75"/>
      <c r="J16" s="102">
        <f>SUM(H13:H16)</f>
        <v>1093.2821486662006</v>
      </c>
      <c r="K16" s="103">
        <f>AVERAGE(H13:H16)</f>
        <v>273.32053716655014</v>
      </c>
      <c r="L16" s="104">
        <f t="shared" ref="L16" si="2">(K16-P$12)^2</f>
        <v>89.396748224216097</v>
      </c>
      <c r="M16" s="105">
        <f>(H14-K16)^2+(H15-K16)^2+(H16-K16)^2+(H13-K16)^2</f>
        <v>14512.035346128334</v>
      </c>
      <c r="R16" s="75">
        <f t="shared" si="1"/>
        <v>238.37963623397616</v>
      </c>
      <c r="T16" s="102">
        <f>SUM(R13:R16)</f>
        <v>1095.534162302564</v>
      </c>
      <c r="U16" s="103">
        <f>AVERAGE(R13:R16)</f>
        <v>273.88354057564101</v>
      </c>
      <c r="V16" s="104">
        <f t="shared" ref="V16" si="3">(U16-Z$12)^2</f>
        <v>87.738792322546402</v>
      </c>
      <c r="W16" s="105">
        <f>(R14-U16)^2+(R15-U16)^2+(R16-U16)^2+(R13-U16)^2</f>
        <v>14803.900242622165</v>
      </c>
    </row>
    <row r="17" spans="1:23" x14ac:dyDescent="0.2">
      <c r="A17" s="74" t="s">
        <v>284</v>
      </c>
      <c r="B17" s="75">
        <v>310.6716269970396</v>
      </c>
      <c r="C17" s="75">
        <v>73.007832344304305</v>
      </c>
      <c r="D17" s="75">
        <v>4.3767609350271224</v>
      </c>
      <c r="E17" s="75">
        <v>3.8205192307692308</v>
      </c>
      <c r="F17" s="75">
        <v>1.2212244897959184</v>
      </c>
      <c r="G17" s="75">
        <v>12.990558367796334</v>
      </c>
      <c r="H17" s="75">
        <v>402.26800313396325</v>
      </c>
      <c r="I17" s="75"/>
      <c r="J17" s="96"/>
      <c r="K17" s="97"/>
      <c r="L17" s="97"/>
      <c r="M17" s="98"/>
      <c r="R17" s="75">
        <f t="shared" si="1"/>
        <v>406.08852236473246</v>
      </c>
      <c r="T17" s="96"/>
      <c r="U17" s="97"/>
      <c r="V17" s="97"/>
      <c r="W17" s="98"/>
    </row>
    <row r="18" spans="1:23" x14ac:dyDescent="0.2">
      <c r="A18" s="74" t="s">
        <v>285</v>
      </c>
      <c r="B18" s="75">
        <v>249.39251252325164</v>
      </c>
      <c r="C18" s="75">
        <v>58.607240442964134</v>
      </c>
      <c r="D18" s="75">
        <v>1.3130282805081368</v>
      </c>
      <c r="E18" s="75"/>
      <c r="F18" s="75">
        <v>0</v>
      </c>
      <c r="G18" s="75">
        <v>8.6605778619559128</v>
      </c>
      <c r="H18" s="75">
        <v>317.97335910867986</v>
      </c>
      <c r="I18" s="75"/>
      <c r="J18" s="96"/>
      <c r="K18" s="97"/>
      <c r="L18" s="97"/>
      <c r="M18" s="98"/>
      <c r="R18" s="75">
        <f t="shared" si="1"/>
        <v>317.97335910867986</v>
      </c>
      <c r="T18" s="96"/>
      <c r="U18" s="97"/>
      <c r="V18" s="97"/>
      <c r="W18" s="98"/>
    </row>
    <row r="19" spans="1:23" x14ac:dyDescent="0.2">
      <c r="A19" s="74" t="s">
        <v>286</v>
      </c>
      <c r="B19" s="75">
        <v>198.49709382815448</v>
      </c>
      <c r="C19" s="75">
        <v>46.646817049616303</v>
      </c>
      <c r="D19" s="75">
        <v>3.063732654518986</v>
      </c>
      <c r="E19" s="75"/>
      <c r="F19" s="75">
        <v>0</v>
      </c>
      <c r="G19" s="75">
        <v>4.2311802141330421</v>
      </c>
      <c r="H19" s="75">
        <v>252.43882374642283</v>
      </c>
      <c r="I19" s="75"/>
      <c r="J19" s="96"/>
      <c r="K19" s="97"/>
      <c r="L19" s="97"/>
      <c r="M19" s="98"/>
      <c r="R19" s="75">
        <f t="shared" si="1"/>
        <v>252.43882374642283</v>
      </c>
      <c r="T19" s="96"/>
      <c r="U19" s="97"/>
      <c r="V19" s="97"/>
      <c r="W19" s="98"/>
    </row>
    <row r="20" spans="1:23" x14ac:dyDescent="0.2">
      <c r="A20" s="74" t="s">
        <v>287</v>
      </c>
      <c r="B20" s="75">
        <v>214.39488081466573</v>
      </c>
      <c r="C20" s="75">
        <v>50.38279699144644</v>
      </c>
      <c r="D20" s="75">
        <v>1.3130282805081368</v>
      </c>
      <c r="E20" s="75"/>
      <c r="F20" s="75">
        <v>9.559687499999999</v>
      </c>
      <c r="G20" s="75">
        <v>2.9373639035898367</v>
      </c>
      <c r="H20" s="75">
        <v>278.58775749021009</v>
      </c>
      <c r="I20" s="75"/>
      <c r="J20" s="102">
        <f>SUM(H17:H20)</f>
        <v>1251.267943479276</v>
      </c>
      <c r="K20" s="103">
        <f>AVERAGE(H17:H20)</f>
        <v>312.81698586981901</v>
      </c>
      <c r="L20" s="104">
        <f t="shared" ref="L20" si="4">(K20-P$12)^2</f>
        <v>2396.2428971943423</v>
      </c>
      <c r="M20" s="105">
        <f>(H18-K20)^2+(H19-K20)^2+(H20-K20)^2+(H17-K20)^2</f>
        <v>12845.235211431209</v>
      </c>
      <c r="R20" s="75">
        <f t="shared" si="1"/>
        <v>278.58775749021009</v>
      </c>
      <c r="T20" s="102">
        <f>SUM(R17:R20)</f>
        <v>1255.0884627100452</v>
      </c>
      <c r="U20" s="103">
        <f>AVERAGE(R17:R20)</f>
        <v>313.77211567751129</v>
      </c>
      <c r="V20" s="104">
        <f t="shared" ref="V20" si="5">(U20-Z$12)^2</f>
        <v>2426.1017050547989</v>
      </c>
      <c r="W20" s="105">
        <f>(R18-U20)^2+(R19-U20)^2+(R20-U20)^2+(R17-U20)^2</f>
        <v>13539.681150164779</v>
      </c>
    </row>
    <row r="21" spans="1:23" x14ac:dyDescent="0.2">
      <c r="A21" s="74" t="s">
        <v>309</v>
      </c>
      <c r="B21" s="75">
        <v>122.11282830868971</v>
      </c>
      <c r="C21" s="75">
        <v>28.696514652542081</v>
      </c>
      <c r="D21" s="75">
        <v>1.750704374010849</v>
      </c>
      <c r="E21" s="75">
        <v>2.4745279255319153</v>
      </c>
      <c r="F21" s="75">
        <v>0</v>
      </c>
      <c r="G21" s="75">
        <v>0</v>
      </c>
      <c r="H21" s="75">
        <v>152.56004733524264</v>
      </c>
      <c r="I21" s="75"/>
      <c r="J21" s="96"/>
      <c r="K21" s="97"/>
      <c r="L21" s="97"/>
      <c r="M21" s="98"/>
      <c r="R21" s="75">
        <f t="shared" si="1"/>
        <v>155.03457526077455</v>
      </c>
      <c r="T21" s="96"/>
      <c r="U21" s="97"/>
      <c r="V21" s="97"/>
      <c r="W21" s="98"/>
    </row>
    <row r="22" spans="1:23" x14ac:dyDescent="0.2">
      <c r="A22" s="74" t="s">
        <v>310</v>
      </c>
      <c r="B22" s="75">
        <v>93.352263669007371</v>
      </c>
      <c r="C22" s="75">
        <v>21.937781962216732</v>
      </c>
      <c r="D22" s="75">
        <v>2.6260565610162736</v>
      </c>
      <c r="E22" s="75"/>
      <c r="F22" s="75">
        <v>0</v>
      </c>
      <c r="G22" s="75">
        <v>0</v>
      </c>
      <c r="H22" s="75">
        <v>117.91610219224037</v>
      </c>
      <c r="I22" s="75"/>
      <c r="J22" s="96"/>
      <c r="K22" s="97"/>
      <c r="L22" s="97"/>
      <c r="M22" s="98"/>
      <c r="R22" s="75">
        <f t="shared" si="1"/>
        <v>117.91610219224037</v>
      </c>
      <c r="T22" s="96"/>
      <c r="U22" s="97"/>
      <c r="V22" s="97"/>
      <c r="W22" s="98"/>
    </row>
    <row r="23" spans="1:23" x14ac:dyDescent="0.2">
      <c r="A23" s="74" t="s">
        <v>311</v>
      </c>
      <c r="B23" s="75">
        <v>176.31490811124064</v>
      </c>
      <c r="C23" s="75">
        <v>41.434003406141549</v>
      </c>
      <c r="D23" s="75">
        <v>3.93908484152441</v>
      </c>
      <c r="E23" s="75"/>
      <c r="F23" s="75">
        <v>0</v>
      </c>
      <c r="G23" s="75">
        <v>1.9881084365444377</v>
      </c>
      <c r="H23" s="75">
        <v>223.67610479545107</v>
      </c>
      <c r="I23" s="75"/>
      <c r="J23" s="96"/>
      <c r="K23" s="97"/>
      <c r="L23" s="97"/>
      <c r="M23" s="98"/>
      <c r="R23" s="75">
        <f t="shared" si="1"/>
        <v>223.67610479545107</v>
      </c>
      <c r="T23" s="96"/>
      <c r="U23" s="97"/>
      <c r="V23" s="97"/>
      <c r="W23" s="98"/>
    </row>
    <row r="24" spans="1:23" x14ac:dyDescent="0.2">
      <c r="A24" s="74" t="s">
        <v>312</v>
      </c>
      <c r="B24" s="75">
        <v>193.21111002295038</v>
      </c>
      <c r="C24" s="75">
        <v>45.404610855393337</v>
      </c>
      <c r="D24" s="75">
        <v>2.6260565610162736</v>
      </c>
      <c r="E24" s="75"/>
      <c r="F24" s="75">
        <v>0</v>
      </c>
      <c r="G24" s="75">
        <v>0</v>
      </c>
      <c r="H24" s="75">
        <v>241.24177743935999</v>
      </c>
      <c r="I24" s="75">
        <v>152.2258064516129</v>
      </c>
      <c r="J24" s="102">
        <f>SUM(H21:H24)</f>
        <v>735.39403176229405</v>
      </c>
      <c r="K24" s="103">
        <f>AVERAGE(H21:H24)</f>
        <v>183.84850794057351</v>
      </c>
      <c r="L24" s="104">
        <f t="shared" ref="L24" si="6">(K24-P$12)^2</f>
        <v>6402.7273084876733</v>
      </c>
      <c r="M24" s="105">
        <f>(H22-K24)^2+(H23-K24)^2+(H24-K24)^2+(H21-K24)^2</f>
        <v>10206.274749809161</v>
      </c>
      <c r="R24" s="75">
        <f t="shared" si="1"/>
        <v>241.24177743935999</v>
      </c>
      <c r="T24" s="102">
        <f>SUM(R21:R24)</f>
        <v>737.86855968782595</v>
      </c>
      <c r="U24" s="103">
        <f>AVERAGE(R21:R24)</f>
        <v>184.46713992195649</v>
      </c>
      <c r="V24" s="104">
        <f t="shared" ref="V24" si="7">(U24-Z$12)^2</f>
        <v>6407.922753918765</v>
      </c>
      <c r="W24" s="105">
        <f>(R22-U24)^2+(R23-U24)^2+(R24-U24)^2+(R21-U24)^2</f>
        <v>10056.018877120247</v>
      </c>
    </row>
    <row r="25" spans="1:23" x14ac:dyDescent="0.2">
      <c r="A25" s="74" t="s">
        <v>288</v>
      </c>
      <c r="B25" s="75">
        <v>211.13852947093548</v>
      </c>
      <c r="C25" s="75">
        <v>49.617554425669837</v>
      </c>
      <c r="D25" s="75">
        <v>2.6260565610162736</v>
      </c>
      <c r="E25" s="75">
        <v>2.1935234042553189</v>
      </c>
      <c r="F25" s="75">
        <v>1.3445535714285715</v>
      </c>
      <c r="G25" s="75">
        <v>1.2247562211476826</v>
      </c>
      <c r="H25" s="75">
        <v>265.95145025019787</v>
      </c>
      <c r="I25" s="75"/>
      <c r="J25" s="96"/>
      <c r="K25" s="97"/>
      <c r="L25" s="97"/>
      <c r="M25" s="98"/>
      <c r="R25" s="75">
        <f t="shared" si="1"/>
        <v>268.14497365445317</v>
      </c>
      <c r="T25" s="96"/>
      <c r="U25" s="97"/>
      <c r="V25" s="97"/>
      <c r="W25" s="98"/>
    </row>
    <row r="26" spans="1:23" x14ac:dyDescent="0.2">
      <c r="A26" s="74" t="s">
        <v>289</v>
      </c>
      <c r="B26" s="75">
        <v>219.14347447310473</v>
      </c>
      <c r="C26" s="75">
        <v>51.498716501179608</v>
      </c>
      <c r="D26" s="75">
        <v>2.6260565610162736</v>
      </c>
      <c r="E26" s="75"/>
      <c r="F26" s="75">
        <v>0</v>
      </c>
      <c r="G26" s="75">
        <v>4.1618888058843684</v>
      </c>
      <c r="H26" s="75">
        <v>277.430136341185</v>
      </c>
      <c r="I26" s="75"/>
      <c r="J26" s="96"/>
      <c r="K26" s="97"/>
      <c r="L26" s="97"/>
      <c r="M26" s="98"/>
      <c r="R26" s="75">
        <f t="shared" si="1"/>
        <v>277.430136341185</v>
      </c>
      <c r="T26" s="96"/>
      <c r="U26" s="97"/>
      <c r="V26" s="97"/>
      <c r="W26" s="98"/>
    </row>
    <row r="27" spans="1:23" x14ac:dyDescent="0.2">
      <c r="A27" s="74" t="s">
        <v>290</v>
      </c>
      <c r="B27" s="75">
        <v>371.65255148685151</v>
      </c>
      <c r="C27" s="75">
        <v>87.338349599410094</v>
      </c>
      <c r="D27" s="75">
        <v>1.750704374010849</v>
      </c>
      <c r="E27" s="75"/>
      <c r="F27" s="75">
        <v>6.4161166666666665</v>
      </c>
      <c r="G27" s="75">
        <v>22.062967063147326</v>
      </c>
      <c r="H27" s="75">
        <v>489.22068919008643</v>
      </c>
      <c r="I27" s="75"/>
      <c r="J27" s="96"/>
      <c r="K27" s="97"/>
      <c r="L27" s="97"/>
      <c r="M27" s="98"/>
      <c r="R27" s="75">
        <f t="shared" si="1"/>
        <v>489.22068919008643</v>
      </c>
      <c r="T27" s="96"/>
      <c r="U27" s="97"/>
      <c r="V27" s="97"/>
      <c r="W27" s="98"/>
    </row>
    <row r="28" spans="1:23" x14ac:dyDescent="0.2">
      <c r="A28" s="74" t="s">
        <v>291</v>
      </c>
      <c r="B28" s="75">
        <v>195.66805527456617</v>
      </c>
      <c r="C28" s="75">
        <v>45.98199298952305</v>
      </c>
      <c r="D28" s="75">
        <v>6.127465309037972</v>
      </c>
      <c r="E28" s="75"/>
      <c r="F28" s="75">
        <v>7.7227734374999999</v>
      </c>
      <c r="G28" s="75">
        <v>18.602893489218921</v>
      </c>
      <c r="H28" s="75">
        <v>274.10318049984608</v>
      </c>
      <c r="I28" s="75">
        <v>151.32959326788219</v>
      </c>
      <c r="J28" s="102">
        <f>SUM(H25:H28)</f>
        <v>1306.7054562813155</v>
      </c>
      <c r="K28" s="103">
        <f>AVERAGE(H25:H28)</f>
        <v>326.67636407032887</v>
      </c>
      <c r="L28" s="104">
        <f t="shared" ref="L28" si="8">(K28-P$12)^2</f>
        <v>3945.1981376767735</v>
      </c>
      <c r="M28" s="105">
        <f>(H26-K28)^2+(H27-K28)^2+(H28-K28)^2+(H25-K28)^2</f>
        <v>35297.303363386163</v>
      </c>
      <c r="R28" s="75">
        <f t="shared" si="1"/>
        <v>274.10318049984608</v>
      </c>
      <c r="T28" s="102">
        <f>SUM(R25:R28)</f>
        <v>1308.8989796855708</v>
      </c>
      <c r="U28" s="103">
        <f>AVERAGE(R25:R28)</f>
        <v>327.2247449213927</v>
      </c>
      <c r="V28" s="104">
        <f t="shared" ref="V28" si="9">(U28-Z$12)^2</f>
        <v>3932.306194736354</v>
      </c>
      <c r="W28" s="105">
        <f>(R26-U28)^2+(R27-U28)^2+(R28-U28)^2+(R25-U28)^2</f>
        <v>35034.508982708241</v>
      </c>
    </row>
    <row r="29" spans="1:23" x14ac:dyDescent="0.2">
      <c r="A29" s="74" t="s">
        <v>297</v>
      </c>
      <c r="B29" s="75">
        <v>56.039951927397908</v>
      </c>
      <c r="C29" s="75">
        <v>11.488190145116571</v>
      </c>
      <c r="D29" s="75">
        <v>0</v>
      </c>
      <c r="E29" s="75">
        <v>1.8934411764705881</v>
      </c>
      <c r="F29" s="75">
        <v>0</v>
      </c>
      <c r="G29" s="75">
        <v>5.5701431794582055</v>
      </c>
      <c r="H29" s="75">
        <v>73.098285251972683</v>
      </c>
      <c r="I29" s="75"/>
      <c r="J29" s="96"/>
      <c r="K29" s="97"/>
      <c r="L29" s="97"/>
      <c r="M29" s="98"/>
      <c r="R29" s="75">
        <f t="shared" si="1"/>
        <v>74.991726428443272</v>
      </c>
      <c r="T29" s="96"/>
      <c r="U29" s="97"/>
      <c r="V29" s="97"/>
      <c r="W29" s="98"/>
    </row>
    <row r="30" spans="1:23" x14ac:dyDescent="0.2">
      <c r="A30" s="74" t="s">
        <v>298</v>
      </c>
      <c r="B30" s="75">
        <v>177.00952489576551</v>
      </c>
      <c r="C30" s="75">
        <v>41.597238350504895</v>
      </c>
      <c r="D30" s="75">
        <v>6.127465309037972</v>
      </c>
      <c r="E30" s="75"/>
      <c r="F30" s="75">
        <v>0</v>
      </c>
      <c r="G30" s="75">
        <v>15.045113915971106</v>
      </c>
      <c r="H30" s="75">
        <v>239.77934247127951</v>
      </c>
      <c r="I30" s="75"/>
      <c r="J30" s="96"/>
      <c r="K30" s="97"/>
      <c r="L30" s="97"/>
      <c r="M30" s="98"/>
      <c r="R30" s="75">
        <f t="shared" si="1"/>
        <v>239.77934247127951</v>
      </c>
      <c r="T30" s="96"/>
      <c r="U30" s="97"/>
      <c r="V30" s="97"/>
      <c r="W30" s="98"/>
    </row>
    <row r="31" spans="1:23" x14ac:dyDescent="0.2">
      <c r="A31" s="74" t="s">
        <v>299</v>
      </c>
      <c r="B31" s="75">
        <v>262.69896892255508</v>
      </c>
      <c r="C31" s="75">
        <v>61.734257696800441</v>
      </c>
      <c r="D31" s="75">
        <v>7.4404935895461088</v>
      </c>
      <c r="E31" s="75"/>
      <c r="F31" s="75">
        <v>2.1676594387755102</v>
      </c>
      <c r="G31" s="75">
        <v>1.9492413175626726</v>
      </c>
      <c r="H31" s="75">
        <v>335.99062096523983</v>
      </c>
      <c r="I31" s="75"/>
      <c r="J31" s="96"/>
      <c r="K31" s="97"/>
      <c r="L31" s="97"/>
      <c r="M31" s="98"/>
      <c r="R31" s="75">
        <f t="shared" si="1"/>
        <v>335.99062096523983</v>
      </c>
      <c r="T31" s="96"/>
      <c r="U31" s="97"/>
      <c r="V31" s="97"/>
      <c r="W31" s="98"/>
    </row>
    <row r="32" spans="1:23" x14ac:dyDescent="0.2">
      <c r="A32" s="74" t="s">
        <v>300</v>
      </c>
      <c r="B32" s="75">
        <v>271.13375674516101</v>
      </c>
      <c r="C32" s="75">
        <v>63.716432835112833</v>
      </c>
      <c r="D32" s="75">
        <v>3.063732654518986</v>
      </c>
      <c r="E32" s="75"/>
      <c r="F32" s="75">
        <v>5.503273809523809</v>
      </c>
      <c r="G32" s="75">
        <v>0</v>
      </c>
      <c r="H32" s="75">
        <v>343.4171960443166</v>
      </c>
      <c r="I32" s="75">
        <v>193.75876577840111</v>
      </c>
      <c r="J32" s="102">
        <f>SUM(H29:H32)</f>
        <v>992.28544473280863</v>
      </c>
      <c r="K32" s="103">
        <f>AVERAGE(H29:H32)</f>
        <v>248.07136118320216</v>
      </c>
      <c r="L32" s="104">
        <f t="shared" ref="L32" si="10">(K32-P$12)^2</f>
        <v>249.4564573357317</v>
      </c>
      <c r="M32" s="105">
        <f>(H30-K32)^2+(H31-K32)^2+(H32-K32)^2+(H29-K32)^2</f>
        <v>47504.959341138994</v>
      </c>
      <c r="R32" s="75">
        <f t="shared" si="1"/>
        <v>343.4171960443166</v>
      </c>
      <c r="T32" s="102">
        <f>SUM(R29:R32)</f>
        <v>994.17888590927919</v>
      </c>
      <c r="U32" s="103">
        <f>AVERAGE(R29:R32)</f>
        <v>248.5447214773198</v>
      </c>
      <c r="V32" s="104">
        <f t="shared" ref="V32" si="11">(U32-Z$12)^2</f>
        <v>255.10223939179809</v>
      </c>
      <c r="W32" s="105">
        <f>(R30-U32)^2+(R31-U32)^2+(R32-U32)^2+(R29-U32)^2</f>
        <v>46845.045727271761</v>
      </c>
    </row>
    <row r="33" spans="1:23" x14ac:dyDescent="0.2">
      <c r="A33" s="74" t="s">
        <v>301</v>
      </c>
      <c r="B33" s="75">
        <v>161.67553019479124</v>
      </c>
      <c r="C33" s="75">
        <v>37.993749595775938</v>
      </c>
      <c r="D33" s="75">
        <v>1.750704374010849</v>
      </c>
      <c r="E33" s="75">
        <v>4.242078124999999</v>
      </c>
      <c r="F33" s="75">
        <v>2.5718229166666666</v>
      </c>
      <c r="G33" s="75">
        <v>6.2854760683420103</v>
      </c>
      <c r="H33" s="75">
        <v>210.27728314958668</v>
      </c>
      <c r="I33" s="75"/>
      <c r="J33" s="96"/>
      <c r="K33" s="97"/>
      <c r="L33" s="97"/>
      <c r="M33" s="98"/>
      <c r="R33" s="75">
        <f t="shared" si="1"/>
        <v>214.51936127458669</v>
      </c>
      <c r="T33" s="96"/>
      <c r="U33" s="97"/>
      <c r="V33" s="97"/>
      <c r="W33" s="98"/>
    </row>
    <row r="34" spans="1:23" x14ac:dyDescent="0.2">
      <c r="A34" s="74" t="s">
        <v>302</v>
      </c>
      <c r="B34" s="75">
        <v>298.34824596706613</v>
      </c>
      <c r="C34" s="75">
        <v>70.111837802260538</v>
      </c>
      <c r="D34" s="75">
        <v>3.501408748021698</v>
      </c>
      <c r="E34" s="75"/>
      <c r="F34" s="75">
        <v>10.293726147594626</v>
      </c>
      <c r="G34" s="75">
        <v>2.3525966281783179</v>
      </c>
      <c r="H34" s="75">
        <v>384.60781529312129</v>
      </c>
      <c r="I34" s="75"/>
      <c r="J34" s="96"/>
      <c r="K34" s="97"/>
      <c r="L34" s="97"/>
      <c r="M34" s="98"/>
      <c r="R34" s="75">
        <f t="shared" si="1"/>
        <v>384.60781529312129</v>
      </c>
      <c r="T34" s="96"/>
      <c r="U34" s="97"/>
      <c r="V34" s="97"/>
      <c r="W34" s="98"/>
    </row>
    <row r="35" spans="1:23" x14ac:dyDescent="0.2">
      <c r="A35" s="74" t="s">
        <v>303</v>
      </c>
      <c r="B35" s="75">
        <v>225.72569061874577</v>
      </c>
      <c r="C35" s="75">
        <v>53.045537295405254</v>
      </c>
      <c r="D35" s="75">
        <v>4.3767609350271224</v>
      </c>
      <c r="E35" s="75"/>
      <c r="F35" s="75">
        <v>0</v>
      </c>
      <c r="G35" s="75">
        <v>3.2366133932822416</v>
      </c>
      <c r="H35" s="75">
        <v>286.3846022424604</v>
      </c>
      <c r="I35" s="75"/>
      <c r="J35" s="96"/>
      <c r="K35" s="97"/>
      <c r="L35" s="97"/>
      <c r="M35" s="98"/>
      <c r="R35" s="75">
        <f t="shared" si="1"/>
        <v>286.3846022424604</v>
      </c>
      <c r="T35" s="96"/>
      <c r="U35" s="97"/>
      <c r="V35" s="97"/>
      <c r="W35" s="98"/>
    </row>
    <row r="36" spans="1:23" x14ac:dyDescent="0.2">
      <c r="A36" s="74" t="s">
        <v>304</v>
      </c>
      <c r="B36" s="75">
        <v>263.95139230133776</v>
      </c>
      <c r="C36" s="75">
        <v>62.028577190814367</v>
      </c>
      <c r="D36" s="75">
        <v>5.6897892155352592</v>
      </c>
      <c r="E36" s="75"/>
      <c r="F36" s="75">
        <v>0</v>
      </c>
      <c r="G36" s="75">
        <v>0</v>
      </c>
      <c r="H36" s="75">
        <v>331.66975870768738</v>
      </c>
      <c r="I36" s="75"/>
      <c r="J36" s="102">
        <f>SUM(H33:H36)</f>
        <v>1212.9394593928557</v>
      </c>
      <c r="K36" s="103">
        <f>AVERAGE(H33:H36)</f>
        <v>303.23486484821393</v>
      </c>
      <c r="L36" s="104">
        <f t="shared" ref="L36" si="12">(K36-P$12)^2</f>
        <v>1549.9428096490069</v>
      </c>
      <c r="M36" s="105">
        <f>(H34-K36)^2+(H35-K36)^2+(H36-K36)^2+(H33-K36)^2</f>
        <v>16355.143598048686</v>
      </c>
      <c r="R36" s="75">
        <f t="shared" si="1"/>
        <v>331.66975870768738</v>
      </c>
      <c r="T36" s="102">
        <f>SUM(R33:R36)</f>
        <v>1217.1815375178558</v>
      </c>
      <c r="U36" s="103">
        <f>AVERAGE(R33:R36)</f>
        <v>304.29538437946394</v>
      </c>
      <c r="V36" s="104">
        <f t="shared" ref="V36" si="13">(U36-Z$12)^2</f>
        <v>1582.3483597145278</v>
      </c>
      <c r="W36" s="105">
        <f>(R34-U36)^2+(R35-U36)^2+(R36-U36)^2+(R33-U36)^2</f>
        <v>15579.973370409341</v>
      </c>
    </row>
    <row r="37" spans="1:23" x14ac:dyDescent="0.2">
      <c r="A37" s="74" t="s">
        <v>317</v>
      </c>
      <c r="B37" s="75">
        <v>236.07810405830026</v>
      </c>
      <c r="C37" s="75">
        <v>55.478354453700554</v>
      </c>
      <c r="D37" s="75">
        <v>1.3130282805081368</v>
      </c>
      <c r="E37" s="75">
        <v>2.4898557692307697</v>
      </c>
      <c r="F37" s="75">
        <v>0</v>
      </c>
      <c r="G37" s="75">
        <v>1.2559688450661277</v>
      </c>
      <c r="H37" s="75">
        <v>294.1254556375751</v>
      </c>
      <c r="I37" s="75"/>
      <c r="J37" s="96"/>
      <c r="K37" s="97"/>
      <c r="L37" s="97"/>
      <c r="M37" s="98"/>
      <c r="R37" s="75">
        <f t="shared" si="1"/>
        <v>296.61531140680586</v>
      </c>
      <c r="T37" s="96"/>
      <c r="U37" s="97"/>
      <c r="V37" s="97"/>
      <c r="W37" s="98"/>
    </row>
    <row r="38" spans="1:23" x14ac:dyDescent="0.2">
      <c r="A38" s="74" t="s">
        <v>318</v>
      </c>
      <c r="B38" s="75">
        <v>176.92200394594013</v>
      </c>
      <c r="C38" s="75">
        <v>41.576670927295929</v>
      </c>
      <c r="D38" s="75">
        <v>0.8753521870054245</v>
      </c>
      <c r="E38" s="75"/>
      <c r="F38" s="75">
        <v>0.63663903061224503</v>
      </c>
      <c r="G38" s="75">
        <v>0</v>
      </c>
      <c r="H38" s="75">
        <v>220.01066609085376</v>
      </c>
      <c r="I38" s="75"/>
      <c r="J38" s="96"/>
      <c r="K38" s="97"/>
      <c r="L38" s="97"/>
      <c r="M38" s="98"/>
      <c r="R38" s="75">
        <f t="shared" si="1"/>
        <v>220.01066609085376</v>
      </c>
      <c r="T38" s="96"/>
      <c r="U38" s="97"/>
      <c r="V38" s="97"/>
      <c r="W38" s="98"/>
    </row>
    <row r="39" spans="1:23" x14ac:dyDescent="0.2">
      <c r="A39" s="74" t="s">
        <v>319</v>
      </c>
      <c r="B39" s="75">
        <v>156.4872923183045</v>
      </c>
      <c r="C39" s="75">
        <v>36.774513694801556</v>
      </c>
      <c r="D39" s="75">
        <v>2.1883804675135612</v>
      </c>
      <c r="E39" s="75"/>
      <c r="F39" s="75">
        <v>0</v>
      </c>
      <c r="G39" s="75">
        <v>0</v>
      </c>
      <c r="H39" s="75">
        <v>195.45018648061961</v>
      </c>
      <c r="I39" s="75"/>
      <c r="J39" s="96"/>
      <c r="K39" s="97"/>
      <c r="L39" s="97"/>
      <c r="M39" s="98"/>
      <c r="R39" s="75">
        <f t="shared" si="1"/>
        <v>195.45018648061961</v>
      </c>
      <c r="T39" s="96"/>
      <c r="U39" s="97"/>
      <c r="V39" s="97"/>
      <c r="W39" s="98"/>
    </row>
    <row r="40" spans="1:23" x14ac:dyDescent="0.2">
      <c r="A40" s="74" t="s">
        <v>320</v>
      </c>
      <c r="B40" s="75">
        <v>172.05398304795963</v>
      </c>
      <c r="C40" s="75">
        <v>40.432686016270509</v>
      </c>
      <c r="D40" s="75">
        <v>9.6288740570596687</v>
      </c>
      <c r="E40" s="75"/>
      <c r="F40" s="75">
        <v>0</v>
      </c>
      <c r="G40" s="75">
        <v>0</v>
      </c>
      <c r="H40" s="75">
        <v>222.11554312128982</v>
      </c>
      <c r="I40" s="75">
        <v>114.15988779803648</v>
      </c>
      <c r="J40" s="102">
        <f>SUM(H37:H40)</f>
        <v>931.70185133033829</v>
      </c>
      <c r="K40" s="103">
        <f>AVERAGE(H37:H40)</f>
        <v>232.92546283258457</v>
      </c>
      <c r="L40" s="104">
        <f t="shared" ref="L40" si="14">(K40-P$12)^2</f>
        <v>957.2891054996154</v>
      </c>
      <c r="M40" s="105">
        <f>(H38-K40)^2+(H39-K40)^2+(H40-K40)^2+(H37-K40)^2</f>
        <v>5433.4817960318969</v>
      </c>
      <c r="R40" s="75">
        <f t="shared" si="1"/>
        <v>222.11554312128982</v>
      </c>
      <c r="T40" s="102">
        <f>SUM(R37:R40)</f>
        <v>934.19170709956916</v>
      </c>
      <c r="U40" s="103">
        <f>AVERAGE(R37:R40)</f>
        <v>233.54792677489229</v>
      </c>
      <c r="V40" s="104">
        <f t="shared" ref="V40" si="15">(U40-Z$12)^2</f>
        <v>959.06131146534415</v>
      </c>
      <c r="W40" s="105">
        <f>(R38-U40)^2+(R39-U40)^2+(R40-U40)^2+(R37-U40)^2</f>
        <v>5742.8896426703486</v>
      </c>
    </row>
    <row r="41" spans="1:23" x14ac:dyDescent="0.2">
      <c r="A41" s="74" t="s">
        <v>329</v>
      </c>
      <c r="B41" s="75">
        <v>149.59339589756192</v>
      </c>
      <c r="C41" s="75">
        <v>35.154448035927047</v>
      </c>
      <c r="D41" s="75">
        <v>1.750704374010849</v>
      </c>
      <c r="E41" s="75">
        <v>2.1295406250000002</v>
      </c>
      <c r="F41" s="75">
        <v>0</v>
      </c>
      <c r="G41" s="75">
        <v>3.1511518719229339</v>
      </c>
      <c r="H41" s="75">
        <v>189.64970017942275</v>
      </c>
      <c r="I41" s="75"/>
      <c r="J41" s="96"/>
      <c r="K41" s="97"/>
      <c r="L41" s="97"/>
      <c r="M41" s="98"/>
      <c r="R41" s="75">
        <f t="shared" si="1"/>
        <v>191.77924080442276</v>
      </c>
      <c r="T41" s="96"/>
      <c r="U41" s="97"/>
      <c r="V41" s="97"/>
      <c r="W41" s="98"/>
    </row>
    <row r="42" spans="1:23" x14ac:dyDescent="0.2">
      <c r="A42" s="74" t="s">
        <v>330</v>
      </c>
      <c r="B42" s="75">
        <v>98.053698171376396</v>
      </c>
      <c r="C42" s="75">
        <v>23.042619070273453</v>
      </c>
      <c r="D42" s="75">
        <v>2.6260565610162736</v>
      </c>
      <c r="E42" s="75"/>
      <c r="F42" s="75">
        <v>3.2577330090931049</v>
      </c>
      <c r="G42" s="75">
        <v>23.61567481728633</v>
      </c>
      <c r="H42" s="75">
        <v>150.59578162904555</v>
      </c>
      <c r="I42" s="75"/>
      <c r="J42" s="96"/>
      <c r="K42" s="97"/>
      <c r="L42" s="97"/>
      <c r="M42" s="98"/>
      <c r="R42" s="75">
        <f t="shared" si="1"/>
        <v>150.59578162904555</v>
      </c>
      <c r="T42" s="96"/>
      <c r="U42" s="97"/>
      <c r="V42" s="97"/>
      <c r="W42" s="98"/>
    </row>
    <row r="43" spans="1:23" x14ac:dyDescent="0.2">
      <c r="A43" s="74" t="s">
        <v>331</v>
      </c>
      <c r="B43" s="75">
        <v>172.16969859462716</v>
      </c>
      <c r="C43" s="75">
        <v>40.459879169737384</v>
      </c>
      <c r="D43" s="75">
        <v>3.501408748021698</v>
      </c>
      <c r="E43" s="75"/>
      <c r="F43" s="75">
        <v>4.4214843749999995</v>
      </c>
      <c r="G43" s="75">
        <v>29.197882971274595</v>
      </c>
      <c r="H43" s="75">
        <v>249.75035385866084</v>
      </c>
      <c r="I43" s="75"/>
      <c r="J43" s="96"/>
      <c r="K43" s="97"/>
      <c r="L43" s="97"/>
      <c r="M43" s="98"/>
      <c r="R43" s="75">
        <f t="shared" si="1"/>
        <v>249.75035385866084</v>
      </c>
      <c r="T43" s="96"/>
      <c r="U43" s="97"/>
      <c r="V43" s="97"/>
      <c r="W43" s="98"/>
    </row>
    <row r="44" spans="1:23" x14ac:dyDescent="0.2">
      <c r="A44" s="74" t="s">
        <v>332</v>
      </c>
      <c r="B44" s="75">
        <v>197.04623269771176</v>
      </c>
      <c r="C44" s="75">
        <v>46.305864683962263</v>
      </c>
      <c r="D44" s="75">
        <v>2.6260565610162736</v>
      </c>
      <c r="E44" s="75"/>
      <c r="F44" s="75">
        <v>0</v>
      </c>
      <c r="G44" s="75">
        <v>17.477030704170154</v>
      </c>
      <c r="H44" s="75">
        <v>263.45518464686046</v>
      </c>
      <c r="I44" s="75">
        <v>70.3842917251052</v>
      </c>
      <c r="J44" s="102">
        <f>SUM(H41:H44)</f>
        <v>853.4510203139896</v>
      </c>
      <c r="K44" s="103">
        <f>AVERAGE(H41:H44)</f>
        <v>213.3627550784974</v>
      </c>
      <c r="L44" s="104">
        <f t="shared" ref="L44" si="16">(K44-P$12)^2</f>
        <v>2550.5324770003363</v>
      </c>
      <c r="M44" s="105">
        <f>(H42-K44)^2+(H43-K44)^2+(H44-K44)^2+(H41-K44)^2</f>
        <v>8335.3107736982874</v>
      </c>
      <c r="R44" s="75">
        <f t="shared" si="1"/>
        <v>263.45518464686046</v>
      </c>
      <c r="T44" s="102">
        <f>SUM(R41:R44)</f>
        <v>855.58056093898972</v>
      </c>
      <c r="U44" s="103">
        <f>AVERAGE(R41:R44)</f>
        <v>213.89514023474743</v>
      </c>
      <c r="V44" s="104">
        <f t="shared" ref="V44" si="17">(U44-Z$12)^2</f>
        <v>2562.5364226153911</v>
      </c>
      <c r="W44" s="105">
        <f>(R42-U44)^2+(R43-U44)^2+(R44-U44)^2+(R41-U44)^2</f>
        <v>8237.7161536525618</v>
      </c>
    </row>
    <row r="45" spans="1:23" x14ac:dyDescent="0.2">
      <c r="A45" s="74" t="s">
        <v>571</v>
      </c>
      <c r="B45" s="75">
        <v>7270.6722562939958</v>
      </c>
      <c r="C45" s="75">
        <v>1706.9267816712663</v>
      </c>
      <c r="D45" s="75">
        <v>173.75740912057677</v>
      </c>
      <c r="E45" s="75">
        <v>23.439240564263251</v>
      </c>
      <c r="F45" s="75">
        <v>81.072023746084483</v>
      </c>
      <c r="G45" s="75">
        <v>266.73139407746902</v>
      </c>
      <c r="H45" s="75">
        <v>9499.1598649093885</v>
      </c>
      <c r="I45" s="75">
        <v>681.85834502103785</v>
      </c>
      <c r="J45" s="96"/>
      <c r="K45" s="97"/>
      <c r="L45" s="97"/>
      <c r="M45" s="98"/>
      <c r="R45" s="75"/>
      <c r="T45" s="96"/>
      <c r="U45" s="97"/>
      <c r="V45" s="97"/>
      <c r="W45" s="98"/>
    </row>
    <row r="46" spans="1:23" x14ac:dyDescent="0.2">
      <c r="R46" s="75"/>
      <c r="T46" s="96"/>
      <c r="U46" s="97"/>
      <c r="V46" s="97"/>
      <c r="W46" s="98"/>
    </row>
    <row r="47" spans="1:23" x14ac:dyDescent="0.2">
      <c r="R47" s="75"/>
      <c r="T47" s="96"/>
      <c r="U47" s="97"/>
      <c r="V47" s="97"/>
      <c r="W47" s="98"/>
    </row>
    <row r="48" spans="1:23" x14ac:dyDescent="0.2">
      <c r="R48" s="75"/>
      <c r="T48" s="102"/>
      <c r="U48" s="103"/>
      <c r="V48" s="104"/>
      <c r="W48" s="105"/>
    </row>
    <row r="49" spans="18:23" x14ac:dyDescent="0.2">
      <c r="R49" s="75"/>
      <c r="T49" s="96"/>
      <c r="U49" s="97"/>
      <c r="V49" s="97"/>
      <c r="W49" s="98"/>
    </row>
    <row r="50" spans="18:23" x14ac:dyDescent="0.2">
      <c r="R50" s="75"/>
      <c r="T50" s="96"/>
      <c r="U50" s="97"/>
      <c r="V50" s="97"/>
      <c r="W50" s="98"/>
    </row>
    <row r="51" spans="18:23" x14ac:dyDescent="0.2">
      <c r="R51" s="75"/>
      <c r="T51" s="96"/>
      <c r="U51" s="97"/>
      <c r="V51" s="97"/>
      <c r="W51" s="98"/>
    </row>
    <row r="52" spans="18:23" x14ac:dyDescent="0.2">
      <c r="R52" s="75"/>
      <c r="T52" s="102"/>
      <c r="U52" s="103"/>
      <c r="V52" s="104"/>
      <c r="W52" s="105"/>
    </row>
    <row r="53" spans="18:23" x14ac:dyDescent="0.2">
      <c r="R53" s="75"/>
      <c r="T53" s="96"/>
      <c r="U53" s="97"/>
      <c r="V53" s="97"/>
      <c r="W53" s="98"/>
    </row>
    <row r="54" spans="18:23" x14ac:dyDescent="0.2">
      <c r="R54" s="75"/>
      <c r="T54" s="96"/>
      <c r="U54" s="97"/>
      <c r="V54" s="97"/>
      <c r="W54" s="98"/>
    </row>
    <row r="55" spans="18:23" x14ac:dyDescent="0.2">
      <c r="R55" s="75"/>
      <c r="T55" s="96"/>
      <c r="U55" s="97"/>
      <c r="V55" s="97"/>
      <c r="W55" s="98"/>
    </row>
    <row r="56" spans="18:23" x14ac:dyDescent="0.2">
      <c r="R56" s="75"/>
      <c r="T56" s="102"/>
      <c r="U56" s="103"/>
      <c r="V56" s="104"/>
      <c r="W56" s="105"/>
    </row>
    <row r="57" spans="18:23" x14ac:dyDescent="0.2">
      <c r="R57" s="75"/>
      <c r="T57" s="96"/>
      <c r="U57" s="97"/>
      <c r="V57" s="97"/>
      <c r="W57" s="98"/>
    </row>
    <row r="58" spans="18:23" x14ac:dyDescent="0.2">
      <c r="R58" s="75"/>
      <c r="T58" s="96"/>
      <c r="U58" s="97"/>
      <c r="V58" s="97"/>
      <c r="W58" s="98"/>
    </row>
    <row r="59" spans="18:23" x14ac:dyDescent="0.2">
      <c r="R59" s="75"/>
      <c r="T59" s="96"/>
      <c r="U59" s="97"/>
      <c r="V59" s="97"/>
      <c r="W59" s="98"/>
    </row>
    <row r="60" spans="18:23" x14ac:dyDescent="0.2">
      <c r="R60" s="75"/>
      <c r="T60" s="102"/>
      <c r="U60" s="103"/>
      <c r="V60" s="104"/>
      <c r="W60" s="105"/>
    </row>
    <row r="61" spans="18:23" x14ac:dyDescent="0.2">
      <c r="R61" s="75"/>
      <c r="T61" s="96"/>
      <c r="U61" s="97"/>
      <c r="V61" s="97"/>
      <c r="W61" s="98"/>
    </row>
    <row r="62" spans="18:23" x14ac:dyDescent="0.2">
      <c r="R62" s="75"/>
      <c r="T62" s="96"/>
      <c r="U62" s="97"/>
      <c r="V62" s="97"/>
      <c r="W62" s="98"/>
    </row>
    <row r="63" spans="18:23" x14ac:dyDescent="0.2">
      <c r="R63" s="75"/>
      <c r="T63" s="96"/>
      <c r="U63" s="97"/>
      <c r="V63" s="97"/>
      <c r="W63" s="98"/>
    </row>
    <row r="64" spans="18:23" x14ac:dyDescent="0.2">
      <c r="R64" s="75"/>
      <c r="T64" s="102"/>
      <c r="U64" s="103"/>
      <c r="V64" s="104"/>
      <c r="W64" s="105"/>
    </row>
    <row r="65" spans="18:23" x14ac:dyDescent="0.2">
      <c r="R65" s="75"/>
      <c r="T65" s="96"/>
      <c r="U65" s="97"/>
      <c r="V65" s="97"/>
      <c r="W65" s="98"/>
    </row>
    <row r="66" spans="18:23" x14ac:dyDescent="0.2">
      <c r="R66" s="75"/>
      <c r="T66" s="96"/>
      <c r="U66" s="97"/>
      <c r="V66" s="97"/>
      <c r="W66" s="98"/>
    </row>
    <row r="67" spans="18:23" x14ac:dyDescent="0.2">
      <c r="R67" s="75"/>
      <c r="T67" s="96"/>
      <c r="U67" s="97"/>
      <c r="V67" s="97"/>
      <c r="W67" s="98"/>
    </row>
    <row r="68" spans="18:23" x14ac:dyDescent="0.2">
      <c r="R68" s="75"/>
      <c r="T68" s="102"/>
      <c r="U68" s="103"/>
      <c r="V68" s="104"/>
      <c r="W68" s="105"/>
    </row>
    <row r="69" spans="18:23" x14ac:dyDescent="0.2">
      <c r="R69" s="75"/>
      <c r="T69" s="96"/>
      <c r="U69" s="97"/>
      <c r="V69" s="97"/>
      <c r="W69" s="98"/>
    </row>
    <row r="70" spans="18:23" x14ac:dyDescent="0.2">
      <c r="R70" s="75"/>
      <c r="T70" s="96"/>
      <c r="U70" s="97"/>
      <c r="V70" s="97"/>
      <c r="W70" s="98"/>
    </row>
    <row r="71" spans="18:23" x14ac:dyDescent="0.2">
      <c r="R71" s="75"/>
      <c r="T71" s="96"/>
      <c r="U71" s="97"/>
      <c r="V71" s="97"/>
      <c r="W71" s="98"/>
    </row>
    <row r="72" spans="18:23" x14ac:dyDescent="0.2">
      <c r="R72" s="75"/>
      <c r="T72" s="102"/>
      <c r="U72" s="103"/>
      <c r="V72" s="104"/>
      <c r="W72" s="105"/>
    </row>
    <row r="73" spans="18:23" x14ac:dyDescent="0.2">
      <c r="R73" s="75"/>
      <c r="T73" s="96"/>
      <c r="U73" s="97"/>
      <c r="V73" s="97"/>
      <c r="W73" s="98"/>
    </row>
    <row r="74" spans="18:23" x14ac:dyDescent="0.2">
      <c r="R74" s="75"/>
      <c r="T74" s="96"/>
      <c r="U74" s="97"/>
      <c r="V74" s="97"/>
      <c r="W74" s="98"/>
    </row>
    <row r="75" spans="18:23" x14ac:dyDescent="0.2">
      <c r="R75" s="75"/>
      <c r="T75" s="96"/>
      <c r="U75" s="97"/>
      <c r="V75" s="97"/>
      <c r="W75" s="98"/>
    </row>
    <row r="76" spans="18:23" x14ac:dyDescent="0.2">
      <c r="R76" s="75"/>
      <c r="T76" s="102"/>
      <c r="U76" s="103"/>
      <c r="V76" s="104"/>
      <c r="W76" s="105"/>
    </row>
    <row r="77" spans="18:23" x14ac:dyDescent="0.2">
      <c r="R77" s="75"/>
      <c r="T77" s="96"/>
      <c r="U77" s="97"/>
      <c r="V77" s="97"/>
      <c r="W77" s="98"/>
    </row>
    <row r="78" spans="18:23" x14ac:dyDescent="0.2">
      <c r="R78" s="75"/>
      <c r="T78" s="96"/>
      <c r="U78" s="97"/>
      <c r="V78" s="97"/>
      <c r="W78" s="98"/>
    </row>
    <row r="79" spans="18:23" x14ac:dyDescent="0.2">
      <c r="R79" s="75"/>
      <c r="T79" s="96"/>
      <c r="U79" s="97"/>
      <c r="V79" s="97"/>
      <c r="W79" s="98"/>
    </row>
    <row r="80" spans="18:23" x14ac:dyDescent="0.2">
      <c r="R80" s="75"/>
      <c r="T80" s="102"/>
      <c r="U80" s="103"/>
      <c r="V80" s="104"/>
      <c r="W80" s="105"/>
    </row>
    <row r="81" spans="18:23" x14ac:dyDescent="0.2">
      <c r="R81" s="75"/>
      <c r="T81" s="96"/>
      <c r="U81" s="97"/>
      <c r="V81" s="97"/>
      <c r="W81" s="98"/>
    </row>
    <row r="82" spans="18:23" x14ac:dyDescent="0.2">
      <c r="R82" s="75"/>
      <c r="T82" s="96"/>
      <c r="U82" s="97"/>
      <c r="V82" s="97"/>
      <c r="W82" s="98"/>
    </row>
    <row r="83" spans="18:23" x14ac:dyDescent="0.2">
      <c r="R83" s="75"/>
      <c r="T83" s="96"/>
      <c r="U83" s="97"/>
      <c r="V83" s="97"/>
      <c r="W83" s="98"/>
    </row>
    <row r="84" spans="18:23" x14ac:dyDescent="0.2">
      <c r="R84" s="75"/>
      <c r="T84" s="102"/>
      <c r="U84" s="103"/>
      <c r="V84" s="104"/>
      <c r="W84" s="105"/>
    </row>
    <row r="85" spans="18:23" x14ac:dyDescent="0.2">
      <c r="R85" s="75"/>
      <c r="T85" s="96"/>
      <c r="U85" s="97"/>
      <c r="V85" s="97"/>
      <c r="W85" s="98"/>
    </row>
    <row r="86" spans="18:23" x14ac:dyDescent="0.2">
      <c r="R86" s="75"/>
      <c r="T86" s="96"/>
      <c r="U86" s="97"/>
      <c r="V86" s="97"/>
      <c r="W86" s="98"/>
    </row>
    <row r="87" spans="18:23" x14ac:dyDescent="0.2">
      <c r="R87" s="75"/>
      <c r="T87" s="96"/>
      <c r="U87" s="97"/>
      <c r="V87" s="97"/>
      <c r="W87" s="98"/>
    </row>
    <row r="88" spans="18:23" x14ac:dyDescent="0.2">
      <c r="R88" s="75"/>
      <c r="T88" s="102"/>
      <c r="U88" s="103"/>
      <c r="V88" s="104"/>
      <c r="W88" s="105"/>
    </row>
    <row r="89" spans="18:23" x14ac:dyDescent="0.2">
      <c r="R89" s="75"/>
      <c r="T89" s="96"/>
      <c r="U89" s="97"/>
      <c r="V89" s="97"/>
      <c r="W89" s="98"/>
    </row>
    <row r="90" spans="18:23" x14ac:dyDescent="0.2">
      <c r="R90" s="75"/>
      <c r="T90" s="96"/>
      <c r="U90" s="97"/>
      <c r="V90" s="97"/>
      <c r="W90" s="98"/>
    </row>
    <row r="91" spans="18:23" x14ac:dyDescent="0.2">
      <c r="R91" s="75"/>
      <c r="T91" s="96"/>
      <c r="U91" s="97"/>
      <c r="V91" s="97"/>
      <c r="W91" s="98"/>
    </row>
    <row r="92" spans="18:23" x14ac:dyDescent="0.2">
      <c r="R92" s="75"/>
      <c r="T92" s="102"/>
      <c r="U92" s="103"/>
      <c r="V92" s="104"/>
      <c r="W92" s="105"/>
    </row>
    <row r="93" spans="18:23" x14ac:dyDescent="0.2">
      <c r="R93" s="75"/>
      <c r="T93" s="96"/>
      <c r="U93" s="97"/>
      <c r="V93" s="97"/>
      <c r="W93" s="98"/>
    </row>
    <row r="94" spans="18:23" x14ac:dyDescent="0.2">
      <c r="R94" s="75"/>
      <c r="T94" s="96"/>
      <c r="U94" s="97"/>
      <c r="V94" s="97"/>
      <c r="W94" s="98"/>
    </row>
    <row r="95" spans="18:23" x14ac:dyDescent="0.2">
      <c r="R95" s="75"/>
      <c r="T95" s="96"/>
      <c r="U95" s="97"/>
      <c r="V95" s="97"/>
      <c r="W95" s="98"/>
    </row>
    <row r="96" spans="18:23" x14ac:dyDescent="0.2">
      <c r="R96" s="75"/>
      <c r="T96" s="102"/>
      <c r="U96" s="103"/>
      <c r="V96" s="104"/>
      <c r="W96" s="105"/>
    </row>
    <row r="97" spans="18:23" x14ac:dyDescent="0.2">
      <c r="R97" s="75"/>
      <c r="T97" s="96"/>
      <c r="U97" s="97"/>
      <c r="V97" s="97"/>
      <c r="W97" s="98"/>
    </row>
    <row r="98" spans="18:23" x14ac:dyDescent="0.2">
      <c r="R98" s="75"/>
      <c r="T98" s="96"/>
      <c r="U98" s="97"/>
      <c r="V98" s="97"/>
      <c r="W98" s="98"/>
    </row>
    <row r="99" spans="18:23" x14ac:dyDescent="0.2">
      <c r="R99" s="75"/>
      <c r="T99" s="96"/>
      <c r="U99" s="97"/>
      <c r="V99" s="97"/>
      <c r="W99" s="98"/>
    </row>
    <row r="100" spans="18:23" x14ac:dyDescent="0.2">
      <c r="R100" s="75"/>
      <c r="T100" s="102"/>
      <c r="U100" s="103"/>
      <c r="V100" s="104"/>
      <c r="W100" s="105"/>
    </row>
    <row r="101" spans="18:23" x14ac:dyDescent="0.2">
      <c r="R101" s="75"/>
      <c r="T101" s="96"/>
      <c r="U101" s="97"/>
      <c r="V101" s="97"/>
      <c r="W101" s="98"/>
    </row>
    <row r="102" spans="18:23" x14ac:dyDescent="0.2">
      <c r="R102" s="75"/>
      <c r="T102" s="96"/>
      <c r="U102" s="97"/>
      <c r="V102" s="97"/>
      <c r="W102" s="98"/>
    </row>
    <row r="103" spans="18:23" x14ac:dyDescent="0.2">
      <c r="R103" s="75"/>
      <c r="T103" s="96"/>
      <c r="U103" s="97"/>
      <c r="V103" s="97"/>
      <c r="W103" s="98"/>
    </row>
    <row r="104" spans="18:23" x14ac:dyDescent="0.2">
      <c r="R104" s="75"/>
      <c r="T104" s="102"/>
      <c r="U104" s="103"/>
      <c r="V104" s="104"/>
      <c r="W104" s="105"/>
    </row>
    <row r="105" spans="18:23" x14ac:dyDescent="0.2">
      <c r="R105" s="75"/>
      <c r="T105" s="96"/>
      <c r="U105" s="97"/>
      <c r="V105" s="97"/>
      <c r="W105" s="98"/>
    </row>
    <row r="106" spans="18:23" x14ac:dyDescent="0.2">
      <c r="R106" s="75"/>
      <c r="T106" s="96"/>
      <c r="U106" s="97"/>
      <c r="V106" s="97"/>
      <c r="W106" s="98"/>
    </row>
    <row r="107" spans="18:23" x14ac:dyDescent="0.2">
      <c r="R107" s="75"/>
      <c r="T107" s="96"/>
      <c r="U107" s="97"/>
      <c r="V107" s="97"/>
      <c r="W107" s="98"/>
    </row>
    <row r="108" spans="18:23" x14ac:dyDescent="0.2">
      <c r="R108" s="75"/>
      <c r="T108" s="102"/>
      <c r="U108" s="103"/>
      <c r="V108" s="104"/>
      <c r="W108" s="105"/>
    </row>
    <row r="109" spans="18:23" x14ac:dyDescent="0.2">
      <c r="R109" s="75"/>
      <c r="T109" s="96"/>
      <c r="U109" s="97"/>
      <c r="V109" s="97"/>
      <c r="W109" s="98"/>
    </row>
    <row r="110" spans="18:23" x14ac:dyDescent="0.2">
      <c r="R110" s="75"/>
      <c r="T110" s="96"/>
      <c r="U110" s="97"/>
      <c r="V110" s="97"/>
      <c r="W110" s="98"/>
    </row>
    <row r="111" spans="18:23" x14ac:dyDescent="0.2">
      <c r="R111" s="75"/>
      <c r="T111" s="96"/>
      <c r="U111" s="97"/>
      <c r="V111" s="97"/>
      <c r="W111" s="98"/>
    </row>
    <row r="112" spans="18:23" x14ac:dyDescent="0.2">
      <c r="R112" s="75"/>
      <c r="T112" s="102"/>
      <c r="U112" s="103"/>
      <c r="V112" s="104"/>
      <c r="W112" s="105"/>
    </row>
    <row r="113" spans="18:23" x14ac:dyDescent="0.2">
      <c r="R113" s="75"/>
      <c r="T113" s="96"/>
      <c r="U113" s="97"/>
      <c r="V113" s="97"/>
      <c r="W113" s="98"/>
    </row>
    <row r="114" spans="18:23" x14ac:dyDescent="0.2">
      <c r="R114" s="75"/>
      <c r="T114" s="96"/>
      <c r="U114" s="97"/>
      <c r="V114" s="97"/>
      <c r="W114" s="98"/>
    </row>
    <row r="115" spans="18:23" x14ac:dyDescent="0.2">
      <c r="R115" s="75"/>
      <c r="T115" s="96"/>
      <c r="U115" s="97"/>
      <c r="V115" s="97"/>
      <c r="W115" s="98"/>
    </row>
    <row r="116" spans="18:23" x14ac:dyDescent="0.2">
      <c r="R116" s="75"/>
      <c r="T116" s="102"/>
      <c r="U116" s="103"/>
      <c r="V116" s="104"/>
      <c r="W116" s="105"/>
    </row>
    <row r="117" spans="18:23" x14ac:dyDescent="0.2">
      <c r="R117" s="75"/>
      <c r="T117" s="96"/>
      <c r="U117" s="97"/>
      <c r="V117" s="97"/>
      <c r="W117" s="98"/>
    </row>
    <row r="118" spans="18:23" x14ac:dyDescent="0.2">
      <c r="R118" s="75"/>
      <c r="T118" s="96"/>
      <c r="U118" s="97"/>
      <c r="V118" s="97"/>
      <c r="W118" s="98"/>
    </row>
    <row r="119" spans="18:23" x14ac:dyDescent="0.2">
      <c r="R119" s="75"/>
      <c r="T119" s="96"/>
      <c r="U119" s="97"/>
      <c r="V119" s="97"/>
      <c r="W119" s="98"/>
    </row>
    <row r="120" spans="18:23" x14ac:dyDescent="0.2">
      <c r="R120" s="75"/>
      <c r="T120" s="102"/>
      <c r="U120" s="103"/>
      <c r="V120" s="104"/>
      <c r="W120" s="105"/>
    </row>
    <row r="121" spans="18:23" x14ac:dyDescent="0.2">
      <c r="R121" s="75"/>
      <c r="T121" s="96"/>
      <c r="U121" s="97"/>
      <c r="V121" s="97"/>
      <c r="W121" s="98"/>
    </row>
    <row r="122" spans="18:23" x14ac:dyDescent="0.2">
      <c r="R122" s="75"/>
      <c r="T122" s="96"/>
      <c r="U122" s="97"/>
      <c r="V122" s="97"/>
      <c r="W122" s="98"/>
    </row>
    <row r="123" spans="18:23" x14ac:dyDescent="0.2">
      <c r="R123" s="75"/>
      <c r="T123" s="96"/>
      <c r="U123" s="97"/>
      <c r="V123" s="97"/>
      <c r="W123" s="98"/>
    </row>
    <row r="124" spans="18:23" x14ac:dyDescent="0.2">
      <c r="R124" s="75"/>
      <c r="T124" s="102"/>
      <c r="U124" s="103"/>
      <c r="V124" s="104"/>
      <c r="W124" s="105"/>
    </row>
    <row r="125" spans="18:23" x14ac:dyDescent="0.2">
      <c r="R125" s="75"/>
      <c r="T125" s="96"/>
      <c r="U125" s="97"/>
      <c r="V125" s="97"/>
      <c r="W125" s="98"/>
    </row>
    <row r="126" spans="18:23" x14ac:dyDescent="0.2">
      <c r="R126" s="75"/>
      <c r="T126" s="96"/>
      <c r="U126" s="97"/>
      <c r="V126" s="97"/>
      <c r="W126" s="98"/>
    </row>
    <row r="127" spans="18:23" x14ac:dyDescent="0.2">
      <c r="R127" s="75"/>
      <c r="T127" s="96"/>
      <c r="U127" s="97"/>
      <c r="V127" s="97"/>
      <c r="W127" s="98"/>
    </row>
    <row r="128" spans="18:23" x14ac:dyDescent="0.2">
      <c r="R128" s="75"/>
      <c r="T128" s="102"/>
      <c r="U128" s="103"/>
      <c r="V128" s="104"/>
      <c r="W128" s="105"/>
    </row>
    <row r="129" spans="18:23" x14ac:dyDescent="0.2">
      <c r="R129" s="75"/>
      <c r="T129" s="96"/>
      <c r="U129" s="97"/>
      <c r="V129" s="97"/>
      <c r="W129" s="98"/>
    </row>
    <row r="130" spans="18:23" x14ac:dyDescent="0.2">
      <c r="R130" s="75"/>
      <c r="T130" s="96"/>
      <c r="U130" s="97"/>
      <c r="V130" s="97"/>
      <c r="W130" s="98"/>
    </row>
    <row r="131" spans="18:23" x14ac:dyDescent="0.2">
      <c r="R131" s="75"/>
      <c r="T131" s="96"/>
      <c r="U131" s="97"/>
      <c r="V131" s="97"/>
      <c r="W131" s="98"/>
    </row>
    <row r="132" spans="18:23" x14ac:dyDescent="0.2">
      <c r="R132" s="75"/>
      <c r="T132" s="102"/>
      <c r="U132" s="103"/>
      <c r="V132" s="104"/>
      <c r="W132" s="105"/>
    </row>
    <row r="133" spans="18:23" x14ac:dyDescent="0.2">
      <c r="R133" s="75"/>
      <c r="T133" s="96"/>
      <c r="U133" s="97"/>
      <c r="V133" s="97"/>
      <c r="W133" s="98"/>
    </row>
    <row r="134" spans="18:23" x14ac:dyDescent="0.2">
      <c r="R134" s="75"/>
      <c r="T134" s="96"/>
      <c r="U134" s="97"/>
      <c r="V134" s="97"/>
      <c r="W134" s="98"/>
    </row>
    <row r="135" spans="18:23" x14ac:dyDescent="0.2">
      <c r="R135" s="75"/>
      <c r="T135" s="96"/>
      <c r="U135" s="97"/>
      <c r="V135" s="97"/>
      <c r="W135" s="98"/>
    </row>
    <row r="136" spans="18:23" x14ac:dyDescent="0.2">
      <c r="R136" s="75"/>
      <c r="T136" s="102"/>
      <c r="U136" s="103"/>
      <c r="V136" s="104"/>
      <c r="W136" s="105"/>
    </row>
    <row r="137" spans="18:23" x14ac:dyDescent="0.2">
      <c r="R137" s="75"/>
      <c r="T137" s="96"/>
      <c r="U137" s="97"/>
      <c r="V137" s="97"/>
      <c r="W137" s="98"/>
    </row>
    <row r="138" spans="18:23" x14ac:dyDescent="0.2">
      <c r="R138" s="75"/>
      <c r="T138" s="96"/>
      <c r="U138" s="97"/>
      <c r="V138" s="97"/>
      <c r="W138" s="98"/>
    </row>
    <row r="139" spans="18:23" x14ac:dyDescent="0.2">
      <c r="R139" s="75"/>
      <c r="T139" s="96"/>
      <c r="U139" s="97"/>
      <c r="V139" s="97"/>
      <c r="W139" s="98"/>
    </row>
    <row r="140" spans="18:23" x14ac:dyDescent="0.2">
      <c r="R140" s="75"/>
      <c r="T140" s="102"/>
      <c r="U140" s="103"/>
      <c r="V140" s="104"/>
      <c r="W140" s="105"/>
    </row>
    <row r="141" spans="18:23" x14ac:dyDescent="0.2">
      <c r="R141" s="75"/>
      <c r="T141" s="96"/>
      <c r="U141" s="97"/>
      <c r="V141" s="97"/>
      <c r="W141" s="98"/>
    </row>
    <row r="142" spans="18:23" x14ac:dyDescent="0.2">
      <c r="R142" s="75"/>
      <c r="T142" s="96"/>
      <c r="U142" s="97"/>
      <c r="V142" s="97"/>
      <c r="W142" s="98"/>
    </row>
    <row r="143" spans="18:23" x14ac:dyDescent="0.2">
      <c r="R143" s="75"/>
      <c r="T143" s="96"/>
      <c r="U143" s="97"/>
      <c r="V143" s="97"/>
      <c r="W143" s="98"/>
    </row>
    <row r="144" spans="18:23" x14ac:dyDescent="0.2">
      <c r="R144" s="75"/>
      <c r="T144" s="102"/>
      <c r="U144" s="103"/>
      <c r="V144" s="104"/>
      <c r="W144" s="105"/>
    </row>
    <row r="145" spans="18:23" x14ac:dyDescent="0.2">
      <c r="R145" s="75"/>
      <c r="T145" s="96"/>
      <c r="U145" s="97"/>
      <c r="V145" s="97"/>
      <c r="W145" s="98"/>
    </row>
    <row r="146" spans="18:23" x14ac:dyDescent="0.2">
      <c r="R146" s="75"/>
      <c r="T146" s="96"/>
      <c r="U146" s="97"/>
      <c r="V146" s="97"/>
      <c r="W146" s="98"/>
    </row>
    <row r="147" spans="18:23" x14ac:dyDescent="0.2">
      <c r="R147" s="75"/>
      <c r="T147" s="96"/>
      <c r="U147" s="97"/>
      <c r="V147" s="97"/>
      <c r="W147" s="98"/>
    </row>
    <row r="148" spans="18:23" x14ac:dyDescent="0.2">
      <c r="R148" s="75"/>
      <c r="T148" s="102"/>
      <c r="U148" s="103"/>
      <c r="V148" s="104"/>
      <c r="W148" s="105"/>
    </row>
    <row r="149" spans="18:23" x14ac:dyDescent="0.2">
      <c r="R149" s="75"/>
      <c r="T149" s="96"/>
      <c r="U149" s="97"/>
      <c r="V149" s="97"/>
      <c r="W149" s="98"/>
    </row>
    <row r="150" spans="18:23" x14ac:dyDescent="0.2">
      <c r="R150" s="75"/>
      <c r="T150" s="96"/>
      <c r="U150" s="97"/>
      <c r="V150" s="97"/>
      <c r="W150" s="98"/>
    </row>
    <row r="151" spans="18:23" x14ac:dyDescent="0.2">
      <c r="R151" s="75"/>
      <c r="T151" s="96"/>
      <c r="U151" s="97"/>
      <c r="V151" s="97"/>
      <c r="W151" s="98"/>
    </row>
    <row r="152" spans="18:23" x14ac:dyDescent="0.2">
      <c r="R152" s="75"/>
      <c r="T152" s="102"/>
      <c r="U152" s="103"/>
      <c r="V152" s="104"/>
      <c r="W152" s="105"/>
    </row>
    <row r="153" spans="18:23" x14ac:dyDescent="0.2">
      <c r="R153" s="75"/>
      <c r="T153" s="96"/>
      <c r="U153" s="97"/>
      <c r="V153" s="97"/>
      <c r="W153" s="98"/>
    </row>
    <row r="154" spans="18:23" x14ac:dyDescent="0.2">
      <c r="R154" s="75"/>
      <c r="T154" s="96"/>
      <c r="U154" s="97"/>
      <c r="V154" s="97"/>
      <c r="W154" s="98"/>
    </row>
    <row r="155" spans="18:23" x14ac:dyDescent="0.2">
      <c r="R155" s="75"/>
      <c r="T155" s="96"/>
      <c r="U155" s="97"/>
      <c r="V155" s="97"/>
      <c r="W155" s="98"/>
    </row>
    <row r="156" spans="18:23" x14ac:dyDescent="0.2">
      <c r="R156" s="75"/>
      <c r="T156" s="102"/>
      <c r="U156" s="103"/>
      <c r="V156" s="104"/>
      <c r="W156" s="105"/>
    </row>
    <row r="157" spans="18:23" x14ac:dyDescent="0.2">
      <c r="R157" s="75"/>
      <c r="T157" s="96"/>
      <c r="U157" s="97"/>
      <c r="V157" s="97"/>
      <c r="W157" s="98"/>
    </row>
    <row r="158" spans="18:23" x14ac:dyDescent="0.2">
      <c r="R158" s="75"/>
      <c r="T158" s="96"/>
      <c r="U158" s="97"/>
      <c r="V158" s="97"/>
      <c r="W158" s="98"/>
    </row>
    <row r="159" spans="18:23" x14ac:dyDescent="0.2">
      <c r="R159" s="75"/>
      <c r="T159" s="96"/>
      <c r="U159" s="97"/>
      <c r="V159" s="97"/>
      <c r="W159" s="98"/>
    </row>
    <row r="160" spans="18:23" x14ac:dyDescent="0.2">
      <c r="R160" s="75"/>
      <c r="T160" s="102"/>
      <c r="U160" s="103"/>
      <c r="V160" s="104"/>
      <c r="W160" s="105"/>
    </row>
    <row r="161" spans="18:23" x14ac:dyDescent="0.2">
      <c r="R161" s="75"/>
      <c r="T161" s="96"/>
      <c r="U161" s="97"/>
      <c r="V161" s="97"/>
      <c r="W161" s="98"/>
    </row>
    <row r="162" spans="18:23" x14ac:dyDescent="0.2">
      <c r="R162" s="75"/>
      <c r="T162" s="96"/>
      <c r="U162" s="97"/>
      <c r="V162" s="97"/>
      <c r="W162" s="98"/>
    </row>
    <row r="163" spans="18:23" x14ac:dyDescent="0.2">
      <c r="R163" s="75"/>
      <c r="T163" s="96"/>
      <c r="U163" s="97"/>
      <c r="V163" s="97"/>
      <c r="W163" s="98"/>
    </row>
    <row r="164" spans="18:23" x14ac:dyDescent="0.2">
      <c r="R164" s="75"/>
      <c r="T164" s="102"/>
      <c r="U164" s="103"/>
      <c r="V164" s="104"/>
      <c r="W164" s="105"/>
    </row>
    <row r="165" spans="18:23" x14ac:dyDescent="0.2">
      <c r="R165" s="75"/>
      <c r="T165" s="96"/>
      <c r="U165" s="97"/>
      <c r="V165" s="97"/>
      <c r="W165" s="98"/>
    </row>
    <row r="166" spans="18:23" x14ac:dyDescent="0.2">
      <c r="R166" s="75"/>
      <c r="T166" s="96"/>
      <c r="U166" s="97"/>
      <c r="V166" s="97"/>
      <c r="W166" s="98"/>
    </row>
    <row r="167" spans="18:23" x14ac:dyDescent="0.2">
      <c r="R167" s="75"/>
      <c r="T167" s="96"/>
      <c r="U167" s="97"/>
      <c r="V167" s="97"/>
      <c r="W167" s="98"/>
    </row>
    <row r="168" spans="18:23" x14ac:dyDescent="0.2">
      <c r="R168" s="75"/>
      <c r="T168" s="102"/>
      <c r="U168" s="103"/>
      <c r="V168" s="104"/>
      <c r="W168" s="105"/>
    </row>
    <row r="169" spans="18:23" x14ac:dyDescent="0.2">
      <c r="R169" s="75"/>
      <c r="T169" s="96"/>
      <c r="U169" s="97"/>
      <c r="V169" s="97"/>
      <c r="W169" s="98"/>
    </row>
    <row r="170" spans="18:23" x14ac:dyDescent="0.2">
      <c r="R170" s="75"/>
      <c r="T170" s="96"/>
      <c r="U170" s="97"/>
      <c r="V170" s="97"/>
      <c r="W170" s="98"/>
    </row>
    <row r="171" spans="18:23" x14ac:dyDescent="0.2">
      <c r="R171" s="75"/>
      <c r="T171" s="96"/>
      <c r="U171" s="97"/>
      <c r="V171" s="97"/>
      <c r="W171" s="98"/>
    </row>
    <row r="172" spans="18:23" x14ac:dyDescent="0.2">
      <c r="R172" s="75"/>
      <c r="T172" s="102"/>
      <c r="U172" s="103"/>
      <c r="V172" s="104"/>
      <c r="W172" s="105"/>
    </row>
    <row r="173" spans="18:23" x14ac:dyDescent="0.2">
      <c r="R173" s="75"/>
      <c r="T173" s="96"/>
      <c r="U173" s="97"/>
      <c r="V173" s="97"/>
      <c r="W173" s="98"/>
    </row>
    <row r="174" spans="18:23" x14ac:dyDescent="0.2">
      <c r="R174" s="75"/>
      <c r="T174" s="96"/>
      <c r="U174" s="97"/>
      <c r="V174" s="97"/>
      <c r="W174" s="98"/>
    </row>
    <row r="175" spans="18:23" x14ac:dyDescent="0.2">
      <c r="R175" s="75"/>
      <c r="T175" s="96"/>
      <c r="U175" s="97"/>
      <c r="V175" s="97"/>
      <c r="W175" s="98"/>
    </row>
    <row r="176" spans="18:23" x14ac:dyDescent="0.2">
      <c r="R176" s="75"/>
      <c r="T176" s="102"/>
      <c r="U176" s="103"/>
      <c r="V176" s="104"/>
      <c r="W176" s="105"/>
    </row>
    <row r="177" spans="18:23" x14ac:dyDescent="0.2">
      <c r="R177" s="75"/>
      <c r="T177" s="96"/>
      <c r="U177" s="97"/>
      <c r="V177" s="97"/>
      <c r="W177" s="98"/>
    </row>
    <row r="178" spans="18:23" x14ac:dyDescent="0.2">
      <c r="R178" s="75"/>
      <c r="T178" s="96"/>
      <c r="U178" s="97"/>
      <c r="V178" s="97"/>
      <c r="W178" s="98"/>
    </row>
    <row r="179" spans="18:23" x14ac:dyDescent="0.2">
      <c r="R179" s="75"/>
      <c r="T179" s="96"/>
      <c r="U179" s="97"/>
      <c r="V179" s="97"/>
      <c r="W179" s="98"/>
    </row>
    <row r="180" spans="18:23" x14ac:dyDescent="0.2">
      <c r="R180" s="75"/>
      <c r="T180" s="102"/>
      <c r="U180" s="103"/>
      <c r="V180" s="104"/>
      <c r="W180" s="105"/>
    </row>
    <row r="181" spans="18:23" x14ac:dyDescent="0.2">
      <c r="R181" s="75"/>
      <c r="T181" s="96"/>
      <c r="U181" s="97"/>
      <c r="V181" s="97"/>
      <c r="W181" s="98"/>
    </row>
    <row r="182" spans="18:23" x14ac:dyDescent="0.2">
      <c r="R182" s="75"/>
      <c r="T182" s="96"/>
      <c r="U182" s="97"/>
      <c r="V182" s="97"/>
      <c r="W182" s="98"/>
    </row>
    <row r="183" spans="18:23" x14ac:dyDescent="0.2">
      <c r="R183" s="75"/>
      <c r="T183" s="96"/>
      <c r="U183" s="97"/>
      <c r="V183" s="97"/>
      <c r="W183" s="98"/>
    </row>
    <row r="184" spans="18:23" x14ac:dyDescent="0.2">
      <c r="R184" s="75"/>
      <c r="T184" s="102"/>
      <c r="U184" s="103"/>
      <c r="V184" s="104"/>
      <c r="W184" s="105"/>
    </row>
    <row r="185" spans="18:23" x14ac:dyDescent="0.2">
      <c r="R185" s="75"/>
      <c r="T185" s="96"/>
      <c r="U185" s="97"/>
      <c r="V185" s="97"/>
      <c r="W185" s="98"/>
    </row>
    <row r="186" spans="18:23" x14ac:dyDescent="0.2">
      <c r="R186" s="75"/>
      <c r="T186" s="96"/>
      <c r="U186" s="97"/>
      <c r="V186" s="97"/>
      <c r="W186" s="98"/>
    </row>
    <row r="187" spans="18:23" x14ac:dyDescent="0.2">
      <c r="R187" s="75"/>
      <c r="T187" s="96"/>
      <c r="U187" s="97"/>
      <c r="V187" s="97"/>
      <c r="W187" s="98"/>
    </row>
    <row r="188" spans="18:23" x14ac:dyDescent="0.2">
      <c r="R188" s="75"/>
      <c r="T188" s="102"/>
      <c r="U188" s="103"/>
      <c r="V188" s="104"/>
      <c r="W188" s="105"/>
    </row>
    <row r="189" spans="18:23" x14ac:dyDescent="0.2">
      <c r="R189" s="75"/>
      <c r="T189" s="96"/>
      <c r="U189" s="97"/>
      <c r="V189" s="97"/>
      <c r="W189" s="98"/>
    </row>
    <row r="190" spans="18:23" x14ac:dyDescent="0.2">
      <c r="R190" s="75"/>
      <c r="T190" s="96"/>
      <c r="U190" s="97"/>
      <c r="V190" s="97"/>
      <c r="W190" s="98"/>
    </row>
    <row r="191" spans="18:23" x14ac:dyDescent="0.2">
      <c r="R191" s="75"/>
      <c r="T191" s="96"/>
      <c r="U191" s="97"/>
      <c r="V191" s="97"/>
      <c r="W191" s="98"/>
    </row>
    <row r="192" spans="18:23" x14ac:dyDescent="0.2">
      <c r="R192" s="75"/>
      <c r="T192" s="102"/>
      <c r="U192" s="103"/>
      <c r="V192" s="104"/>
      <c r="W192" s="105"/>
    </row>
    <row r="193" spans="18:23" x14ac:dyDescent="0.2">
      <c r="R193" s="75"/>
      <c r="T193" s="96"/>
      <c r="U193" s="97"/>
      <c r="V193" s="97"/>
      <c r="W193" s="98"/>
    </row>
    <row r="194" spans="18:23" x14ac:dyDescent="0.2">
      <c r="R194" s="75"/>
      <c r="T194" s="96"/>
      <c r="U194" s="97"/>
      <c r="V194" s="97"/>
      <c r="W194" s="98"/>
    </row>
    <row r="195" spans="18:23" x14ac:dyDescent="0.2">
      <c r="R195" s="75"/>
      <c r="T195" s="96"/>
      <c r="U195" s="97"/>
      <c r="V195" s="97"/>
      <c r="W195" s="98"/>
    </row>
    <row r="196" spans="18:23" x14ac:dyDescent="0.2">
      <c r="R196" s="75"/>
      <c r="T196" s="102"/>
      <c r="U196" s="103"/>
      <c r="V196" s="104"/>
      <c r="W196" s="105"/>
    </row>
    <row r="197" spans="18:23" x14ac:dyDescent="0.2">
      <c r="R197" s="75"/>
      <c r="T197" s="96"/>
      <c r="U197" s="97"/>
      <c r="V197" s="97"/>
      <c r="W197" s="98"/>
    </row>
    <row r="198" spans="18:23" x14ac:dyDescent="0.2">
      <c r="R198" s="75"/>
      <c r="T198" s="96"/>
      <c r="U198" s="97"/>
      <c r="V198" s="97"/>
      <c r="W198" s="98"/>
    </row>
    <row r="199" spans="18:23" x14ac:dyDescent="0.2">
      <c r="R199" s="75"/>
      <c r="T199" s="96"/>
      <c r="U199" s="97"/>
      <c r="V199" s="97"/>
      <c r="W199" s="98"/>
    </row>
    <row r="200" spans="18:23" x14ac:dyDescent="0.2">
      <c r="R200" s="75"/>
      <c r="T200" s="102"/>
      <c r="U200" s="103"/>
      <c r="V200" s="104"/>
      <c r="W200" s="105"/>
    </row>
    <row r="201" spans="18:23" x14ac:dyDescent="0.2">
      <c r="R201" s="75"/>
      <c r="T201" s="96"/>
      <c r="U201" s="97"/>
      <c r="V201" s="97"/>
      <c r="W201" s="98"/>
    </row>
    <row r="202" spans="18:23" x14ac:dyDescent="0.2">
      <c r="R202" s="75"/>
      <c r="T202" s="96"/>
      <c r="U202" s="97"/>
      <c r="V202" s="97"/>
      <c r="W202" s="98"/>
    </row>
    <row r="203" spans="18:23" x14ac:dyDescent="0.2">
      <c r="R203" s="75"/>
      <c r="T203" s="96"/>
      <c r="U203" s="97"/>
      <c r="V203" s="97"/>
      <c r="W203" s="98"/>
    </row>
    <row r="204" spans="18:23" x14ac:dyDescent="0.2">
      <c r="R204" s="75"/>
      <c r="T204" s="102"/>
      <c r="U204" s="103"/>
      <c r="V204" s="104"/>
      <c r="W204" s="105"/>
    </row>
    <row r="205" spans="18:23" x14ac:dyDescent="0.2">
      <c r="R205" s="75"/>
      <c r="T205" s="96"/>
      <c r="U205" s="97"/>
      <c r="V205" s="97"/>
      <c r="W205" s="98"/>
    </row>
    <row r="206" spans="18:23" x14ac:dyDescent="0.2">
      <c r="R206" s="75"/>
      <c r="T206" s="96"/>
      <c r="U206" s="97"/>
      <c r="V206" s="97"/>
      <c r="W206" s="98"/>
    </row>
    <row r="207" spans="18:23" x14ac:dyDescent="0.2">
      <c r="R207" s="75"/>
      <c r="T207" s="96"/>
      <c r="U207" s="97"/>
      <c r="V207" s="97"/>
      <c r="W207" s="98"/>
    </row>
    <row r="208" spans="18:23" x14ac:dyDescent="0.2">
      <c r="R208" s="75"/>
      <c r="T208" s="102"/>
      <c r="U208" s="103"/>
      <c r="V208" s="104"/>
      <c r="W208" s="105"/>
    </row>
    <row r="209" spans="18:23" x14ac:dyDescent="0.2">
      <c r="R209" s="75"/>
      <c r="T209" s="96"/>
      <c r="U209" s="97"/>
      <c r="V209" s="97"/>
      <c r="W209" s="98"/>
    </row>
    <row r="210" spans="18:23" x14ac:dyDescent="0.2">
      <c r="R210" s="75"/>
      <c r="T210" s="96"/>
      <c r="U210" s="97"/>
      <c r="V210" s="97"/>
      <c r="W210" s="98"/>
    </row>
    <row r="211" spans="18:23" x14ac:dyDescent="0.2">
      <c r="R211" s="75"/>
      <c r="T211" s="96"/>
      <c r="U211" s="97"/>
      <c r="V211" s="97"/>
      <c r="W211" s="98"/>
    </row>
    <row r="212" spans="18:23" x14ac:dyDescent="0.2">
      <c r="R212" s="75"/>
      <c r="T212" s="102"/>
      <c r="U212" s="103"/>
      <c r="V212" s="104"/>
      <c r="W212" s="105"/>
    </row>
    <row r="213" spans="18:23" x14ac:dyDescent="0.2">
      <c r="R213" s="75"/>
      <c r="T213" s="96"/>
      <c r="U213" s="97"/>
      <c r="V213" s="97"/>
      <c r="W213" s="98"/>
    </row>
    <row r="214" spans="18:23" x14ac:dyDescent="0.2">
      <c r="R214" s="75"/>
      <c r="T214" s="96"/>
      <c r="U214" s="97"/>
      <c r="V214" s="97"/>
      <c r="W214" s="98"/>
    </row>
    <row r="215" spans="18:23" x14ac:dyDescent="0.2">
      <c r="R215" s="75"/>
      <c r="T215" s="96"/>
      <c r="U215" s="97"/>
      <c r="V215" s="97"/>
      <c r="W215" s="98"/>
    </row>
    <row r="216" spans="18:23" x14ac:dyDescent="0.2">
      <c r="R216" s="75"/>
      <c r="T216" s="102"/>
      <c r="U216" s="103"/>
      <c r="V216" s="104"/>
      <c r="W216" s="105"/>
    </row>
    <row r="217" spans="18:23" x14ac:dyDescent="0.2">
      <c r="R217" s="75"/>
      <c r="T217" s="96"/>
      <c r="U217" s="97"/>
      <c r="V217" s="97"/>
      <c r="W217" s="98"/>
    </row>
    <row r="218" spans="18:23" x14ac:dyDescent="0.2">
      <c r="R218" s="75"/>
      <c r="T218" s="96"/>
      <c r="U218" s="97"/>
      <c r="V218" s="97"/>
      <c r="W218" s="98"/>
    </row>
    <row r="219" spans="18:23" x14ac:dyDescent="0.2">
      <c r="R219" s="75"/>
      <c r="T219" s="96"/>
      <c r="U219" s="97"/>
      <c r="V219" s="97"/>
      <c r="W219" s="98"/>
    </row>
    <row r="220" spans="18:23" x14ac:dyDescent="0.2">
      <c r="R220" s="75"/>
      <c r="T220" s="102"/>
      <c r="U220" s="103"/>
      <c r="V220" s="104"/>
      <c r="W220" s="105"/>
    </row>
    <row r="221" spans="18:23" x14ac:dyDescent="0.2">
      <c r="R221" s="75"/>
      <c r="T221" s="96"/>
      <c r="U221" s="97"/>
      <c r="V221" s="97"/>
      <c r="W221" s="98"/>
    </row>
    <row r="222" spans="18:23" x14ac:dyDescent="0.2">
      <c r="R222" s="75"/>
      <c r="T222" s="96"/>
      <c r="U222" s="97"/>
      <c r="V222" s="97"/>
      <c r="W222" s="98"/>
    </row>
    <row r="223" spans="18:23" x14ac:dyDescent="0.2">
      <c r="R223" s="75"/>
      <c r="T223" s="96"/>
      <c r="U223" s="97"/>
      <c r="V223" s="97"/>
      <c r="W223" s="98"/>
    </row>
    <row r="224" spans="18:23" x14ac:dyDescent="0.2">
      <c r="R224" s="75"/>
      <c r="T224" s="102"/>
      <c r="U224" s="103"/>
      <c r="V224" s="104"/>
      <c r="W224" s="105"/>
    </row>
    <row r="225" spans="18:23" x14ac:dyDescent="0.2">
      <c r="R225" s="75"/>
      <c r="T225" s="96"/>
      <c r="U225" s="97"/>
      <c r="V225" s="97"/>
      <c r="W225" s="98"/>
    </row>
    <row r="226" spans="18:23" x14ac:dyDescent="0.2">
      <c r="R226" s="75"/>
      <c r="T226" s="96"/>
      <c r="U226" s="97"/>
      <c r="V226" s="97"/>
      <c r="W226" s="98"/>
    </row>
    <row r="227" spans="18:23" x14ac:dyDescent="0.2">
      <c r="R227" s="75"/>
      <c r="T227" s="96"/>
      <c r="U227" s="97"/>
      <c r="V227" s="97"/>
      <c r="W227" s="98"/>
    </row>
    <row r="228" spans="18:23" x14ac:dyDescent="0.2">
      <c r="R228" s="75"/>
      <c r="T228" s="102"/>
      <c r="U228" s="103"/>
      <c r="V228" s="104"/>
      <c r="W228" s="105"/>
    </row>
    <row r="229" spans="18:23" x14ac:dyDescent="0.2">
      <c r="R229" s="75"/>
      <c r="T229" s="96"/>
      <c r="U229" s="97"/>
      <c r="V229" s="97"/>
      <c r="W229" s="98"/>
    </row>
    <row r="230" spans="18:23" x14ac:dyDescent="0.2">
      <c r="R230" s="75"/>
      <c r="T230" s="96"/>
      <c r="U230" s="97"/>
      <c r="V230" s="97"/>
      <c r="W230" s="98"/>
    </row>
    <row r="231" spans="18:23" x14ac:dyDescent="0.2">
      <c r="R231" s="75"/>
      <c r="T231" s="96"/>
      <c r="U231" s="97"/>
      <c r="V231" s="97"/>
      <c r="W231" s="98"/>
    </row>
    <row r="232" spans="18:23" x14ac:dyDescent="0.2">
      <c r="R232" s="75"/>
      <c r="T232" s="102"/>
      <c r="U232" s="103"/>
      <c r="V232" s="104"/>
      <c r="W232" s="105"/>
    </row>
    <row r="233" spans="18:23" x14ac:dyDescent="0.2">
      <c r="R233" s="75"/>
      <c r="T233" s="96"/>
      <c r="U233" s="97"/>
      <c r="V233" s="97"/>
      <c r="W233" s="98"/>
    </row>
    <row r="234" spans="18:23" x14ac:dyDescent="0.2">
      <c r="R234" s="75"/>
      <c r="T234" s="96"/>
      <c r="U234" s="97"/>
      <c r="V234" s="97"/>
      <c r="W234" s="98"/>
    </row>
    <row r="235" spans="18:23" x14ac:dyDescent="0.2">
      <c r="R235" s="75"/>
      <c r="T235" s="96"/>
      <c r="U235" s="97"/>
      <c r="V235" s="97"/>
      <c r="W235" s="98"/>
    </row>
    <row r="236" spans="18:23" x14ac:dyDescent="0.2">
      <c r="R236" s="75"/>
      <c r="T236" s="102"/>
      <c r="U236" s="103"/>
      <c r="V236" s="104"/>
      <c r="W236" s="105"/>
    </row>
    <row r="237" spans="18:23" x14ac:dyDescent="0.2">
      <c r="R237" s="75"/>
      <c r="T237" s="96"/>
      <c r="U237" s="97"/>
      <c r="V237" s="97"/>
      <c r="W237" s="98"/>
    </row>
    <row r="238" spans="18:23" x14ac:dyDescent="0.2">
      <c r="R238" s="75"/>
      <c r="T238" s="96"/>
      <c r="U238" s="97"/>
      <c r="V238" s="97"/>
      <c r="W238" s="98"/>
    </row>
    <row r="239" spans="18:23" x14ac:dyDescent="0.2">
      <c r="R239" s="75"/>
      <c r="T239" s="96"/>
      <c r="U239" s="97"/>
      <c r="V239" s="97"/>
      <c r="W239" s="98"/>
    </row>
    <row r="240" spans="18:23" x14ac:dyDescent="0.2">
      <c r="R240" s="75"/>
      <c r="T240" s="102"/>
      <c r="U240" s="103"/>
      <c r="V240" s="104"/>
      <c r="W240" s="105"/>
    </row>
    <row r="241" spans="18:23" x14ac:dyDescent="0.2">
      <c r="R241" s="75"/>
      <c r="T241" s="96"/>
      <c r="U241" s="97"/>
      <c r="V241" s="97"/>
      <c r="W241" s="98"/>
    </row>
    <row r="242" spans="18:23" x14ac:dyDescent="0.2">
      <c r="R242" s="75"/>
      <c r="T242" s="96"/>
      <c r="U242" s="97"/>
      <c r="V242" s="97"/>
      <c r="W242" s="98"/>
    </row>
    <row r="243" spans="18:23" x14ac:dyDescent="0.2">
      <c r="R243" s="75"/>
      <c r="T243" s="96"/>
      <c r="U243" s="97"/>
      <c r="V243" s="97"/>
      <c r="W243" s="98"/>
    </row>
    <row r="244" spans="18:23" x14ac:dyDescent="0.2">
      <c r="R244" s="75"/>
      <c r="T244" s="102"/>
      <c r="U244" s="103"/>
      <c r="V244" s="104"/>
      <c r="W244" s="105"/>
    </row>
    <row r="245" spans="18:23" x14ac:dyDescent="0.2">
      <c r="R245" s="75"/>
      <c r="T245" s="96"/>
      <c r="U245" s="97"/>
      <c r="V245" s="97"/>
      <c r="W245" s="98"/>
    </row>
    <row r="246" spans="18:23" x14ac:dyDescent="0.2">
      <c r="R246" s="75"/>
      <c r="T246" s="96"/>
      <c r="U246" s="97"/>
      <c r="V246" s="97"/>
      <c r="W246" s="98"/>
    </row>
    <row r="247" spans="18:23" x14ac:dyDescent="0.2">
      <c r="R247" s="75"/>
      <c r="T247" s="96"/>
      <c r="U247" s="97"/>
      <c r="V247" s="97"/>
      <c r="W247" s="98"/>
    </row>
    <row r="248" spans="18:23" x14ac:dyDescent="0.2">
      <c r="R248" s="75"/>
      <c r="T248" s="102"/>
      <c r="U248" s="103"/>
      <c r="V248" s="104"/>
      <c r="W248" s="105"/>
    </row>
    <row r="249" spans="18:23" x14ac:dyDescent="0.2">
      <c r="R249" s="75"/>
      <c r="T249" s="96"/>
      <c r="U249" s="97"/>
      <c r="V249" s="97"/>
      <c r="W249" s="98"/>
    </row>
    <row r="250" spans="18:23" x14ac:dyDescent="0.2">
      <c r="R250" s="75"/>
      <c r="T250" s="96"/>
      <c r="U250" s="97"/>
      <c r="V250" s="97"/>
      <c r="W250" s="98"/>
    </row>
    <row r="251" spans="18:23" x14ac:dyDescent="0.2">
      <c r="R251" s="75"/>
      <c r="T251" s="96"/>
      <c r="U251" s="97"/>
      <c r="V251" s="97"/>
      <c r="W251" s="98"/>
    </row>
    <row r="252" spans="18:23" x14ac:dyDescent="0.2">
      <c r="R252" s="75"/>
      <c r="T252" s="102"/>
      <c r="U252" s="103"/>
      <c r="V252" s="104"/>
      <c r="W252" s="105"/>
    </row>
    <row r="253" spans="18:23" x14ac:dyDescent="0.2">
      <c r="R253" s="75"/>
      <c r="T253" s="96"/>
      <c r="U253" s="97"/>
      <c r="V253" s="97"/>
      <c r="W253" s="98"/>
    </row>
    <row r="254" spans="18:23" x14ac:dyDescent="0.2">
      <c r="R254" s="75"/>
      <c r="T254" s="96"/>
      <c r="U254" s="97"/>
      <c r="V254" s="97"/>
      <c r="W254" s="98"/>
    </row>
    <row r="255" spans="18:23" x14ac:dyDescent="0.2">
      <c r="R255" s="75"/>
      <c r="T255" s="96"/>
      <c r="U255" s="97"/>
      <c r="V255" s="97"/>
      <c r="W255" s="98"/>
    </row>
    <row r="256" spans="18:23" x14ac:dyDescent="0.2">
      <c r="R256" s="75"/>
      <c r="T256" s="102"/>
      <c r="U256" s="103"/>
      <c r="V256" s="104"/>
      <c r="W256" s="105"/>
    </row>
    <row r="257" spans="18:23" x14ac:dyDescent="0.2">
      <c r="R257" s="75"/>
      <c r="T257" s="96"/>
      <c r="U257" s="97"/>
      <c r="V257" s="97"/>
      <c r="W257" s="98"/>
    </row>
    <row r="258" spans="18:23" x14ac:dyDescent="0.2">
      <c r="R258" s="75"/>
      <c r="T258" s="96"/>
      <c r="U258" s="97"/>
      <c r="V258" s="97"/>
      <c r="W258" s="98"/>
    </row>
    <row r="259" spans="18:23" x14ac:dyDescent="0.2">
      <c r="R259" s="75"/>
      <c r="T259" s="96"/>
      <c r="U259" s="97"/>
      <c r="V259" s="97"/>
      <c r="W259" s="98"/>
    </row>
    <row r="260" spans="18:23" x14ac:dyDescent="0.2">
      <c r="R260" s="75"/>
      <c r="T260" s="102"/>
      <c r="U260" s="103"/>
      <c r="V260" s="104"/>
      <c r="W260" s="105"/>
    </row>
    <row r="261" spans="18:23" x14ac:dyDescent="0.2">
      <c r="R261" s="75"/>
      <c r="T261" s="96"/>
      <c r="U261" s="97"/>
      <c r="V261" s="97"/>
      <c r="W261" s="98"/>
    </row>
    <row r="262" spans="18:23" x14ac:dyDescent="0.2">
      <c r="R262" s="75"/>
      <c r="T262" s="96"/>
      <c r="U262" s="97"/>
      <c r="V262" s="97"/>
      <c r="W262" s="98"/>
    </row>
    <row r="263" spans="18:23" x14ac:dyDescent="0.2">
      <c r="R263" s="75"/>
      <c r="T263" s="96"/>
      <c r="U263" s="97"/>
      <c r="V263" s="97"/>
      <c r="W263" s="98"/>
    </row>
    <row r="264" spans="18:23" x14ac:dyDescent="0.2">
      <c r="R264" s="75"/>
      <c r="T264" s="102"/>
      <c r="U264" s="103"/>
      <c r="V264" s="104"/>
      <c r="W264" s="105"/>
    </row>
    <row r="265" spans="18:23" x14ac:dyDescent="0.2">
      <c r="R265" s="75"/>
      <c r="T265" s="96"/>
      <c r="U265" s="97"/>
      <c r="V265" s="97"/>
      <c r="W265" s="98"/>
    </row>
    <row r="266" spans="18:23" x14ac:dyDescent="0.2">
      <c r="R266" s="75"/>
      <c r="T266" s="96"/>
      <c r="U266" s="97"/>
      <c r="V266" s="97"/>
      <c r="W266" s="98"/>
    </row>
    <row r="267" spans="18:23" x14ac:dyDescent="0.2">
      <c r="R267" s="75"/>
      <c r="T267" s="96"/>
      <c r="U267" s="97"/>
      <c r="V267" s="97"/>
      <c r="W267" s="98"/>
    </row>
    <row r="268" spans="18:23" x14ac:dyDescent="0.2">
      <c r="R268" s="75"/>
      <c r="T268" s="102"/>
      <c r="U268" s="103"/>
      <c r="V268" s="104"/>
      <c r="W268" s="105"/>
    </row>
    <row r="269" spans="18:23" x14ac:dyDescent="0.2">
      <c r="R269" s="75"/>
      <c r="T269" s="96"/>
      <c r="U269" s="97"/>
      <c r="V269" s="97"/>
      <c r="W269" s="98"/>
    </row>
    <row r="270" spans="18:23" x14ac:dyDescent="0.2">
      <c r="R270" s="75"/>
      <c r="T270" s="96"/>
      <c r="U270" s="97"/>
      <c r="V270" s="97"/>
      <c r="W270" s="98"/>
    </row>
    <row r="271" spans="18:23" x14ac:dyDescent="0.2">
      <c r="R271" s="75"/>
      <c r="T271" s="96"/>
      <c r="U271" s="97"/>
      <c r="V271" s="97"/>
      <c r="W271" s="98"/>
    </row>
    <row r="272" spans="18:23" x14ac:dyDescent="0.2">
      <c r="R272" s="75"/>
      <c r="T272" s="102"/>
      <c r="U272" s="103"/>
      <c r="V272" s="104"/>
      <c r="W272" s="105"/>
    </row>
    <row r="273" spans="18:23" x14ac:dyDescent="0.2">
      <c r="R273" s="75"/>
      <c r="T273" s="96"/>
      <c r="U273" s="97"/>
      <c r="V273" s="97"/>
      <c r="W273" s="98"/>
    </row>
    <row r="274" spans="18:23" x14ac:dyDescent="0.2">
      <c r="R274" s="75"/>
      <c r="T274" s="96"/>
      <c r="U274" s="97"/>
      <c r="V274" s="97"/>
      <c r="W274" s="98"/>
    </row>
    <row r="275" spans="18:23" x14ac:dyDescent="0.2">
      <c r="R275" s="75"/>
      <c r="T275" s="96"/>
      <c r="U275" s="97"/>
      <c r="V275" s="97"/>
      <c r="W275" s="98"/>
    </row>
    <row r="276" spans="18:23" x14ac:dyDescent="0.2">
      <c r="R276" s="75"/>
      <c r="T276" s="102"/>
      <c r="U276" s="103"/>
      <c r="V276" s="104"/>
      <c r="W276" s="105"/>
    </row>
    <row r="277" spans="18:23" x14ac:dyDescent="0.2">
      <c r="R277" s="75"/>
      <c r="T277" s="96"/>
      <c r="U277" s="97"/>
      <c r="V277" s="97"/>
      <c r="W277" s="98"/>
    </row>
    <row r="278" spans="18:23" x14ac:dyDescent="0.2">
      <c r="R278" s="75"/>
      <c r="T278" s="96"/>
      <c r="U278" s="97"/>
      <c r="V278" s="97"/>
      <c r="W278" s="98"/>
    </row>
    <row r="279" spans="18:23" x14ac:dyDescent="0.2">
      <c r="R279" s="75"/>
      <c r="T279" s="96"/>
      <c r="U279" s="97"/>
      <c r="V279" s="97"/>
      <c r="W279" s="98"/>
    </row>
    <row r="280" spans="18:23" x14ac:dyDescent="0.2">
      <c r="R280" s="75"/>
      <c r="T280" s="102"/>
      <c r="U280" s="103"/>
      <c r="V280" s="104"/>
      <c r="W280" s="105"/>
    </row>
    <row r="281" spans="18:23" x14ac:dyDescent="0.2">
      <c r="R281" s="75"/>
      <c r="T281" s="96"/>
      <c r="U281" s="97"/>
      <c r="V281" s="97"/>
      <c r="W281" s="98"/>
    </row>
    <row r="282" spans="18:23" x14ac:dyDescent="0.2">
      <c r="R282" s="75"/>
      <c r="T282" s="96"/>
      <c r="U282" s="97"/>
      <c r="V282" s="97"/>
      <c r="W282" s="98"/>
    </row>
    <row r="283" spans="18:23" x14ac:dyDescent="0.2">
      <c r="R283" s="75"/>
      <c r="T283" s="96"/>
      <c r="U283" s="97"/>
      <c r="V283" s="97"/>
      <c r="W283" s="98"/>
    </row>
    <row r="284" spans="18:23" x14ac:dyDescent="0.2">
      <c r="R284" s="75"/>
      <c r="T284" s="102"/>
      <c r="U284" s="103"/>
      <c r="V284" s="104"/>
      <c r="W284" s="105"/>
    </row>
    <row r="285" spans="18:23" x14ac:dyDescent="0.2">
      <c r="R285" s="75"/>
      <c r="T285" s="96"/>
      <c r="U285" s="97"/>
      <c r="V285" s="97"/>
      <c r="W285" s="98"/>
    </row>
    <row r="286" spans="18:23" x14ac:dyDescent="0.2">
      <c r="R286" s="75"/>
      <c r="T286" s="96"/>
      <c r="U286" s="97"/>
      <c r="V286" s="97"/>
      <c r="W286" s="98"/>
    </row>
    <row r="287" spans="18:23" x14ac:dyDescent="0.2">
      <c r="R287" s="75"/>
      <c r="T287" s="96"/>
      <c r="U287" s="97"/>
      <c r="V287" s="97"/>
      <c r="W287" s="98"/>
    </row>
    <row r="288" spans="18:23" x14ac:dyDescent="0.2">
      <c r="R288" s="75"/>
      <c r="T288" s="102"/>
      <c r="U288" s="103"/>
      <c r="V288" s="104"/>
      <c r="W288" s="105"/>
    </row>
    <row r="289" spans="18:23" x14ac:dyDescent="0.2">
      <c r="R289" s="75"/>
      <c r="T289" s="96"/>
      <c r="U289" s="97"/>
      <c r="V289" s="97"/>
      <c r="W289" s="98"/>
    </row>
    <row r="290" spans="18:23" x14ac:dyDescent="0.2">
      <c r="R290" s="75"/>
      <c r="T290" s="96"/>
      <c r="U290" s="97"/>
      <c r="V290" s="97"/>
      <c r="W290" s="98"/>
    </row>
    <row r="291" spans="18:23" x14ac:dyDescent="0.2">
      <c r="R291" s="75"/>
      <c r="T291" s="96"/>
      <c r="U291" s="97"/>
      <c r="V291" s="97"/>
      <c r="W291" s="98"/>
    </row>
    <row r="292" spans="18:23" x14ac:dyDescent="0.2">
      <c r="R292" s="75"/>
      <c r="T292" s="102"/>
      <c r="U292" s="103"/>
      <c r="V292" s="104"/>
      <c r="W292" s="105"/>
    </row>
    <row r="293" spans="18:23" x14ac:dyDescent="0.2">
      <c r="R293" s="75"/>
      <c r="T293" s="96"/>
      <c r="U293" s="97"/>
      <c r="V293" s="97"/>
      <c r="W293" s="98"/>
    </row>
    <row r="294" spans="18:23" x14ac:dyDescent="0.2">
      <c r="R294" s="75"/>
      <c r="T294" s="96"/>
      <c r="U294" s="97"/>
      <c r="V294" s="97"/>
      <c r="W294" s="98"/>
    </row>
    <row r="295" spans="18:23" x14ac:dyDescent="0.2">
      <c r="R295" s="75"/>
      <c r="T295" s="96"/>
      <c r="U295" s="97"/>
      <c r="V295" s="97"/>
      <c r="W295" s="98"/>
    </row>
    <row r="296" spans="18:23" x14ac:dyDescent="0.2">
      <c r="R296" s="75"/>
      <c r="T296" s="102"/>
      <c r="U296" s="103"/>
      <c r="V296" s="104"/>
      <c r="W296" s="105"/>
    </row>
    <row r="297" spans="18:23" x14ac:dyDescent="0.2">
      <c r="R297" s="75"/>
      <c r="T297" s="96"/>
      <c r="U297" s="97"/>
      <c r="V297" s="97"/>
      <c r="W297" s="98"/>
    </row>
    <row r="298" spans="18:23" x14ac:dyDescent="0.2">
      <c r="R298" s="75"/>
      <c r="T298" s="96"/>
      <c r="U298" s="97"/>
      <c r="V298" s="97"/>
      <c r="W298" s="98"/>
    </row>
    <row r="299" spans="18:23" x14ac:dyDescent="0.2">
      <c r="R299" s="75"/>
      <c r="T299" s="96"/>
      <c r="U299" s="97"/>
      <c r="V299" s="97"/>
      <c r="W299" s="98"/>
    </row>
    <row r="300" spans="18:23" x14ac:dyDescent="0.2">
      <c r="R300" s="75"/>
      <c r="T300" s="102"/>
      <c r="U300" s="103"/>
      <c r="V300" s="104"/>
      <c r="W300" s="105"/>
    </row>
    <row r="301" spans="18:23" x14ac:dyDescent="0.2">
      <c r="R301" s="75"/>
      <c r="T301" s="96"/>
      <c r="U301" s="97"/>
      <c r="V301" s="97"/>
      <c r="W301" s="98"/>
    </row>
    <row r="302" spans="18:23" x14ac:dyDescent="0.2">
      <c r="R302" s="75"/>
      <c r="T302" s="96"/>
      <c r="U302" s="97"/>
      <c r="V302" s="97"/>
      <c r="W302" s="98"/>
    </row>
    <row r="303" spans="18:23" x14ac:dyDescent="0.2">
      <c r="R303" s="75"/>
      <c r="T303" s="96"/>
      <c r="U303" s="97"/>
      <c r="V303" s="97"/>
      <c r="W303" s="98"/>
    </row>
    <row r="304" spans="18:23" x14ac:dyDescent="0.2">
      <c r="R304" s="75"/>
      <c r="T304" s="102"/>
      <c r="U304" s="103"/>
      <c r="V304" s="104"/>
      <c r="W304" s="105"/>
    </row>
    <row r="305" spans="18:23" x14ac:dyDescent="0.2">
      <c r="R305" s="75"/>
      <c r="T305" s="96"/>
      <c r="U305" s="97"/>
      <c r="V305" s="97"/>
      <c r="W305" s="98"/>
    </row>
    <row r="306" spans="18:23" x14ac:dyDescent="0.2">
      <c r="R306" s="75"/>
      <c r="T306" s="96"/>
      <c r="U306" s="97"/>
      <c r="V306" s="97"/>
      <c r="W306" s="98"/>
    </row>
    <row r="307" spans="18:23" x14ac:dyDescent="0.2">
      <c r="R307" s="75"/>
      <c r="T307" s="96"/>
      <c r="U307" s="97"/>
      <c r="V307" s="97"/>
      <c r="W307" s="98"/>
    </row>
    <row r="308" spans="18:23" x14ac:dyDescent="0.2">
      <c r="R308" s="75"/>
      <c r="T308" s="102"/>
      <c r="U308" s="103"/>
      <c r="V308" s="104"/>
      <c r="W308" s="105"/>
    </row>
    <row r="309" spans="18:23" x14ac:dyDescent="0.2">
      <c r="R309" s="75"/>
      <c r="T309" s="96"/>
      <c r="U309" s="97"/>
      <c r="V309" s="97"/>
      <c r="W309" s="98"/>
    </row>
    <row r="310" spans="18:23" x14ac:dyDescent="0.2">
      <c r="R310" s="75"/>
      <c r="T310" s="96"/>
      <c r="U310" s="97"/>
      <c r="V310" s="97"/>
      <c r="W310" s="98"/>
    </row>
    <row r="311" spans="18:23" x14ac:dyDescent="0.2">
      <c r="R311" s="75"/>
      <c r="T311" s="96"/>
      <c r="U311" s="97"/>
      <c r="V311" s="97"/>
      <c r="W311" s="98"/>
    </row>
    <row r="312" spans="18:23" x14ac:dyDescent="0.2">
      <c r="R312" s="75"/>
      <c r="T312" s="102"/>
      <c r="U312" s="103"/>
      <c r="V312" s="104"/>
      <c r="W312" s="105"/>
    </row>
    <row r="313" spans="18:23" x14ac:dyDescent="0.2">
      <c r="R313" s="75"/>
      <c r="T313" s="96"/>
      <c r="U313" s="97"/>
      <c r="V313" s="97"/>
      <c r="W313" s="98"/>
    </row>
    <row r="314" spans="18:23" x14ac:dyDescent="0.2">
      <c r="R314" s="75"/>
      <c r="T314" s="96"/>
      <c r="U314" s="97"/>
      <c r="V314" s="97"/>
      <c r="W314" s="98"/>
    </row>
    <row r="315" spans="18:23" x14ac:dyDescent="0.2">
      <c r="R315" s="75"/>
      <c r="T315" s="96"/>
      <c r="U315" s="97"/>
      <c r="V315" s="97"/>
      <c r="W315" s="98"/>
    </row>
    <row r="316" spans="18:23" x14ac:dyDescent="0.2">
      <c r="R316" s="75"/>
      <c r="T316" s="102"/>
      <c r="U316" s="103"/>
      <c r="V316" s="104"/>
      <c r="W316" s="105"/>
    </row>
    <row r="317" spans="18:23" x14ac:dyDescent="0.2">
      <c r="R317" s="75"/>
      <c r="T317" s="96"/>
      <c r="U317" s="97"/>
      <c r="V317" s="97"/>
      <c r="W317" s="98"/>
    </row>
    <row r="318" spans="18:23" x14ac:dyDescent="0.2">
      <c r="R318" s="75"/>
      <c r="T318" s="96"/>
      <c r="U318" s="97"/>
      <c r="V318" s="97"/>
      <c r="W318" s="98"/>
    </row>
    <row r="319" spans="18:23" x14ac:dyDescent="0.2">
      <c r="R319" s="75"/>
      <c r="T319" s="96"/>
      <c r="U319" s="97"/>
      <c r="V319" s="97"/>
      <c r="W319" s="98"/>
    </row>
    <row r="320" spans="18:23" x14ac:dyDescent="0.2">
      <c r="R320" s="75"/>
      <c r="T320" s="102"/>
      <c r="U320" s="103"/>
      <c r="V320" s="104"/>
      <c r="W320" s="105"/>
    </row>
    <row r="321" spans="18:23" x14ac:dyDescent="0.2">
      <c r="R321" s="75"/>
      <c r="T321" s="96"/>
      <c r="U321" s="97"/>
      <c r="V321" s="97"/>
      <c r="W321" s="98"/>
    </row>
    <row r="322" spans="18:23" x14ac:dyDescent="0.2">
      <c r="R322" s="75"/>
      <c r="T322" s="96"/>
      <c r="U322" s="97"/>
      <c r="V322" s="97"/>
      <c r="W322" s="98"/>
    </row>
    <row r="323" spans="18:23" x14ac:dyDescent="0.2">
      <c r="R323" s="75"/>
      <c r="T323" s="96"/>
      <c r="U323" s="97"/>
      <c r="V323" s="97"/>
      <c r="W323" s="98"/>
    </row>
    <row r="324" spans="18:23" x14ac:dyDescent="0.2">
      <c r="R324" s="75"/>
      <c r="T324" s="102"/>
      <c r="U324" s="103"/>
      <c r="V324" s="104"/>
      <c r="W324" s="105"/>
    </row>
    <row r="325" spans="18:23" x14ac:dyDescent="0.2">
      <c r="R325" s="75"/>
      <c r="T325" s="96"/>
      <c r="U325" s="97"/>
      <c r="V325" s="97"/>
      <c r="W325" s="98"/>
    </row>
    <row r="326" spans="18:23" x14ac:dyDescent="0.2">
      <c r="R326" s="75"/>
      <c r="T326" s="96"/>
      <c r="U326" s="97"/>
      <c r="V326" s="97"/>
      <c r="W326" s="98"/>
    </row>
    <row r="327" spans="18:23" x14ac:dyDescent="0.2">
      <c r="R327" s="75"/>
      <c r="T327" s="96"/>
      <c r="U327" s="97"/>
      <c r="V327" s="97"/>
      <c r="W327" s="98"/>
    </row>
    <row r="328" spans="18:23" x14ac:dyDescent="0.2">
      <c r="R328" s="75"/>
      <c r="T328" s="102"/>
      <c r="U328" s="103"/>
      <c r="V328" s="104"/>
      <c r="W328" s="105"/>
    </row>
    <row r="329" spans="18:23" x14ac:dyDescent="0.2">
      <c r="R329" s="75"/>
      <c r="T329" s="96"/>
      <c r="U329" s="97"/>
      <c r="V329" s="97"/>
      <c r="W329" s="98"/>
    </row>
    <row r="330" spans="18:23" x14ac:dyDescent="0.2">
      <c r="R330" s="75"/>
      <c r="T330" s="96"/>
      <c r="U330" s="97"/>
      <c r="V330" s="97"/>
      <c r="W330" s="98"/>
    </row>
    <row r="331" spans="18:23" x14ac:dyDescent="0.2">
      <c r="R331" s="75"/>
      <c r="T331" s="96"/>
      <c r="U331" s="97"/>
      <c r="V331" s="97"/>
      <c r="W331" s="98"/>
    </row>
    <row r="332" spans="18:23" x14ac:dyDescent="0.2">
      <c r="R332" s="75"/>
      <c r="T332" s="102"/>
      <c r="U332" s="103"/>
      <c r="V332" s="104"/>
      <c r="W332" s="105"/>
    </row>
    <row r="333" spans="18:23" x14ac:dyDescent="0.2">
      <c r="R333" s="75"/>
      <c r="T333" s="96"/>
      <c r="U333" s="97"/>
      <c r="V333" s="97"/>
      <c r="W333" s="98"/>
    </row>
    <row r="334" spans="18:23" x14ac:dyDescent="0.2">
      <c r="R334" s="75"/>
      <c r="T334" s="96"/>
      <c r="U334" s="97"/>
      <c r="V334" s="97"/>
      <c r="W334" s="98"/>
    </row>
    <row r="335" spans="18:23" x14ac:dyDescent="0.2">
      <c r="R335" s="75"/>
      <c r="T335" s="96"/>
      <c r="U335" s="97"/>
      <c r="V335" s="97"/>
      <c r="W335" s="98"/>
    </row>
    <row r="336" spans="18:23" x14ac:dyDescent="0.2">
      <c r="R336" s="75"/>
      <c r="T336" s="102"/>
      <c r="U336" s="103"/>
      <c r="V336" s="104"/>
      <c r="W336" s="105"/>
    </row>
    <row r="337" spans="18:23" x14ac:dyDescent="0.2">
      <c r="R337" s="75"/>
      <c r="T337" s="96"/>
      <c r="U337" s="97"/>
      <c r="V337" s="97"/>
      <c r="W337" s="98"/>
    </row>
    <row r="338" spans="18:23" x14ac:dyDescent="0.2">
      <c r="R338" s="75"/>
      <c r="T338" s="96"/>
      <c r="U338" s="97"/>
      <c r="V338" s="97"/>
      <c r="W338" s="98"/>
    </row>
    <row r="339" spans="18:23" x14ac:dyDescent="0.2">
      <c r="R339" s="75"/>
      <c r="T339" s="96"/>
      <c r="U339" s="97"/>
      <c r="V339" s="97"/>
      <c r="W339" s="98"/>
    </row>
    <row r="340" spans="18:23" x14ac:dyDescent="0.2">
      <c r="R340" s="75"/>
      <c r="T340" s="102"/>
      <c r="U340" s="103"/>
      <c r="V340" s="104"/>
      <c r="W340" s="105"/>
    </row>
    <row r="341" spans="18:23" x14ac:dyDescent="0.2">
      <c r="R341" s="75"/>
      <c r="T341" s="96"/>
      <c r="U341" s="97"/>
      <c r="V341" s="97"/>
      <c r="W341" s="98"/>
    </row>
    <row r="342" spans="18:23" x14ac:dyDescent="0.2">
      <c r="R342" s="75"/>
      <c r="T342" s="96"/>
      <c r="U342" s="97"/>
      <c r="V342" s="97"/>
      <c r="W342" s="98"/>
    </row>
    <row r="343" spans="18:23" x14ac:dyDescent="0.2">
      <c r="R343" s="75"/>
      <c r="T343" s="96"/>
      <c r="U343" s="97"/>
      <c r="V343" s="97"/>
      <c r="W343" s="98"/>
    </row>
    <row r="344" spans="18:23" x14ac:dyDescent="0.2">
      <c r="R344" s="75"/>
      <c r="T344" s="102"/>
      <c r="U344" s="103"/>
      <c r="V344" s="104"/>
      <c r="W344" s="105"/>
    </row>
    <row r="345" spans="18:23" x14ac:dyDescent="0.2">
      <c r="R345" s="75"/>
      <c r="T345" s="96"/>
      <c r="U345" s="97"/>
      <c r="V345" s="97"/>
      <c r="W345" s="98"/>
    </row>
    <row r="346" spans="18:23" x14ac:dyDescent="0.2">
      <c r="R346" s="75"/>
      <c r="T346" s="96"/>
      <c r="U346" s="97"/>
      <c r="V346" s="97"/>
      <c r="W346" s="98"/>
    </row>
    <row r="347" spans="18:23" x14ac:dyDescent="0.2">
      <c r="R347" s="75"/>
      <c r="T347" s="96"/>
      <c r="U347" s="97"/>
      <c r="V347" s="97"/>
      <c r="W347" s="98"/>
    </row>
    <row r="348" spans="18:23" x14ac:dyDescent="0.2">
      <c r="R348" s="75"/>
      <c r="T348" s="102"/>
      <c r="U348" s="103"/>
      <c r="V348" s="104"/>
      <c r="W348" s="105"/>
    </row>
    <row r="349" spans="18:23" x14ac:dyDescent="0.2">
      <c r="R349" s="75"/>
      <c r="T349" s="96"/>
      <c r="U349" s="97"/>
      <c r="V349" s="97"/>
      <c r="W349" s="98"/>
    </row>
    <row r="350" spans="18:23" x14ac:dyDescent="0.2">
      <c r="R350" s="75"/>
      <c r="T350" s="96"/>
      <c r="U350" s="97"/>
      <c r="V350" s="97"/>
      <c r="W350" s="98"/>
    </row>
    <row r="351" spans="18:23" x14ac:dyDescent="0.2">
      <c r="R351" s="75"/>
      <c r="T351" s="96"/>
      <c r="U351" s="97"/>
      <c r="V351" s="97"/>
      <c r="W351" s="98"/>
    </row>
    <row r="352" spans="18:23" x14ac:dyDescent="0.2">
      <c r="R352" s="75"/>
      <c r="T352" s="102"/>
      <c r="U352" s="103"/>
      <c r="V352" s="104"/>
      <c r="W352" s="105"/>
    </row>
    <row r="353" spans="18:23" x14ac:dyDescent="0.2">
      <c r="R353" s="75"/>
      <c r="T353" s="96"/>
      <c r="U353" s="97"/>
      <c r="V353" s="97"/>
      <c r="W353" s="98"/>
    </row>
    <row r="354" spans="18:23" x14ac:dyDescent="0.2">
      <c r="R354" s="75"/>
      <c r="T354" s="96"/>
      <c r="U354" s="97"/>
      <c r="V354" s="97"/>
      <c r="W354" s="98"/>
    </row>
    <row r="355" spans="18:23" x14ac:dyDescent="0.2">
      <c r="R355" s="75"/>
      <c r="T355" s="96"/>
      <c r="U355" s="97"/>
      <c r="V355" s="97"/>
      <c r="W355" s="98"/>
    </row>
    <row r="356" spans="18:23" x14ac:dyDescent="0.2">
      <c r="R356" s="75"/>
      <c r="T356" s="102"/>
      <c r="U356" s="103"/>
      <c r="V356" s="104"/>
      <c r="W356" s="105"/>
    </row>
    <row r="357" spans="18:23" x14ac:dyDescent="0.2">
      <c r="R357" s="75"/>
      <c r="T357" s="96"/>
      <c r="U357" s="97"/>
      <c r="V357" s="97"/>
      <c r="W357" s="98"/>
    </row>
    <row r="358" spans="18:23" x14ac:dyDescent="0.2">
      <c r="R358" s="75"/>
      <c r="T358" s="96"/>
      <c r="U358" s="97"/>
      <c r="V358" s="97"/>
      <c r="W358" s="98"/>
    </row>
    <row r="359" spans="18:23" x14ac:dyDescent="0.2">
      <c r="R359" s="75"/>
      <c r="T359" s="96"/>
      <c r="U359" s="97"/>
      <c r="V359" s="97"/>
      <c r="W359" s="98"/>
    </row>
    <row r="360" spans="18:23" x14ac:dyDescent="0.2">
      <c r="R360" s="75"/>
      <c r="T360" s="102"/>
      <c r="U360" s="103"/>
      <c r="V360" s="104"/>
      <c r="W360" s="105"/>
    </row>
    <row r="361" spans="18:23" x14ac:dyDescent="0.2">
      <c r="R361" s="75"/>
      <c r="T361" s="96"/>
      <c r="U361" s="97"/>
      <c r="V361" s="97"/>
      <c r="W361" s="98"/>
    </row>
    <row r="362" spans="18:23" x14ac:dyDescent="0.2">
      <c r="R362" s="75"/>
      <c r="T362" s="96"/>
      <c r="U362" s="97"/>
      <c r="V362" s="97"/>
      <c r="W362" s="98"/>
    </row>
    <row r="363" spans="18:23" x14ac:dyDescent="0.2">
      <c r="R363" s="75"/>
      <c r="T363" s="96"/>
      <c r="U363" s="97"/>
      <c r="V363" s="97"/>
      <c r="W363" s="98"/>
    </row>
    <row r="364" spans="18:23" x14ac:dyDescent="0.2">
      <c r="R364" s="75"/>
      <c r="T364" s="102"/>
      <c r="U364" s="103"/>
      <c r="V364" s="104"/>
      <c r="W364" s="105"/>
    </row>
    <row r="365" spans="18:23" x14ac:dyDescent="0.2">
      <c r="R365" s="75"/>
      <c r="T365" s="96"/>
      <c r="U365" s="97"/>
      <c r="V365" s="97"/>
      <c r="W365" s="98"/>
    </row>
    <row r="366" spans="18:23" x14ac:dyDescent="0.2">
      <c r="R366" s="75"/>
      <c r="T366" s="96"/>
      <c r="U366" s="97"/>
      <c r="V366" s="97"/>
      <c r="W366" s="98"/>
    </row>
    <row r="367" spans="18:23" x14ac:dyDescent="0.2">
      <c r="R367" s="75"/>
      <c r="T367" s="96"/>
      <c r="U367" s="97"/>
      <c r="V367" s="97"/>
      <c r="W367" s="98"/>
    </row>
    <row r="368" spans="18:23" x14ac:dyDescent="0.2">
      <c r="R368" s="75"/>
      <c r="T368" s="102"/>
      <c r="U368" s="103"/>
      <c r="V368" s="104"/>
      <c r="W368" s="105"/>
    </row>
    <row r="369" spans="18:23" x14ac:dyDescent="0.2">
      <c r="R369" s="75"/>
      <c r="T369" s="96"/>
      <c r="U369" s="97"/>
      <c r="V369" s="97"/>
      <c r="W369" s="98"/>
    </row>
    <row r="370" spans="18:23" x14ac:dyDescent="0.2">
      <c r="R370" s="75"/>
      <c r="T370" s="96"/>
      <c r="U370" s="97"/>
      <c r="V370" s="97"/>
      <c r="W370" s="98"/>
    </row>
    <row r="371" spans="18:23" x14ac:dyDescent="0.2">
      <c r="R371" s="75"/>
      <c r="T371" s="96"/>
      <c r="U371" s="97"/>
      <c r="V371" s="97"/>
      <c r="W371" s="98"/>
    </row>
    <row r="372" spans="18:23" x14ac:dyDescent="0.2">
      <c r="R372" s="75"/>
      <c r="T372" s="102"/>
      <c r="U372" s="103"/>
      <c r="V372" s="104"/>
      <c r="W372" s="105"/>
    </row>
    <row r="373" spans="18:23" x14ac:dyDescent="0.2">
      <c r="R373" s="75"/>
      <c r="T373" s="96"/>
      <c r="U373" s="97"/>
      <c r="V373" s="97"/>
      <c r="W373" s="98"/>
    </row>
    <row r="374" spans="18:23" x14ac:dyDescent="0.2">
      <c r="R374" s="75"/>
      <c r="T374" s="96"/>
      <c r="U374" s="97"/>
      <c r="V374" s="97"/>
      <c r="W374" s="98"/>
    </row>
    <row r="375" spans="18:23" x14ac:dyDescent="0.2">
      <c r="R375" s="75"/>
      <c r="T375" s="96"/>
      <c r="U375" s="97"/>
      <c r="V375" s="97"/>
      <c r="W375" s="98"/>
    </row>
    <row r="376" spans="18:23" x14ac:dyDescent="0.2">
      <c r="R376" s="75"/>
      <c r="T376" s="102"/>
      <c r="U376" s="103"/>
      <c r="V376" s="104"/>
      <c r="W376" s="105"/>
    </row>
    <row r="377" spans="18:23" x14ac:dyDescent="0.2">
      <c r="R377" s="75"/>
      <c r="T377" s="96"/>
      <c r="U377" s="97"/>
      <c r="V377" s="97"/>
      <c r="W377" s="98"/>
    </row>
    <row r="378" spans="18:23" x14ac:dyDescent="0.2">
      <c r="R378" s="75"/>
      <c r="T378" s="96"/>
      <c r="U378" s="97"/>
      <c r="V378" s="97"/>
      <c r="W378" s="98"/>
    </row>
    <row r="379" spans="18:23" x14ac:dyDescent="0.2">
      <c r="R379" s="75"/>
      <c r="T379" s="96"/>
      <c r="U379" s="97"/>
      <c r="V379" s="97"/>
      <c r="W379" s="98"/>
    </row>
    <row r="380" spans="18:23" x14ac:dyDescent="0.2">
      <c r="R380" s="75"/>
      <c r="T380" s="102"/>
      <c r="U380" s="103"/>
      <c r="V380" s="104"/>
      <c r="W380" s="105"/>
    </row>
    <row r="381" spans="18:23" x14ac:dyDescent="0.2">
      <c r="R381" s="75"/>
      <c r="T381" s="96"/>
      <c r="U381" s="97"/>
      <c r="V381" s="97"/>
      <c r="W381" s="98"/>
    </row>
    <row r="382" spans="18:23" x14ac:dyDescent="0.2">
      <c r="R382" s="75"/>
      <c r="T382" s="96"/>
      <c r="U382" s="97"/>
      <c r="V382" s="97"/>
      <c r="W382" s="98"/>
    </row>
    <row r="383" spans="18:23" x14ac:dyDescent="0.2">
      <c r="R383" s="75"/>
      <c r="T383" s="96"/>
      <c r="U383" s="97"/>
      <c r="V383" s="97"/>
      <c r="W383" s="98"/>
    </row>
    <row r="384" spans="18:23" x14ac:dyDescent="0.2">
      <c r="R384" s="75"/>
      <c r="T384" s="102"/>
      <c r="U384" s="103"/>
      <c r="V384" s="104"/>
      <c r="W384" s="105"/>
    </row>
    <row r="385" spans="18:23" x14ac:dyDescent="0.2">
      <c r="R385" s="75"/>
      <c r="T385" s="96"/>
      <c r="U385" s="97"/>
      <c r="V385" s="97"/>
      <c r="W385" s="98"/>
    </row>
    <row r="386" spans="18:23" x14ac:dyDescent="0.2">
      <c r="R386" s="75"/>
      <c r="T386" s="96"/>
      <c r="U386" s="97"/>
      <c r="V386" s="97"/>
      <c r="W386" s="98"/>
    </row>
    <row r="387" spans="18:23" x14ac:dyDescent="0.2">
      <c r="R387" s="75"/>
      <c r="T387" s="96"/>
      <c r="U387" s="97"/>
      <c r="V387" s="97"/>
      <c r="W387" s="98"/>
    </row>
    <row r="388" spans="18:23" x14ac:dyDescent="0.2">
      <c r="R388" s="75"/>
      <c r="T388" s="102"/>
      <c r="U388" s="103"/>
      <c r="V388" s="104"/>
      <c r="W388" s="105"/>
    </row>
    <row r="389" spans="18:23" x14ac:dyDescent="0.2">
      <c r="R389" s="75"/>
      <c r="T389" s="96"/>
      <c r="U389" s="97"/>
      <c r="V389" s="97"/>
      <c r="W389" s="98"/>
    </row>
    <row r="390" spans="18:23" x14ac:dyDescent="0.2">
      <c r="R390" s="75"/>
      <c r="T390" s="96"/>
      <c r="U390" s="97"/>
      <c r="V390" s="97"/>
      <c r="W390" s="98"/>
    </row>
    <row r="391" spans="18:23" x14ac:dyDescent="0.2">
      <c r="R391" s="75"/>
      <c r="T391" s="96"/>
      <c r="U391" s="97"/>
      <c r="V391" s="97"/>
      <c r="W391" s="98"/>
    </row>
    <row r="392" spans="18:23" x14ac:dyDescent="0.2">
      <c r="R392" s="75"/>
      <c r="T392" s="102"/>
      <c r="U392" s="103"/>
      <c r="V392" s="104"/>
      <c r="W392" s="105"/>
    </row>
    <row r="393" spans="18:23" x14ac:dyDescent="0.2">
      <c r="R393" s="75"/>
      <c r="T393" s="96"/>
      <c r="U393" s="97"/>
      <c r="V393" s="97"/>
      <c r="W393" s="98"/>
    </row>
    <row r="394" spans="18:23" x14ac:dyDescent="0.2">
      <c r="R394" s="75"/>
      <c r="T394" s="96"/>
      <c r="U394" s="97"/>
      <c r="V394" s="97"/>
      <c r="W394" s="98"/>
    </row>
    <row r="395" spans="18:23" x14ac:dyDescent="0.2">
      <c r="R395" s="75"/>
      <c r="T395" s="96"/>
      <c r="U395" s="97"/>
      <c r="V395" s="97"/>
      <c r="W395" s="98"/>
    </row>
    <row r="396" spans="18:23" x14ac:dyDescent="0.2">
      <c r="R396" s="75"/>
      <c r="T396" s="102"/>
      <c r="U396" s="103"/>
      <c r="V396" s="104"/>
      <c r="W396" s="105"/>
    </row>
    <row r="397" spans="18:23" x14ac:dyDescent="0.2">
      <c r="R397" s="75"/>
      <c r="T397" s="96"/>
      <c r="U397" s="97"/>
      <c r="V397" s="97"/>
      <c r="W397" s="98"/>
    </row>
    <row r="398" spans="18:23" x14ac:dyDescent="0.2">
      <c r="R398" s="75"/>
      <c r="T398" s="96"/>
      <c r="U398" s="97"/>
      <c r="V398" s="97"/>
      <c r="W398" s="98"/>
    </row>
    <row r="399" spans="18:23" x14ac:dyDescent="0.2">
      <c r="R399" s="75"/>
      <c r="T399" s="96"/>
      <c r="U399" s="97"/>
      <c r="V399" s="97"/>
      <c r="W399" s="98"/>
    </row>
    <row r="400" spans="18:23" x14ac:dyDescent="0.2">
      <c r="R400" s="75"/>
      <c r="T400" s="102"/>
      <c r="U400" s="103"/>
      <c r="V400" s="104"/>
      <c r="W400" s="105"/>
    </row>
    <row r="401" spans="18:23" x14ac:dyDescent="0.2">
      <c r="R401" s="75"/>
      <c r="T401" s="96"/>
      <c r="U401" s="97"/>
      <c r="V401" s="97"/>
      <c r="W401" s="98"/>
    </row>
    <row r="402" spans="18:23" x14ac:dyDescent="0.2">
      <c r="R402" s="75"/>
      <c r="T402" s="96"/>
      <c r="U402" s="97"/>
      <c r="V402" s="97"/>
      <c r="W402" s="98"/>
    </row>
    <row r="403" spans="18:23" x14ac:dyDescent="0.2">
      <c r="R403" s="75"/>
      <c r="T403" s="96"/>
      <c r="U403" s="97"/>
      <c r="V403" s="97"/>
      <c r="W403" s="98"/>
    </row>
    <row r="404" spans="18:23" x14ac:dyDescent="0.2">
      <c r="R404" s="75"/>
      <c r="T404" s="102"/>
      <c r="U404" s="103"/>
      <c r="V404" s="104"/>
      <c r="W404" s="105"/>
    </row>
    <row r="405" spans="18:23" x14ac:dyDescent="0.2">
      <c r="R405" s="75"/>
      <c r="T405" s="96"/>
      <c r="U405" s="97"/>
      <c r="V405" s="97"/>
      <c r="W405" s="98"/>
    </row>
    <row r="406" spans="18:23" x14ac:dyDescent="0.2">
      <c r="R406" s="75"/>
      <c r="T406" s="96"/>
      <c r="U406" s="97"/>
      <c r="V406" s="97"/>
      <c r="W406" s="98"/>
    </row>
    <row r="407" spans="18:23" x14ac:dyDescent="0.2">
      <c r="R407" s="75"/>
      <c r="T407" s="96"/>
      <c r="U407" s="97"/>
      <c r="V407" s="97"/>
      <c r="W407" s="98"/>
    </row>
    <row r="408" spans="18:23" x14ac:dyDescent="0.2">
      <c r="R408" s="75"/>
      <c r="T408" s="102"/>
      <c r="U408" s="103"/>
      <c r="V408" s="104"/>
      <c r="W408" s="105"/>
    </row>
    <row r="409" spans="18:23" x14ac:dyDescent="0.2">
      <c r="R409" s="75"/>
      <c r="T409" s="96"/>
      <c r="U409" s="97"/>
      <c r="V409" s="97"/>
      <c r="W409" s="98"/>
    </row>
    <row r="410" spans="18:23" x14ac:dyDescent="0.2">
      <c r="R410" s="75"/>
      <c r="T410" s="96"/>
      <c r="U410" s="97"/>
      <c r="V410" s="97"/>
      <c r="W410" s="98"/>
    </row>
    <row r="411" spans="18:23" x14ac:dyDescent="0.2">
      <c r="R411" s="75"/>
      <c r="T411" s="96"/>
      <c r="U411" s="97"/>
      <c r="V411" s="97"/>
      <c r="W411" s="98"/>
    </row>
    <row r="412" spans="18:23" x14ac:dyDescent="0.2">
      <c r="R412" s="75"/>
      <c r="T412" s="102"/>
      <c r="U412" s="103"/>
      <c r="V412" s="104"/>
      <c r="W412" s="105"/>
    </row>
    <row r="413" spans="18:23" x14ac:dyDescent="0.2">
      <c r="R413" s="75"/>
      <c r="T413" s="96"/>
      <c r="U413" s="97"/>
      <c r="V413" s="97"/>
      <c r="W413" s="98"/>
    </row>
    <row r="414" spans="18:23" x14ac:dyDescent="0.2">
      <c r="R414" s="75"/>
      <c r="T414" s="96"/>
      <c r="U414" s="97"/>
      <c r="V414" s="97"/>
      <c r="W414" s="98"/>
    </row>
    <row r="415" spans="18:23" x14ac:dyDescent="0.2">
      <c r="R415" s="75"/>
      <c r="T415" s="96"/>
      <c r="U415" s="97"/>
      <c r="V415" s="97"/>
      <c r="W415" s="98"/>
    </row>
    <row r="416" spans="18:23" x14ac:dyDescent="0.2">
      <c r="R416" s="75"/>
      <c r="T416" s="102"/>
      <c r="U416" s="103"/>
      <c r="V416" s="104"/>
      <c r="W416" s="105"/>
    </row>
    <row r="417" spans="18:23" x14ac:dyDescent="0.2">
      <c r="R417" s="75"/>
      <c r="T417" s="96"/>
      <c r="U417" s="97"/>
      <c r="V417" s="97"/>
      <c r="W417" s="98"/>
    </row>
    <row r="418" spans="18:23" x14ac:dyDescent="0.2">
      <c r="R418" s="75"/>
      <c r="T418" s="96"/>
      <c r="U418" s="97"/>
      <c r="V418" s="97"/>
      <c r="W418" s="98"/>
    </row>
    <row r="419" spans="18:23" x14ac:dyDescent="0.2">
      <c r="R419" s="75"/>
      <c r="T419" s="96"/>
      <c r="U419" s="97"/>
      <c r="V419" s="97"/>
      <c r="W419" s="98"/>
    </row>
    <row r="420" spans="18:23" x14ac:dyDescent="0.2">
      <c r="R420" s="75"/>
      <c r="T420" s="102"/>
      <c r="U420" s="103"/>
      <c r="V420" s="104"/>
      <c r="W420" s="105"/>
    </row>
    <row r="421" spans="18:23" x14ac:dyDescent="0.2">
      <c r="R421" s="75"/>
      <c r="T421" s="96"/>
      <c r="U421" s="97"/>
      <c r="V421" s="97"/>
      <c r="W421" s="98"/>
    </row>
    <row r="422" spans="18:23" x14ac:dyDescent="0.2">
      <c r="R422" s="75"/>
      <c r="T422" s="96"/>
      <c r="U422" s="97"/>
      <c r="V422" s="97"/>
      <c r="W422" s="98"/>
    </row>
    <row r="423" spans="18:23" x14ac:dyDescent="0.2">
      <c r="R423" s="75"/>
      <c r="T423" s="96"/>
      <c r="U423" s="97"/>
      <c r="V423" s="97"/>
      <c r="W423" s="98"/>
    </row>
    <row r="424" spans="18:23" x14ac:dyDescent="0.2">
      <c r="R424" s="75"/>
      <c r="T424" s="102"/>
      <c r="U424" s="103"/>
      <c r="V424" s="104"/>
      <c r="W424" s="105"/>
    </row>
    <row r="425" spans="18:23" x14ac:dyDescent="0.2">
      <c r="R425" s="75"/>
      <c r="T425" s="96"/>
      <c r="U425" s="97"/>
      <c r="V425" s="97"/>
      <c r="W425" s="98"/>
    </row>
    <row r="426" spans="18:23" x14ac:dyDescent="0.2">
      <c r="R426" s="75"/>
      <c r="T426" s="96"/>
      <c r="U426" s="97"/>
      <c r="V426" s="97"/>
      <c r="W426" s="98"/>
    </row>
    <row r="427" spans="18:23" x14ac:dyDescent="0.2">
      <c r="R427" s="75"/>
      <c r="T427" s="96"/>
      <c r="U427" s="97"/>
      <c r="V427" s="97"/>
      <c r="W427" s="98"/>
    </row>
    <row r="428" spans="18:23" x14ac:dyDescent="0.2">
      <c r="R428" s="75"/>
      <c r="T428" s="102"/>
      <c r="U428" s="103"/>
      <c r="V428" s="104"/>
      <c r="W428" s="105"/>
    </row>
    <row r="429" spans="18:23" x14ac:dyDescent="0.2">
      <c r="R429" s="75"/>
      <c r="T429" s="96"/>
      <c r="U429" s="97"/>
      <c r="V429" s="97"/>
      <c r="W429" s="98"/>
    </row>
    <row r="430" spans="18:23" x14ac:dyDescent="0.2">
      <c r="R430" s="75"/>
      <c r="T430" s="96"/>
      <c r="U430" s="97"/>
      <c r="V430" s="97"/>
      <c r="W430" s="98"/>
    </row>
    <row r="431" spans="18:23" x14ac:dyDescent="0.2">
      <c r="R431" s="75"/>
      <c r="T431" s="96"/>
      <c r="U431" s="97"/>
      <c r="V431" s="97"/>
      <c r="W431" s="98"/>
    </row>
    <row r="432" spans="18:23" x14ac:dyDescent="0.2">
      <c r="R432" s="75"/>
      <c r="T432" s="102"/>
      <c r="U432" s="103"/>
      <c r="V432" s="104"/>
      <c r="W432" s="105"/>
    </row>
    <row r="433" spans="18:23" x14ac:dyDescent="0.2">
      <c r="R433" s="75"/>
      <c r="T433" s="96"/>
      <c r="U433" s="97"/>
      <c r="V433" s="97"/>
      <c r="W433" s="98"/>
    </row>
    <row r="434" spans="18:23" x14ac:dyDescent="0.2">
      <c r="R434" s="75"/>
      <c r="T434" s="96"/>
      <c r="U434" s="97"/>
      <c r="V434" s="97"/>
      <c r="W434" s="98"/>
    </row>
    <row r="435" spans="18:23" x14ac:dyDescent="0.2">
      <c r="R435" s="75"/>
      <c r="T435" s="96"/>
      <c r="U435" s="97"/>
      <c r="V435" s="97"/>
      <c r="W435" s="98"/>
    </row>
    <row r="436" spans="18:23" x14ac:dyDescent="0.2">
      <c r="R436" s="75"/>
      <c r="T436" s="102"/>
      <c r="U436" s="103"/>
      <c r="V436" s="104"/>
      <c r="W436" s="105"/>
    </row>
    <row r="437" spans="18:23" x14ac:dyDescent="0.2">
      <c r="R437" s="75"/>
      <c r="T437" s="96"/>
      <c r="U437" s="97"/>
      <c r="V437" s="97"/>
      <c r="W437" s="98"/>
    </row>
    <row r="438" spans="18:23" x14ac:dyDescent="0.2">
      <c r="R438" s="75"/>
      <c r="T438" s="96"/>
      <c r="U438" s="97"/>
      <c r="V438" s="97"/>
      <c r="W438" s="98"/>
    </row>
    <row r="439" spans="18:23" x14ac:dyDescent="0.2">
      <c r="R439" s="75"/>
      <c r="T439" s="96"/>
      <c r="U439" s="97"/>
      <c r="V439" s="97"/>
      <c r="W439" s="98"/>
    </row>
    <row r="440" spans="18:23" x14ac:dyDescent="0.2">
      <c r="R440" s="75"/>
      <c r="T440" s="102"/>
      <c r="U440" s="103"/>
      <c r="V440" s="104"/>
      <c r="W440" s="105"/>
    </row>
    <row r="441" spans="18:23" x14ac:dyDescent="0.2">
      <c r="R441" s="75"/>
      <c r="T441" s="96"/>
      <c r="U441" s="97"/>
      <c r="V441" s="97"/>
      <c r="W441" s="98"/>
    </row>
    <row r="442" spans="18:23" x14ac:dyDescent="0.2">
      <c r="R442" s="75"/>
      <c r="T442" s="96"/>
      <c r="U442" s="97"/>
      <c r="V442" s="97"/>
      <c r="W442" s="98"/>
    </row>
    <row r="443" spans="18:23" x14ac:dyDescent="0.2">
      <c r="R443" s="75"/>
      <c r="T443" s="96"/>
      <c r="U443" s="97"/>
      <c r="V443" s="97"/>
      <c r="W443" s="98"/>
    </row>
    <row r="444" spans="18:23" x14ac:dyDescent="0.2">
      <c r="R444" s="75"/>
      <c r="T444" s="102"/>
      <c r="U444" s="103"/>
      <c r="V444" s="104"/>
      <c r="W444" s="105"/>
    </row>
    <row r="445" spans="18:23" x14ac:dyDescent="0.2">
      <c r="R445" s="75"/>
      <c r="T445" s="96"/>
      <c r="U445" s="97"/>
      <c r="V445" s="97"/>
      <c r="W445" s="98"/>
    </row>
    <row r="446" spans="18:23" x14ac:dyDescent="0.2">
      <c r="R446" s="75"/>
      <c r="T446" s="96"/>
      <c r="U446" s="97"/>
      <c r="V446" s="97"/>
      <c r="W446" s="98"/>
    </row>
    <row r="447" spans="18:23" x14ac:dyDescent="0.2">
      <c r="R447" s="75"/>
      <c r="T447" s="96"/>
      <c r="U447" s="97"/>
      <c r="V447" s="97"/>
      <c r="W447" s="98"/>
    </row>
    <row r="448" spans="18:23" x14ac:dyDescent="0.2">
      <c r="R448" s="75"/>
      <c r="T448" s="102"/>
      <c r="U448" s="103"/>
      <c r="V448" s="104"/>
      <c r="W448" s="105"/>
    </row>
    <row r="449" spans="18:23" x14ac:dyDescent="0.2">
      <c r="R449" s="75"/>
      <c r="T449" s="96"/>
      <c r="U449" s="97"/>
      <c r="V449" s="97"/>
      <c r="W449" s="98"/>
    </row>
    <row r="450" spans="18:23" x14ac:dyDescent="0.2">
      <c r="R450" s="75"/>
      <c r="T450" s="96"/>
      <c r="U450" s="97"/>
      <c r="V450" s="97"/>
      <c r="W450" s="98"/>
    </row>
    <row r="451" spans="18:23" x14ac:dyDescent="0.2">
      <c r="R451" s="75"/>
      <c r="T451" s="96"/>
      <c r="U451" s="97"/>
      <c r="V451" s="97"/>
      <c r="W451" s="98"/>
    </row>
    <row r="452" spans="18:23" x14ac:dyDescent="0.2">
      <c r="R452" s="75"/>
      <c r="T452" s="102"/>
      <c r="U452" s="103"/>
      <c r="V452" s="104"/>
      <c r="W452" s="105"/>
    </row>
    <row r="453" spans="18:23" x14ac:dyDescent="0.2">
      <c r="R453" s="75"/>
      <c r="T453" s="96"/>
      <c r="U453" s="97"/>
      <c r="V453" s="97"/>
      <c r="W453" s="98"/>
    </row>
    <row r="454" spans="18:23" x14ac:dyDescent="0.2">
      <c r="R454" s="75"/>
      <c r="T454" s="96"/>
      <c r="U454" s="97"/>
      <c r="V454" s="97"/>
      <c r="W454" s="98"/>
    </row>
    <row r="455" spans="18:23" x14ac:dyDescent="0.2">
      <c r="R455" s="75"/>
      <c r="T455" s="96"/>
      <c r="U455" s="97"/>
      <c r="V455" s="97"/>
      <c r="W455" s="98"/>
    </row>
    <row r="456" spans="18:23" x14ac:dyDescent="0.2">
      <c r="R456" s="75"/>
      <c r="T456" s="102"/>
      <c r="U456" s="103"/>
      <c r="V456" s="104"/>
      <c r="W456" s="105"/>
    </row>
    <row r="457" spans="18:23" x14ac:dyDescent="0.2">
      <c r="R457" s="75"/>
      <c r="T457" s="96"/>
      <c r="U457" s="97"/>
      <c r="V457" s="97"/>
      <c r="W457" s="98"/>
    </row>
    <row r="458" spans="18:23" x14ac:dyDescent="0.2">
      <c r="R458" s="75"/>
      <c r="T458" s="96"/>
      <c r="U458" s="97"/>
      <c r="V458" s="97"/>
      <c r="W458" s="98"/>
    </row>
    <row r="459" spans="18:23" x14ac:dyDescent="0.2">
      <c r="R459" s="75"/>
      <c r="T459" s="96"/>
      <c r="U459" s="97"/>
      <c r="V459" s="97"/>
      <c r="W459" s="98"/>
    </row>
    <row r="460" spans="18:23" x14ac:dyDescent="0.2">
      <c r="R460" s="75"/>
      <c r="T460" s="102"/>
      <c r="U460" s="103"/>
      <c r="V460" s="104"/>
      <c r="W460" s="105"/>
    </row>
    <row r="461" spans="18:23" x14ac:dyDescent="0.2">
      <c r="R461" s="75"/>
      <c r="T461" s="96"/>
      <c r="U461" s="97"/>
      <c r="V461" s="97"/>
      <c r="W461" s="98"/>
    </row>
    <row r="462" spans="18:23" x14ac:dyDescent="0.2">
      <c r="R462" s="75"/>
      <c r="T462" s="96"/>
      <c r="U462" s="97"/>
      <c r="V462" s="97"/>
      <c r="W462" s="98"/>
    </row>
    <row r="463" spans="18:23" x14ac:dyDescent="0.2">
      <c r="R463" s="75"/>
      <c r="T463" s="96"/>
      <c r="U463" s="97"/>
      <c r="V463" s="97"/>
      <c r="W463" s="98"/>
    </row>
    <row r="464" spans="18:23" x14ac:dyDescent="0.2">
      <c r="R464" s="75"/>
      <c r="T464" s="102"/>
      <c r="U464" s="103"/>
      <c r="V464" s="104"/>
      <c r="W464" s="105"/>
    </row>
    <row r="465" spans="18:23" x14ac:dyDescent="0.2">
      <c r="R465" s="75"/>
      <c r="T465" s="96"/>
      <c r="U465" s="97"/>
      <c r="V465" s="97"/>
      <c r="W465" s="98"/>
    </row>
    <row r="466" spans="18:23" x14ac:dyDescent="0.2">
      <c r="R466" s="75"/>
      <c r="T466" s="96"/>
      <c r="U466" s="97"/>
      <c r="V466" s="97"/>
      <c r="W466" s="98"/>
    </row>
    <row r="467" spans="18:23" x14ac:dyDescent="0.2">
      <c r="R467" s="75"/>
      <c r="T467" s="96"/>
      <c r="U467" s="97"/>
      <c r="V467" s="97"/>
      <c r="W467" s="98"/>
    </row>
    <row r="468" spans="18:23" x14ac:dyDescent="0.2">
      <c r="R468" s="75"/>
      <c r="T468" s="102"/>
      <c r="U468" s="103"/>
      <c r="V468" s="104"/>
      <c r="W468" s="105"/>
    </row>
    <row r="469" spans="18:23" x14ac:dyDescent="0.2">
      <c r="R469" s="75"/>
      <c r="T469" s="96"/>
      <c r="U469" s="97"/>
      <c r="V469" s="97"/>
      <c r="W469" s="98"/>
    </row>
    <row r="470" spans="18:23" x14ac:dyDescent="0.2">
      <c r="R470" s="75"/>
      <c r="T470" s="96"/>
      <c r="U470" s="97"/>
      <c r="V470" s="97"/>
      <c r="W470" s="98"/>
    </row>
    <row r="471" spans="18:23" x14ac:dyDescent="0.2">
      <c r="R471" s="75"/>
      <c r="T471" s="96"/>
      <c r="U471" s="97"/>
      <c r="V471" s="97"/>
      <c r="W471" s="98"/>
    </row>
    <row r="472" spans="18:23" x14ac:dyDescent="0.2">
      <c r="R472" s="75"/>
      <c r="T472" s="102"/>
      <c r="U472" s="103"/>
      <c r="V472" s="104"/>
      <c r="W472" s="105"/>
    </row>
    <row r="473" spans="18:23" x14ac:dyDescent="0.2">
      <c r="R473" s="75"/>
      <c r="T473" s="96"/>
      <c r="U473" s="97"/>
      <c r="V473" s="97"/>
      <c r="W473" s="98"/>
    </row>
    <row r="474" spans="18:23" x14ac:dyDescent="0.2">
      <c r="R474" s="75"/>
      <c r="T474" s="96"/>
      <c r="U474" s="97"/>
      <c r="V474" s="97"/>
      <c r="W474" s="98"/>
    </row>
    <row r="475" spans="18:23" x14ac:dyDescent="0.2">
      <c r="R475" s="75"/>
      <c r="T475" s="96"/>
      <c r="U475" s="97"/>
      <c r="V475" s="97"/>
      <c r="W475" s="98"/>
    </row>
    <row r="476" spans="18:23" x14ac:dyDescent="0.2">
      <c r="R476" s="75"/>
      <c r="T476" s="102"/>
      <c r="U476" s="103"/>
      <c r="V476" s="104"/>
      <c r="W476" s="105"/>
    </row>
    <row r="477" spans="18:23" x14ac:dyDescent="0.2">
      <c r="R477" s="75"/>
      <c r="T477" s="96"/>
      <c r="U477" s="97"/>
      <c r="V477" s="97"/>
      <c r="W477" s="98"/>
    </row>
    <row r="478" spans="18:23" x14ac:dyDescent="0.2">
      <c r="R478" s="75"/>
      <c r="T478" s="96"/>
      <c r="U478" s="97"/>
      <c r="V478" s="97"/>
      <c r="W478" s="98"/>
    </row>
    <row r="479" spans="18:23" x14ac:dyDescent="0.2">
      <c r="R479" s="75"/>
      <c r="T479" s="96"/>
      <c r="U479" s="97"/>
      <c r="V479" s="97"/>
      <c r="W479" s="98"/>
    </row>
    <row r="480" spans="18:23" x14ac:dyDescent="0.2">
      <c r="R480" s="75"/>
      <c r="T480" s="102"/>
      <c r="U480" s="103"/>
      <c r="V480" s="104"/>
      <c r="W480" s="105"/>
    </row>
  </sheetData>
  <pageMargins left="0.7" right="0.7" top="0.75" bottom="0.75" header="0.3" footer="0.3"/>
  <pageSetup orientation="portrait" horizontalDpi="0" verticalDpi="0"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d54e9f-ac00-43e1-92ed-67ff343640da" xsi:nil="true"/>
    <lcf76f155ced4ddcb4097134ff3c332f xmlns="df3a4661-ae8f-4b53-9a15-a52e56768ad8">
      <Terms xmlns="http://schemas.microsoft.com/office/infopath/2007/PartnerControls"/>
    </lcf76f155ced4ddcb4097134ff3c332f>
  </documentManagement>
</p:properties>
</file>

<file path=customXml/item2.xml><?xml version="1.0" encoding="utf-8"?>
<?mso-contentType ?>
<spe:Receivers xmlns:spe="http://schemas.microsoft.com/sharepoint/event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8BE39FBEAD1A48AE7B1BFFEBFF8A07" ma:contentTypeVersion="5559" ma:contentTypeDescription="Create a new document." ma:contentTypeScope="" ma:versionID="f84084b9dedb5ce595aa03358ec534ac">
  <xsd:schema xmlns:xsd="http://www.w3.org/2001/XMLSchema" xmlns:xs="http://www.w3.org/2001/XMLSchema" xmlns:p="http://schemas.microsoft.com/office/2006/metadata/properties" xmlns:ns2="57536742-d7eb-4eb0-8cdb-d69a6240b5bc" xmlns:ns3="df3a4661-ae8f-4b53-9a15-a52e56768ad8" xmlns:ns4="e2400497-19ce-4944-bb67-66497a5b26c0" xmlns:ns5="abd54e9f-ac00-43e1-92ed-67ff343640da" targetNamespace="http://schemas.microsoft.com/office/2006/metadata/properties" ma:root="true" ma:fieldsID="2dd9911bd64ce6751c3a45860266f4ba" ns2:_="" ns3:_="" ns4:_="" ns5:_="">
    <xsd:import namespace="57536742-d7eb-4eb0-8cdb-d69a6240b5bc"/>
    <xsd:import namespace="df3a4661-ae8f-4b53-9a15-a52e56768ad8"/>
    <xsd:import namespace="e2400497-19ce-4944-bb67-66497a5b26c0"/>
    <xsd:import namespace="abd54e9f-ac00-43e1-92ed-67ff343640d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3:MediaLengthInSeconds" minOccurs="0"/>
                <xsd:element ref="ns3:lcf76f155ced4ddcb4097134ff3c332f" minOccurs="0"/>
                <xsd:element ref="ns5:TaxCatchAll" minOccurs="0"/>
                <xsd:element ref="ns3:MediaServiceObjectDetectorVersions" minOccurs="0"/>
                <xsd:element ref="ns3:MediaServiceSearchPropertie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536742-d7eb-4eb0-8cdb-d69a6240b5bc" elementFormDefault="qualified">
    <xsd:import namespace="http://schemas.microsoft.com/office/2006/documentManagement/types"/>
    <xsd:import namespace="http://schemas.microsoft.com/office/infopath/2007/PartnerControls"/>
    <xsd:element name="_dlc_DocId" ma:index="4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a4661-ae8f-4b53-9a15-a52e56768a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771c2b29-a11c-43ed-8b00-f264793a87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9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400497-19ce-4944-bb67-66497a5b26c0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d54e9f-ac00-43e1-92ed-67ff343640da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53d95a9d-c394-4146-a844-2453be9b8793}" ma:internalName="TaxCatchAll" ma:showField="CatchAllData" ma:web="57536742-d7eb-4eb0-8cdb-d69a6240b5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C7D6C1-A751-4D5E-A29C-4843487CE898}">
  <ds:schemaRefs>
    <ds:schemaRef ds:uri="http://schemas.microsoft.com/office/2006/metadata/properties"/>
    <ds:schemaRef ds:uri="http://schemas.microsoft.com/office/infopath/2007/PartnerControls"/>
    <ds:schemaRef ds:uri="abd54e9f-ac00-43e1-92ed-67ff343640da"/>
    <ds:schemaRef ds:uri="df3a4661-ae8f-4b53-9a15-a52e56768ad8"/>
  </ds:schemaRefs>
</ds:datastoreItem>
</file>

<file path=customXml/itemProps2.xml><?xml version="1.0" encoding="utf-8"?>
<ds:datastoreItem xmlns:ds="http://schemas.openxmlformats.org/officeDocument/2006/customXml" ds:itemID="{04A1C919-0E6F-4D9A-B116-155205C142A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ECBD79FF-8608-4F05-8BA7-EE8843530F0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23AEE68-EB08-4B4E-A647-82236B843C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536742-d7eb-4eb0-8cdb-d69a6240b5bc"/>
    <ds:schemaRef ds:uri="df3a4661-ae8f-4b53-9a15-a52e56768ad8"/>
    <ds:schemaRef ds:uri="e2400497-19ce-4944-bb67-66497a5b26c0"/>
    <ds:schemaRef ds:uri="abd54e9f-ac00-43e1-92ed-67ff343640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</vt:lpstr>
      <vt:lpstr>MasterPivot</vt:lpstr>
      <vt:lpstr>Distribution_R</vt:lpstr>
      <vt:lpstr>Distribution_Excel</vt:lpstr>
      <vt:lpstr>HPFC MA</vt:lpstr>
      <vt:lpstr>HPFC LA</vt:lpstr>
      <vt:lpstr>MPFC MA</vt:lpstr>
      <vt:lpstr>MPFC LA</vt:lpstr>
      <vt:lpstr>LPFC MA</vt:lpstr>
      <vt:lpstr>LPFC LA</vt:lpstr>
      <vt:lpstr>Summary</vt:lpstr>
      <vt:lpstr>ANOVA</vt:lpstr>
      <vt:lpstr>Sources</vt:lpstr>
      <vt:lpstr>ClusterPlotStatsCalcs</vt:lpstr>
      <vt:lpstr>StrataClusterAvgs</vt:lpstr>
      <vt:lpstr>BoxAndHistogram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Goslee, Katie</dc:creator>
  <cp:keywords/>
  <dc:description/>
  <cp:lastModifiedBy>Murphy, Seamus</cp:lastModifiedBy>
  <cp:revision/>
  <dcterms:created xsi:type="dcterms:W3CDTF">2019-07-30T17:32:58Z</dcterms:created>
  <dcterms:modified xsi:type="dcterms:W3CDTF">2025-05-05T20:42:41Z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0x010100528BE39FBEAD1A48AE7B1BFFEBFF8A07</vt:lpwstr>
  </property>
  <property fmtid="{D5CDD505-2E9C-101B-9397-08002B2CF9AE}" pid="3" name="MSIP_Label_65bd367d-9e3b-49e5-aa9a-caafdafee3aa_Enabled">
    <vt:lpwstr>true</vt:lpwstr>
  </property>
  <property fmtid="{D5CDD505-2E9C-101B-9397-08002B2CF9AE}" pid="4" name="MSIP_Label_65bd367d-9e3b-49e5-aa9a-caafdafee3aa_SetDate">
    <vt:lpwstr>2020-10-19T15:15:22Z</vt:lpwstr>
  </property>
  <property fmtid="{D5CDD505-2E9C-101B-9397-08002B2CF9AE}" pid="5" name="MSIP_Label_65bd367d-9e3b-49e5-aa9a-caafdafee3aa_Method">
    <vt:lpwstr>Standard</vt:lpwstr>
  </property>
  <property fmtid="{D5CDD505-2E9C-101B-9397-08002B2CF9AE}" pid="6" name="MSIP_Label_65bd367d-9e3b-49e5-aa9a-caafdafee3aa_Name">
    <vt:lpwstr>65bd367d-9e3b-49e5-aa9a-caafdafee3aa</vt:lpwstr>
  </property>
  <property fmtid="{D5CDD505-2E9C-101B-9397-08002B2CF9AE}" pid="7" name="MSIP_Label_65bd367d-9e3b-49e5-aa9a-caafdafee3aa_SiteId">
    <vt:lpwstr>9be3e276-28d8-4cd8-8f84-02cf1911da9c</vt:lpwstr>
  </property>
  <property fmtid="{D5CDD505-2E9C-101B-9397-08002B2CF9AE}" pid="8" name="MSIP_Label_65bd367d-9e3b-49e5-aa9a-caafdafee3aa_ActionId">
    <vt:lpwstr>c0231036-e163-443c-a037-6130e6ea7864</vt:lpwstr>
  </property>
  <property fmtid="{D5CDD505-2E9C-101B-9397-08002B2CF9AE}" pid="9" name="MSIP_Label_65bd367d-9e3b-49e5-aa9a-caafdafee3aa_ContentBits">
    <vt:lpwstr>0</vt:lpwstr>
  </property>
  <property fmtid="{D5CDD505-2E9C-101B-9397-08002B2CF9AE}" pid="10" name="MediaServiceImageTags">
    <vt:lpwstr/>
  </property>
</Properties>
</file>