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\Documents\Thesis\thesis data\"/>
    </mc:Choice>
  </mc:AlternateContent>
  <xr:revisionPtr revIDLastSave="0" documentId="8_{68729F21-56AB-48A4-B95D-D2733F44A6D3}" xr6:coauthVersionLast="44" xr6:coauthVersionMax="44" xr10:uidLastSave="{00000000-0000-0000-0000-000000000000}"/>
  <bookViews>
    <workbookView xWindow="-110" yWindow="-110" windowWidth="19420" windowHeight="10420" xr2:uid="{0964C348-7C79-463C-8513-A8441AAC3F23}"/>
  </bookViews>
  <sheets>
    <sheet name="turfu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1" l="1"/>
  <c r="J43" i="1"/>
  <c r="I43" i="1"/>
  <c r="H43" i="1"/>
  <c r="G43" i="1"/>
  <c r="F43" i="1"/>
  <c r="E43" i="1"/>
  <c r="D43" i="1"/>
  <c r="C43" i="1"/>
  <c r="B43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D26" i="1"/>
  <c r="E25" i="1" s="1"/>
  <c r="F25" i="1" s="1"/>
  <c r="K25" i="1" s="1"/>
  <c r="E23" i="1"/>
  <c r="F23" i="1" s="1"/>
  <c r="K23" i="1" s="1"/>
  <c r="E22" i="1"/>
  <c r="F22" i="1" s="1"/>
  <c r="K22" i="1" s="1"/>
  <c r="E19" i="1"/>
  <c r="F19" i="1" s="1"/>
  <c r="K19" i="1" s="1"/>
  <c r="E18" i="1"/>
  <c r="F18" i="1" s="1"/>
  <c r="K18" i="1" s="1"/>
  <c r="D46" i="1" l="1"/>
  <c r="H46" i="1"/>
  <c r="E47" i="1"/>
  <c r="I47" i="1"/>
  <c r="D50" i="1"/>
  <c r="H50" i="1"/>
  <c r="E51" i="1"/>
  <c r="I51" i="1"/>
  <c r="C53" i="1"/>
  <c r="G53" i="1"/>
  <c r="E46" i="1"/>
  <c r="I46" i="1"/>
  <c r="B47" i="1"/>
  <c r="F47" i="1"/>
  <c r="J47" i="1"/>
  <c r="E50" i="1"/>
  <c r="I50" i="1"/>
  <c r="B51" i="1"/>
  <c r="F51" i="1"/>
  <c r="J51" i="1"/>
  <c r="D53" i="1"/>
  <c r="H53" i="1"/>
  <c r="D44" i="1"/>
  <c r="B46" i="1"/>
  <c r="F46" i="1"/>
  <c r="J46" i="1"/>
  <c r="C47" i="1"/>
  <c r="G47" i="1"/>
  <c r="E49" i="1"/>
  <c r="I49" i="1"/>
  <c r="B50" i="1"/>
  <c r="F50" i="1"/>
  <c r="J50" i="1"/>
  <c r="C51" i="1"/>
  <c r="G51" i="1"/>
  <c r="E53" i="1"/>
  <c r="I53" i="1"/>
  <c r="I44" i="1"/>
  <c r="C46" i="1"/>
  <c r="G46" i="1"/>
  <c r="D47" i="1"/>
  <c r="H47" i="1"/>
  <c r="E48" i="1"/>
  <c r="I48" i="1"/>
  <c r="J49" i="1"/>
  <c r="C50" i="1"/>
  <c r="G50" i="1"/>
  <c r="D51" i="1"/>
  <c r="H51" i="1"/>
  <c r="B53" i="1"/>
  <c r="F53" i="1"/>
  <c r="J53" i="1"/>
  <c r="E16" i="1"/>
  <c r="F16" i="1" s="1"/>
  <c r="K16" i="1" s="1"/>
  <c r="E20" i="1"/>
  <c r="F20" i="1" s="1"/>
  <c r="K20" i="1" s="1"/>
  <c r="E24" i="1"/>
  <c r="F24" i="1" s="1"/>
  <c r="K24" i="1" s="1"/>
  <c r="E17" i="1"/>
  <c r="F17" i="1" s="1"/>
  <c r="K17" i="1" s="1"/>
  <c r="E21" i="1"/>
  <c r="F21" i="1" s="1"/>
  <c r="K21" i="1" s="1"/>
  <c r="F49" i="1" l="1"/>
  <c r="J45" i="1"/>
  <c r="E44" i="1"/>
  <c r="D52" i="1"/>
  <c r="H48" i="1"/>
  <c r="E45" i="1"/>
  <c r="H49" i="1"/>
  <c r="C44" i="1"/>
  <c r="F52" i="1"/>
  <c r="J48" i="1"/>
  <c r="C45" i="1"/>
  <c r="I52" i="1"/>
  <c r="B49" i="1"/>
  <c r="F45" i="1"/>
  <c r="D48" i="1"/>
  <c r="H44" i="1"/>
  <c r="G52" i="1"/>
  <c r="D49" i="1"/>
  <c r="H45" i="1"/>
  <c r="B52" i="1"/>
  <c r="F48" i="1"/>
  <c r="J44" i="1"/>
  <c r="E52" i="1"/>
  <c r="B45" i="1"/>
  <c r="C52" i="1"/>
  <c r="G48" i="1"/>
  <c r="D45" i="1"/>
  <c r="G49" i="1"/>
  <c r="B48" i="1"/>
  <c r="F44" i="1"/>
  <c r="H52" i="1"/>
  <c r="I45" i="1"/>
  <c r="C48" i="1"/>
  <c r="G44" i="1"/>
  <c r="J52" i="1"/>
  <c r="C49" i="1"/>
  <c r="G45" i="1"/>
  <c r="B44" i="1"/>
</calcChain>
</file>

<file path=xl/sharedStrings.xml><?xml version="1.0" encoding="utf-8"?>
<sst xmlns="http://schemas.openxmlformats.org/spreadsheetml/2006/main" count="16" uniqueCount="14">
  <si>
    <t>Raw</t>
  </si>
  <si>
    <t>1st Oven dry</t>
  </si>
  <si>
    <t>Saturation</t>
  </si>
  <si>
    <t>Kpa</t>
  </si>
  <si>
    <t>Sample Volume</t>
  </si>
  <si>
    <t>mass</t>
  </si>
  <si>
    <t>height</t>
  </si>
  <si>
    <t>diam.</t>
  </si>
  <si>
    <t>avg diam</t>
  </si>
  <si>
    <t>Oven dry sample mass</t>
  </si>
  <si>
    <t>BD</t>
  </si>
  <si>
    <t>Mass of sample</t>
  </si>
  <si>
    <t>% Volumetric H2O</t>
  </si>
  <si>
    <t>Suction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</si>
</sst>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</a:t>
            </a:r>
            <a:r>
              <a:rPr lang="en-US" baseline="0"/>
              <a:t> Release for Gypsum from Pressure Plate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367823108837"/>
          <c:y val="0.14525500665290109"/>
          <c:w val="0.6814380166999493"/>
          <c:h val="0.69518246671198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turfus!$A$44</c:f>
              <c:strCache>
                <c:ptCount val="1"/>
                <c:pt idx="0">
                  <c:v>276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turfus!$B$44:$K$44</c:f>
              <c:numCache>
                <c:formatCode>General</c:formatCode>
                <c:ptCount val="10"/>
                <c:pt idx="0">
                  <c:v>0</c:v>
                </c:pt>
                <c:pt idx="1">
                  <c:v>0.36020627597397237</c:v>
                </c:pt>
                <c:pt idx="2">
                  <c:v>0.16370373863764748</c:v>
                </c:pt>
                <c:pt idx="3">
                  <c:v>0.1622524643589448</c:v>
                </c:pt>
                <c:pt idx="4">
                  <c:v>0.15964017065728034</c:v>
                </c:pt>
                <c:pt idx="5">
                  <c:v>0.16109144493598279</c:v>
                </c:pt>
                <c:pt idx="6">
                  <c:v>0.15441558325395116</c:v>
                </c:pt>
                <c:pt idx="7">
                  <c:v>0.14875561356701122</c:v>
                </c:pt>
                <c:pt idx="8">
                  <c:v>0.15702787695561565</c:v>
                </c:pt>
              </c:numCache>
            </c:numRef>
          </c:xVal>
          <c:yVal>
            <c:numRef>
              <c:f>turfus!$B$43:$K$43</c:f>
              <c:numCache>
                <c:formatCode>General</c:formatCode>
                <c:ptCount val="10"/>
                <c:pt idx="0">
                  <c:v>100000</c:v>
                </c:pt>
                <c:pt idx="1">
                  <c:v>0.1</c:v>
                </c:pt>
                <c:pt idx="2">
                  <c:v>33</c:v>
                </c:pt>
                <c:pt idx="3">
                  <c:v>66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7-4470-8311-FA966FBEDCDA}"/>
            </c:ext>
          </c:extLst>
        </c:ser>
        <c:ser>
          <c:idx val="1"/>
          <c:order val="1"/>
          <c:tx>
            <c:strRef>
              <c:f>turfus!$A$45</c:f>
              <c:strCache>
                <c:ptCount val="1"/>
                <c:pt idx="0">
                  <c:v>207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turfus!$B$45:$K$45</c:f>
              <c:numCache>
                <c:formatCode>General</c:formatCode>
                <c:ptCount val="10"/>
                <c:pt idx="0">
                  <c:v>0</c:v>
                </c:pt>
                <c:pt idx="1">
                  <c:v>0.34993522928682136</c:v>
                </c:pt>
                <c:pt idx="2">
                  <c:v>0.16654514679745333</c:v>
                </c:pt>
                <c:pt idx="3">
                  <c:v>0.16478741437742736</c:v>
                </c:pt>
                <c:pt idx="4">
                  <c:v>0.16390854816741438</c:v>
                </c:pt>
                <c:pt idx="5">
                  <c:v>0.16493389207909626</c:v>
                </c:pt>
                <c:pt idx="6">
                  <c:v>0.15541284147062259</c:v>
                </c:pt>
                <c:pt idx="7">
                  <c:v>0.15585227457562909</c:v>
                </c:pt>
                <c:pt idx="8">
                  <c:v>0.15848887320566801</c:v>
                </c:pt>
              </c:numCache>
            </c:numRef>
          </c:xVal>
          <c:yVal>
            <c:numRef>
              <c:f>turfus!$B$43:$K$43</c:f>
              <c:numCache>
                <c:formatCode>General</c:formatCode>
                <c:ptCount val="10"/>
                <c:pt idx="0">
                  <c:v>100000</c:v>
                </c:pt>
                <c:pt idx="1">
                  <c:v>0.1</c:v>
                </c:pt>
                <c:pt idx="2">
                  <c:v>33</c:v>
                </c:pt>
                <c:pt idx="3">
                  <c:v>66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7-4470-8311-FA966FBEDCDA}"/>
            </c:ext>
          </c:extLst>
        </c:ser>
        <c:ser>
          <c:idx val="2"/>
          <c:order val="2"/>
          <c:tx>
            <c:strRef>
              <c:f>turfus!$A$46</c:f>
              <c:strCache>
                <c:ptCount val="1"/>
                <c:pt idx="0">
                  <c:v>319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turfus!$B$46:$K$46</c:f>
              <c:numCache>
                <c:formatCode>General</c:formatCode>
                <c:ptCount val="10"/>
                <c:pt idx="0">
                  <c:v>0</c:v>
                </c:pt>
                <c:pt idx="1">
                  <c:v>0.36175573099412933</c:v>
                </c:pt>
                <c:pt idx="2">
                  <c:v>0.17659028250617412</c:v>
                </c:pt>
                <c:pt idx="3">
                  <c:v>0.1751368645431603</c:v>
                </c:pt>
                <c:pt idx="4">
                  <c:v>0.17411947196905067</c:v>
                </c:pt>
                <c:pt idx="5">
                  <c:v>0.17455549735795481</c:v>
                </c:pt>
                <c:pt idx="6">
                  <c:v>0.16845114191329691</c:v>
                </c:pt>
                <c:pt idx="7">
                  <c:v>0.16714306574658447</c:v>
                </c:pt>
                <c:pt idx="8">
                  <c:v>0.17092195245042036</c:v>
                </c:pt>
              </c:numCache>
            </c:numRef>
          </c:xVal>
          <c:yVal>
            <c:numRef>
              <c:f>turfus!$B$43:$K$43</c:f>
              <c:numCache>
                <c:formatCode>General</c:formatCode>
                <c:ptCount val="10"/>
                <c:pt idx="0">
                  <c:v>100000</c:v>
                </c:pt>
                <c:pt idx="1">
                  <c:v>0.1</c:v>
                </c:pt>
                <c:pt idx="2">
                  <c:v>33</c:v>
                </c:pt>
                <c:pt idx="3">
                  <c:v>66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7-4470-8311-FA966FBEDCDA}"/>
            </c:ext>
          </c:extLst>
        </c:ser>
        <c:ser>
          <c:idx val="3"/>
          <c:order val="3"/>
          <c:tx>
            <c:strRef>
              <c:f>turfus!$A$47</c:f>
              <c:strCache>
                <c:ptCount val="1"/>
                <c:pt idx="0">
                  <c:v>227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turfus!$B$47:$K$47</c:f>
              <c:numCache>
                <c:formatCode>General</c:formatCode>
                <c:ptCount val="10"/>
                <c:pt idx="0">
                  <c:v>0</c:v>
                </c:pt>
                <c:pt idx="1">
                  <c:v>0.39509069178139333</c:v>
                </c:pt>
                <c:pt idx="2">
                  <c:v>0.18091390915094657</c:v>
                </c:pt>
                <c:pt idx="3">
                  <c:v>0.17775318361669543</c:v>
                </c:pt>
                <c:pt idx="4">
                  <c:v>0.17745216213724299</c:v>
                </c:pt>
                <c:pt idx="5">
                  <c:v>0.17715114065779045</c:v>
                </c:pt>
                <c:pt idx="6">
                  <c:v>0.17098020032901445</c:v>
                </c:pt>
                <c:pt idx="7">
                  <c:v>0.17007713589065696</c:v>
                </c:pt>
                <c:pt idx="8">
                  <c:v>0.17338837216463432</c:v>
                </c:pt>
              </c:numCache>
            </c:numRef>
          </c:xVal>
          <c:yVal>
            <c:numRef>
              <c:f>turfus!$B$43:$K$43</c:f>
              <c:numCache>
                <c:formatCode>General</c:formatCode>
                <c:ptCount val="10"/>
                <c:pt idx="0">
                  <c:v>100000</c:v>
                </c:pt>
                <c:pt idx="1">
                  <c:v>0.1</c:v>
                </c:pt>
                <c:pt idx="2">
                  <c:v>33</c:v>
                </c:pt>
                <c:pt idx="3">
                  <c:v>66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7-4470-8311-FA966FBEDCDA}"/>
            </c:ext>
          </c:extLst>
        </c:ser>
        <c:ser>
          <c:idx val="4"/>
          <c:order val="4"/>
          <c:tx>
            <c:strRef>
              <c:f>turfus!$A$48</c:f>
              <c:strCache>
                <c:ptCount val="1"/>
                <c:pt idx="0">
                  <c:v>284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turfus!$B$48:$K$48</c:f>
              <c:numCache>
                <c:formatCode>General</c:formatCode>
                <c:ptCount val="10"/>
                <c:pt idx="0">
                  <c:v>0</c:v>
                </c:pt>
                <c:pt idx="1">
                  <c:v>0.35405389445698598</c:v>
                </c:pt>
                <c:pt idx="2">
                  <c:v>0.17846970963459316</c:v>
                </c:pt>
                <c:pt idx="3">
                  <c:v>0.17745977595032295</c:v>
                </c:pt>
                <c:pt idx="4">
                  <c:v>0.17601701354422283</c:v>
                </c:pt>
                <c:pt idx="5">
                  <c:v>0.17673839474727288</c:v>
                </c:pt>
                <c:pt idx="6">
                  <c:v>0.170245963919822</c:v>
                </c:pt>
                <c:pt idx="7">
                  <c:v>0.16620622918274144</c:v>
                </c:pt>
                <c:pt idx="8">
                  <c:v>0.16880320151372188</c:v>
                </c:pt>
              </c:numCache>
            </c:numRef>
          </c:xVal>
          <c:yVal>
            <c:numRef>
              <c:f>turfus!$B$43:$K$43</c:f>
              <c:numCache>
                <c:formatCode>General</c:formatCode>
                <c:ptCount val="10"/>
                <c:pt idx="0">
                  <c:v>100000</c:v>
                </c:pt>
                <c:pt idx="1">
                  <c:v>0.1</c:v>
                </c:pt>
                <c:pt idx="2">
                  <c:v>33</c:v>
                </c:pt>
                <c:pt idx="3">
                  <c:v>66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87-4470-8311-FA966FBED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46688"/>
        <c:axId val="522845512"/>
      </c:scatterChart>
      <c:valAx>
        <c:axId val="5228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Volumetric H2O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750349956255468"/>
              <c:y val="0.9210621733884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45512"/>
        <c:crossesAt val="0.1"/>
        <c:crossBetween val="midCat"/>
      </c:valAx>
      <c:valAx>
        <c:axId val="522845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Suction (Kpa)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34858709880509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4668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9</xdr:row>
      <xdr:rowOff>26986</xdr:rowOff>
    </xdr:from>
    <xdr:to>
      <xdr:col>21</xdr:col>
      <xdr:colOff>247650</xdr:colOff>
      <xdr:row>37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95A99-6592-4CEC-A7B4-688652825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ypsum_Release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urfus"/>
    </sheetNames>
    <sheetDataSet>
      <sheetData sheetId="0"/>
      <sheetData sheetId="1">
        <row r="43">
          <cell r="B43">
            <v>100000</v>
          </cell>
          <cell r="C43">
            <v>0.1</v>
          </cell>
          <cell r="D43">
            <v>33</v>
          </cell>
          <cell r="E43">
            <v>66</v>
          </cell>
          <cell r="F43">
            <v>100</v>
          </cell>
          <cell r="G43">
            <v>150</v>
          </cell>
          <cell r="H43">
            <v>300</v>
          </cell>
          <cell r="I43">
            <v>400</v>
          </cell>
          <cell r="J43">
            <v>500</v>
          </cell>
          <cell r="K43">
            <v>1000</v>
          </cell>
        </row>
        <row r="44">
          <cell r="A44">
            <v>276</v>
          </cell>
          <cell r="B44">
            <v>0</v>
          </cell>
          <cell r="C44">
            <v>0.36020627597397237</v>
          </cell>
          <cell r="D44">
            <v>0.16370373863764748</v>
          </cell>
          <cell r="E44">
            <v>0.1622524643589448</v>
          </cell>
          <cell r="F44">
            <v>0.15964017065728034</v>
          </cell>
          <cell r="G44">
            <v>0.16109144493598279</v>
          </cell>
          <cell r="H44">
            <v>0.15441558325395116</v>
          </cell>
          <cell r="I44">
            <v>0.14875561356701122</v>
          </cell>
          <cell r="J44">
            <v>0.15702787695561565</v>
          </cell>
        </row>
        <row r="45">
          <cell r="A45">
            <v>207</v>
          </cell>
          <cell r="B45">
            <v>0</v>
          </cell>
          <cell r="C45">
            <v>0.34993522928682136</v>
          </cell>
          <cell r="D45">
            <v>0.16654514679745333</v>
          </cell>
          <cell r="E45">
            <v>0.16478741437742736</v>
          </cell>
          <cell r="F45">
            <v>0.16390854816741438</v>
          </cell>
          <cell r="G45">
            <v>0.16493389207909626</v>
          </cell>
          <cell r="H45">
            <v>0.15541284147062259</v>
          </cell>
          <cell r="I45">
            <v>0.15585227457562909</v>
          </cell>
          <cell r="J45">
            <v>0.15848887320566801</v>
          </cell>
        </row>
        <row r="46">
          <cell r="A46">
            <v>319</v>
          </cell>
          <cell r="B46">
            <v>0</v>
          </cell>
          <cell r="C46">
            <v>0.36175573099412933</v>
          </cell>
          <cell r="D46">
            <v>0.17659028250617412</v>
          </cell>
          <cell r="E46">
            <v>0.1751368645431603</v>
          </cell>
          <cell r="F46">
            <v>0.17411947196905067</v>
          </cell>
          <cell r="G46">
            <v>0.17455549735795481</v>
          </cell>
          <cell r="H46">
            <v>0.16845114191329691</v>
          </cell>
          <cell r="I46">
            <v>0.16714306574658447</v>
          </cell>
          <cell r="J46">
            <v>0.17092195245042036</v>
          </cell>
        </row>
        <row r="47">
          <cell r="A47">
            <v>227</v>
          </cell>
          <cell r="B47">
            <v>0</v>
          </cell>
          <cell r="C47">
            <v>0.39509069178139333</v>
          </cell>
          <cell r="D47">
            <v>0.18091390915094657</v>
          </cell>
          <cell r="E47">
            <v>0.17775318361669543</v>
          </cell>
          <cell r="F47">
            <v>0.17745216213724299</v>
          </cell>
          <cell r="G47">
            <v>0.17715114065779045</v>
          </cell>
          <cell r="H47">
            <v>0.17098020032901445</v>
          </cell>
          <cell r="I47">
            <v>0.17007713589065696</v>
          </cell>
          <cell r="J47">
            <v>0.17338837216463432</v>
          </cell>
        </row>
        <row r="48">
          <cell r="A48">
            <v>284</v>
          </cell>
          <cell r="B48">
            <v>0</v>
          </cell>
          <cell r="C48">
            <v>0.35405389445698598</v>
          </cell>
          <cell r="D48">
            <v>0.17846970963459316</v>
          </cell>
          <cell r="E48">
            <v>0.17745977595032295</v>
          </cell>
          <cell r="F48">
            <v>0.17601701354422283</v>
          </cell>
          <cell r="G48">
            <v>0.17673839474727288</v>
          </cell>
          <cell r="H48">
            <v>0.170245963919822</v>
          </cell>
          <cell r="I48">
            <v>0.16620622918274144</v>
          </cell>
          <cell r="J48">
            <v>0.16880320151372188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6C90-39A6-48D0-B479-E89943D573C9}">
  <dimension ref="A1:L53"/>
  <sheetViews>
    <sheetView tabSelected="1" topLeftCell="D31" workbookViewId="0">
      <selection activeCell="L44" sqref="L44"/>
    </sheetView>
  </sheetViews>
  <sheetFormatPr defaultRowHeight="14.5" x14ac:dyDescent="0.35"/>
  <sheetData>
    <row r="1" spans="1:12" x14ac:dyDescent="0.35">
      <c r="A1" t="s">
        <v>0</v>
      </c>
    </row>
    <row r="2" spans="1:12" x14ac:dyDescent="0.35">
      <c r="B2" t="s">
        <v>1</v>
      </c>
      <c r="C2" t="s">
        <v>2</v>
      </c>
    </row>
    <row r="3" spans="1:12" x14ac:dyDescent="0.35">
      <c r="A3" t="s">
        <v>3</v>
      </c>
      <c r="B3">
        <v>100000</v>
      </c>
      <c r="C3">
        <v>0.1</v>
      </c>
      <c r="D3">
        <v>33</v>
      </c>
      <c r="E3">
        <v>66</v>
      </c>
      <c r="F3">
        <v>100</v>
      </c>
      <c r="G3">
        <v>150</v>
      </c>
      <c r="H3">
        <v>300</v>
      </c>
      <c r="I3">
        <v>400</v>
      </c>
      <c r="J3">
        <v>500</v>
      </c>
      <c r="K3">
        <v>1000</v>
      </c>
      <c r="L3">
        <v>15000</v>
      </c>
    </row>
    <row r="4" spans="1:12" x14ac:dyDescent="0.35">
      <c r="A4">
        <v>276</v>
      </c>
      <c r="B4">
        <v>45.29</v>
      </c>
      <c r="C4">
        <v>70.11</v>
      </c>
      <c r="D4">
        <v>56.57</v>
      </c>
      <c r="E4">
        <v>56.47</v>
      </c>
      <c r="F4">
        <v>56.29</v>
      </c>
      <c r="G4">
        <v>56.39</v>
      </c>
      <c r="H4">
        <v>55.93</v>
      </c>
      <c r="I4">
        <v>55.54</v>
      </c>
      <c r="J4">
        <v>56.11</v>
      </c>
    </row>
    <row r="5" spans="1:12" x14ac:dyDescent="0.35">
      <c r="A5">
        <v>207</v>
      </c>
      <c r="B5">
        <v>45.11</v>
      </c>
      <c r="C5">
        <v>69</v>
      </c>
      <c r="D5">
        <v>56.48</v>
      </c>
      <c r="E5">
        <v>56.36</v>
      </c>
      <c r="F5">
        <v>56.3</v>
      </c>
      <c r="G5">
        <v>56.37</v>
      </c>
      <c r="H5">
        <v>55.72</v>
      </c>
      <c r="I5">
        <v>55.75</v>
      </c>
      <c r="J5">
        <v>55.93</v>
      </c>
    </row>
    <row r="6" spans="1:12" x14ac:dyDescent="0.35">
      <c r="A6">
        <v>319</v>
      </c>
      <c r="B6">
        <v>43.91</v>
      </c>
      <c r="C6">
        <v>68.8</v>
      </c>
      <c r="D6">
        <v>56.06</v>
      </c>
      <c r="E6">
        <v>55.96</v>
      </c>
      <c r="F6">
        <v>55.89</v>
      </c>
      <c r="G6">
        <v>55.92</v>
      </c>
      <c r="H6">
        <v>55.5</v>
      </c>
      <c r="I6">
        <v>55.41</v>
      </c>
      <c r="J6">
        <v>55.67</v>
      </c>
    </row>
    <row r="7" spans="1:12" x14ac:dyDescent="0.35">
      <c r="A7">
        <v>227</v>
      </c>
      <c r="B7">
        <v>43.38</v>
      </c>
      <c r="C7">
        <v>69.63</v>
      </c>
      <c r="D7">
        <v>55.4</v>
      </c>
      <c r="E7">
        <v>55.19</v>
      </c>
      <c r="F7">
        <v>55.17</v>
      </c>
      <c r="G7">
        <v>55.15</v>
      </c>
      <c r="H7">
        <v>54.74</v>
      </c>
      <c r="I7">
        <v>54.68</v>
      </c>
      <c r="J7">
        <v>54.9</v>
      </c>
    </row>
    <row r="8" spans="1:12" x14ac:dyDescent="0.35">
      <c r="A8">
        <v>284</v>
      </c>
      <c r="B8">
        <v>44.21</v>
      </c>
      <c r="C8">
        <v>68.75</v>
      </c>
      <c r="D8">
        <v>56.58</v>
      </c>
      <c r="E8">
        <v>56.51</v>
      </c>
      <c r="F8">
        <v>56.41</v>
      </c>
      <c r="G8">
        <v>56.46</v>
      </c>
      <c r="H8">
        <v>56.01</v>
      </c>
      <c r="I8">
        <v>55.73</v>
      </c>
      <c r="J8">
        <v>55.91</v>
      </c>
    </row>
    <row r="9" spans="1:12" x14ac:dyDescent="0.35">
      <c r="A9">
        <v>369</v>
      </c>
      <c r="B9">
        <v>42.72</v>
      </c>
      <c r="C9">
        <v>66.87</v>
      </c>
      <c r="D9">
        <v>54.09</v>
      </c>
      <c r="E9">
        <v>53.97</v>
      </c>
      <c r="F9">
        <v>53.92</v>
      </c>
      <c r="G9">
        <v>53.7</v>
      </c>
      <c r="H9">
        <v>53.5</v>
      </c>
      <c r="I9">
        <v>53.45</v>
      </c>
      <c r="J9">
        <v>53.59</v>
      </c>
    </row>
    <row r="10" spans="1:12" x14ac:dyDescent="0.35">
      <c r="A10">
        <v>305</v>
      </c>
      <c r="B10">
        <v>40.340000000000003</v>
      </c>
      <c r="C10">
        <v>62.47</v>
      </c>
      <c r="D10">
        <v>50.75</v>
      </c>
      <c r="E10">
        <v>50.66</v>
      </c>
      <c r="F10">
        <v>50.64</v>
      </c>
      <c r="G10">
        <v>50.55</v>
      </c>
      <c r="H10">
        <v>50.15</v>
      </c>
      <c r="I10">
        <v>50.24</v>
      </c>
      <c r="J10">
        <v>50.39</v>
      </c>
    </row>
    <row r="11" spans="1:12" x14ac:dyDescent="0.35">
      <c r="A11">
        <v>299</v>
      </c>
      <c r="B11">
        <v>42.34</v>
      </c>
      <c r="C11">
        <v>67.12</v>
      </c>
      <c r="D11">
        <v>53.83</v>
      </c>
      <c r="E11">
        <v>53.7</v>
      </c>
      <c r="F11">
        <v>53.54</v>
      </c>
      <c r="G11">
        <v>53.71</v>
      </c>
      <c r="H11">
        <v>53.08</v>
      </c>
      <c r="I11">
        <v>53.15</v>
      </c>
      <c r="J11">
        <v>53.32</v>
      </c>
    </row>
    <row r="12" spans="1:12" x14ac:dyDescent="0.35">
      <c r="A12">
        <v>408</v>
      </c>
      <c r="B12">
        <v>42.29</v>
      </c>
      <c r="C12">
        <v>66.72</v>
      </c>
      <c r="D12">
        <v>53.63</v>
      </c>
      <c r="E12">
        <v>53.53</v>
      </c>
      <c r="F12">
        <v>53.44</v>
      </c>
      <c r="G12">
        <v>53.39</v>
      </c>
      <c r="H12">
        <v>52.19</v>
      </c>
      <c r="I12">
        <v>53</v>
      </c>
      <c r="J12">
        <v>53.08</v>
      </c>
    </row>
    <row r="13" spans="1:12" x14ac:dyDescent="0.35">
      <c r="A13">
        <v>489</v>
      </c>
      <c r="B13">
        <v>43.53</v>
      </c>
      <c r="C13">
        <v>68.11</v>
      </c>
      <c r="D13">
        <v>55.58</v>
      </c>
      <c r="E13">
        <v>55.51</v>
      </c>
      <c r="F13">
        <v>55.41</v>
      </c>
      <c r="G13">
        <v>55.41</v>
      </c>
      <c r="H13">
        <v>55.01</v>
      </c>
      <c r="I13">
        <v>54.94</v>
      </c>
      <c r="J13">
        <v>55.08</v>
      </c>
    </row>
    <row r="15" spans="1:12" x14ac:dyDescent="0.3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4</v>
      </c>
      <c r="H15" t="s">
        <v>9</v>
      </c>
      <c r="K15" t="s">
        <v>10</v>
      </c>
    </row>
    <row r="16" spans="1:12" x14ac:dyDescent="0.35">
      <c r="A16">
        <v>276</v>
      </c>
      <c r="B16">
        <v>21.76</v>
      </c>
      <c r="C16">
        <v>27.12</v>
      </c>
      <c r="D16">
        <v>40.15</v>
      </c>
      <c r="E16">
        <f>$D$26</f>
        <v>40.218000000000004</v>
      </c>
      <c r="F16">
        <f>0.001*C16*0.5*PI()*E16^2</f>
        <v>68.904962671426162</v>
      </c>
      <c r="H16">
        <v>45.29</v>
      </c>
      <c r="K16">
        <f>H16/F16</f>
        <v>0.65728212082438398</v>
      </c>
    </row>
    <row r="17" spans="1:12" x14ac:dyDescent="0.35">
      <c r="A17">
        <v>207</v>
      </c>
      <c r="B17">
        <v>21.73</v>
      </c>
      <c r="C17">
        <v>26.87</v>
      </c>
      <c r="D17">
        <v>40.090000000000003</v>
      </c>
      <c r="E17">
        <f t="shared" ref="E17:E25" si="0">$D$26</f>
        <v>40.218000000000004</v>
      </c>
      <c r="F17">
        <f t="shared" ref="F17:F25" si="1">0.001*C17*0.5*PI()*E17^2</f>
        <v>68.26977680609221</v>
      </c>
      <c r="H17">
        <v>45.11</v>
      </c>
      <c r="K17">
        <f>H17/F17</f>
        <v>0.66076091222806677</v>
      </c>
    </row>
    <row r="18" spans="1:12" x14ac:dyDescent="0.35">
      <c r="A18">
        <v>319</v>
      </c>
      <c r="B18">
        <v>21.82</v>
      </c>
      <c r="C18">
        <v>27.08</v>
      </c>
      <c r="D18">
        <v>40.4</v>
      </c>
      <c r="E18">
        <f t="shared" si="0"/>
        <v>40.218000000000004</v>
      </c>
      <c r="F18">
        <f t="shared" si="1"/>
        <v>68.803332932972722</v>
      </c>
      <c r="H18">
        <v>43.91</v>
      </c>
      <c r="K18">
        <f>H18/F18</f>
        <v>0.63819582755934989</v>
      </c>
    </row>
    <row r="19" spans="1:12" x14ac:dyDescent="0.35">
      <c r="A19">
        <v>227</v>
      </c>
      <c r="B19">
        <v>20.93</v>
      </c>
      <c r="C19">
        <v>26.15</v>
      </c>
      <c r="D19">
        <v>40.1</v>
      </c>
      <c r="E19">
        <f t="shared" si="0"/>
        <v>40.218000000000004</v>
      </c>
      <c r="F19">
        <f t="shared" si="1"/>
        <v>66.440441513930466</v>
      </c>
      <c r="H19">
        <v>43.38</v>
      </c>
      <c r="K19">
        <f>H19/F19</f>
        <v>0.65291558893245139</v>
      </c>
    </row>
    <row r="20" spans="1:12" x14ac:dyDescent="0.35">
      <c r="A20">
        <v>284</v>
      </c>
      <c r="B20">
        <v>21.94</v>
      </c>
      <c r="C20">
        <v>27.28</v>
      </c>
      <c r="D20">
        <v>40.42</v>
      </c>
      <c r="E20">
        <f t="shared" si="0"/>
        <v>40.218000000000004</v>
      </c>
      <c r="F20">
        <f t="shared" si="1"/>
        <v>69.311481625239878</v>
      </c>
      <c r="H20">
        <v>44.21</v>
      </c>
      <c r="K20">
        <f>H20/F20</f>
        <v>0.63784525973689277</v>
      </c>
    </row>
    <row r="21" spans="1:12" x14ac:dyDescent="0.35">
      <c r="A21">
        <v>369</v>
      </c>
      <c r="B21">
        <v>20.25</v>
      </c>
      <c r="C21">
        <v>25.41</v>
      </c>
      <c r="D21">
        <v>40.28</v>
      </c>
      <c r="E21">
        <f t="shared" si="0"/>
        <v>40.218000000000004</v>
      </c>
      <c r="F21">
        <f t="shared" si="1"/>
        <v>64.560291352541995</v>
      </c>
      <c r="H21">
        <v>42.72</v>
      </c>
      <c r="K21">
        <f>H21/F21</f>
        <v>0.66170705095986126</v>
      </c>
    </row>
    <row r="22" spans="1:12" x14ac:dyDescent="0.35">
      <c r="A22">
        <v>305</v>
      </c>
      <c r="B22">
        <v>20.329999999999998</v>
      </c>
      <c r="C22">
        <v>24.91</v>
      </c>
      <c r="D22">
        <v>40.14</v>
      </c>
      <c r="E22">
        <f t="shared" si="0"/>
        <v>40.218000000000004</v>
      </c>
      <c r="F22">
        <f t="shared" si="1"/>
        <v>63.289919621874098</v>
      </c>
      <c r="H22">
        <v>40.340000000000003</v>
      </c>
      <c r="K22">
        <f>H22/F22</f>
        <v>0.63738428237879763</v>
      </c>
    </row>
    <row r="23" spans="1:12" x14ac:dyDescent="0.35">
      <c r="A23">
        <v>299</v>
      </c>
      <c r="B23">
        <v>20.78</v>
      </c>
      <c r="C23">
        <v>25.38</v>
      </c>
      <c r="D23">
        <v>40.22</v>
      </c>
      <c r="E23">
        <f t="shared" si="0"/>
        <v>40.218000000000004</v>
      </c>
      <c r="F23">
        <f t="shared" si="1"/>
        <v>64.484069048701912</v>
      </c>
      <c r="H23">
        <v>42.34</v>
      </c>
      <c r="K23">
        <f>H23/F23</f>
        <v>0.65659628222317223</v>
      </c>
    </row>
    <row r="24" spans="1:12" x14ac:dyDescent="0.35">
      <c r="A24">
        <v>408</v>
      </c>
      <c r="B24">
        <v>20.350000000000001</v>
      </c>
      <c r="C24">
        <v>25.37</v>
      </c>
      <c r="D24">
        <v>40.19</v>
      </c>
      <c r="E24">
        <f t="shared" si="0"/>
        <v>40.218000000000004</v>
      </c>
      <c r="F24">
        <f t="shared" si="1"/>
        <v>64.458661614088555</v>
      </c>
      <c r="H24">
        <v>42.29</v>
      </c>
      <c r="K24">
        <f>H24/F24</f>
        <v>0.65607939943259364</v>
      </c>
    </row>
    <row r="25" spans="1:12" x14ac:dyDescent="0.35">
      <c r="A25">
        <v>489</v>
      </c>
      <c r="B25">
        <v>21.47</v>
      </c>
      <c r="C25">
        <v>26.76</v>
      </c>
      <c r="D25">
        <v>40.19</v>
      </c>
      <c r="E25">
        <f t="shared" si="0"/>
        <v>40.218000000000004</v>
      </c>
      <c r="F25">
        <f t="shared" si="1"/>
        <v>67.990295025345276</v>
      </c>
      <c r="H25">
        <v>43.53</v>
      </c>
      <c r="K25">
        <f>H25/F25</f>
        <v>0.64023843379077827</v>
      </c>
    </row>
    <row r="26" spans="1:12" x14ac:dyDescent="0.35">
      <c r="D26">
        <f>AVERAGE(D16:D25)</f>
        <v>40.218000000000004</v>
      </c>
    </row>
    <row r="28" spans="1:12" x14ac:dyDescent="0.35">
      <c r="A28" t="s">
        <v>11</v>
      </c>
    </row>
    <row r="29" spans="1:12" x14ac:dyDescent="0.35">
      <c r="A29" t="s">
        <v>3</v>
      </c>
      <c r="B29">
        <f>B3</f>
        <v>100000</v>
      </c>
      <c r="C29">
        <f t="shared" ref="C29:L29" si="2">C3</f>
        <v>0.1</v>
      </c>
      <c r="D29">
        <f t="shared" si="2"/>
        <v>33</v>
      </c>
      <c r="E29">
        <f t="shared" si="2"/>
        <v>66</v>
      </c>
      <c r="F29">
        <f t="shared" si="2"/>
        <v>100</v>
      </c>
      <c r="G29">
        <f t="shared" si="2"/>
        <v>150</v>
      </c>
      <c r="H29">
        <f t="shared" si="2"/>
        <v>300</v>
      </c>
      <c r="I29">
        <f t="shared" si="2"/>
        <v>400</v>
      </c>
      <c r="J29">
        <f t="shared" si="2"/>
        <v>500</v>
      </c>
      <c r="K29">
        <f t="shared" si="2"/>
        <v>1000</v>
      </c>
      <c r="L29">
        <f t="shared" si="2"/>
        <v>15000</v>
      </c>
    </row>
    <row r="30" spans="1:12" x14ac:dyDescent="0.35">
      <c r="A30">
        <v>276</v>
      </c>
      <c r="B30">
        <f>B4-$B16</f>
        <v>23.529999999999998</v>
      </c>
      <c r="C30">
        <f t="shared" ref="C30:L30" si="3">C4-$B16</f>
        <v>48.349999999999994</v>
      </c>
      <c r="D30">
        <f t="shared" si="3"/>
        <v>34.81</v>
      </c>
      <c r="E30">
        <f t="shared" si="3"/>
        <v>34.709999999999994</v>
      </c>
      <c r="F30">
        <f t="shared" si="3"/>
        <v>34.53</v>
      </c>
      <c r="G30">
        <f t="shared" si="3"/>
        <v>34.629999999999995</v>
      </c>
      <c r="H30">
        <f t="shared" si="3"/>
        <v>34.17</v>
      </c>
      <c r="I30">
        <f t="shared" si="3"/>
        <v>33.78</v>
      </c>
      <c r="J30">
        <f t="shared" si="3"/>
        <v>34.349999999999994</v>
      </c>
      <c r="K30">
        <f t="shared" si="3"/>
        <v>-21.76</v>
      </c>
      <c r="L30">
        <f t="shared" si="3"/>
        <v>-21.76</v>
      </c>
    </row>
    <row r="31" spans="1:12" x14ac:dyDescent="0.35">
      <c r="A31">
        <v>207</v>
      </c>
      <c r="B31">
        <f>B5-$B17</f>
        <v>23.38</v>
      </c>
      <c r="C31">
        <f>C5-$B17</f>
        <v>47.269999999999996</v>
      </c>
      <c r="D31">
        <f>D5-$B17</f>
        <v>34.75</v>
      </c>
      <c r="E31">
        <f>E5-$B17</f>
        <v>34.629999999999995</v>
      </c>
      <c r="F31">
        <f>F5-$B17</f>
        <v>34.569999999999993</v>
      </c>
      <c r="G31">
        <f>G5-$B17</f>
        <v>34.64</v>
      </c>
      <c r="H31">
        <f>H5-$B17</f>
        <v>33.989999999999995</v>
      </c>
      <c r="I31">
        <f>I5-$B17</f>
        <v>34.019999999999996</v>
      </c>
      <c r="J31">
        <f>J5-$B17</f>
        <v>34.200000000000003</v>
      </c>
      <c r="K31">
        <f>K5-$B17</f>
        <v>-21.73</v>
      </c>
      <c r="L31">
        <f>L5-$B17</f>
        <v>-21.73</v>
      </c>
    </row>
    <row r="32" spans="1:12" x14ac:dyDescent="0.35">
      <c r="A32">
        <v>319</v>
      </c>
      <c r="B32">
        <f>B6-$B18</f>
        <v>22.089999999999996</v>
      </c>
      <c r="C32">
        <f>C6-$B18</f>
        <v>46.98</v>
      </c>
      <c r="D32">
        <f>D6-$B18</f>
        <v>34.24</v>
      </c>
      <c r="E32">
        <f>E6-$B18</f>
        <v>34.14</v>
      </c>
      <c r="F32">
        <f>F6-$B18</f>
        <v>34.07</v>
      </c>
      <c r="G32">
        <f>G6-$B18</f>
        <v>34.1</v>
      </c>
      <c r="H32">
        <f>H6-$B18</f>
        <v>33.68</v>
      </c>
      <c r="I32">
        <f>I6-$B18</f>
        <v>33.589999999999996</v>
      </c>
      <c r="J32">
        <f>J6-$B18</f>
        <v>33.85</v>
      </c>
      <c r="K32">
        <f>K6-$B18</f>
        <v>-21.82</v>
      </c>
      <c r="L32">
        <f>L6-$B18</f>
        <v>-21.82</v>
      </c>
    </row>
    <row r="33" spans="1:12" x14ac:dyDescent="0.35">
      <c r="A33">
        <v>227</v>
      </c>
      <c r="B33">
        <f>B7-$B19</f>
        <v>22.450000000000003</v>
      </c>
      <c r="C33">
        <f>C7-$B19</f>
        <v>48.699999999999996</v>
      </c>
      <c r="D33">
        <f>D7-$B19</f>
        <v>34.47</v>
      </c>
      <c r="E33">
        <f>E7-$B19</f>
        <v>34.26</v>
      </c>
      <c r="F33">
        <f>F7-$B19</f>
        <v>34.24</v>
      </c>
      <c r="G33">
        <f>G7-$B19</f>
        <v>34.22</v>
      </c>
      <c r="H33">
        <f>H7-$B19</f>
        <v>33.81</v>
      </c>
      <c r="I33">
        <f>I7-$B19</f>
        <v>33.75</v>
      </c>
      <c r="J33">
        <f>J7-$B19</f>
        <v>33.97</v>
      </c>
      <c r="K33">
        <f>K7-$B19</f>
        <v>-20.93</v>
      </c>
      <c r="L33">
        <f>L7-$B19</f>
        <v>-20.93</v>
      </c>
    </row>
    <row r="34" spans="1:12" x14ac:dyDescent="0.35">
      <c r="A34">
        <v>284</v>
      </c>
      <c r="B34">
        <f>B8-$B20</f>
        <v>22.27</v>
      </c>
      <c r="C34">
        <f>C8-$B20</f>
        <v>46.81</v>
      </c>
      <c r="D34">
        <f>D8-$B20</f>
        <v>34.64</v>
      </c>
      <c r="E34">
        <f>E8-$B20</f>
        <v>34.569999999999993</v>
      </c>
      <c r="F34">
        <f>F8-$B20</f>
        <v>34.47</v>
      </c>
      <c r="G34">
        <f>G8-$B20</f>
        <v>34.519999999999996</v>
      </c>
      <c r="H34">
        <f>H8-$B20</f>
        <v>34.069999999999993</v>
      </c>
      <c r="I34">
        <f>I8-$B20</f>
        <v>33.789999999999992</v>
      </c>
      <c r="J34">
        <f>J8-$B20</f>
        <v>33.97</v>
      </c>
      <c r="K34">
        <f>K8-$B20</f>
        <v>-21.94</v>
      </c>
      <c r="L34">
        <f>L8-$B20</f>
        <v>-21.94</v>
      </c>
    </row>
    <row r="35" spans="1:12" x14ac:dyDescent="0.35">
      <c r="A35">
        <v>369</v>
      </c>
      <c r="B35">
        <f t="shared" ref="B35:L39" si="4">B9-$B21</f>
        <v>22.47</v>
      </c>
      <c r="C35">
        <f t="shared" si="4"/>
        <v>46.620000000000005</v>
      </c>
      <c r="D35">
        <f t="shared" si="4"/>
        <v>33.840000000000003</v>
      </c>
      <c r="E35">
        <f t="shared" si="4"/>
        <v>33.72</v>
      </c>
      <c r="F35">
        <f t="shared" si="4"/>
        <v>33.67</v>
      </c>
      <c r="G35">
        <f t="shared" si="4"/>
        <v>33.450000000000003</v>
      </c>
      <c r="H35">
        <f t="shared" si="4"/>
        <v>33.25</v>
      </c>
      <c r="I35">
        <f t="shared" si="4"/>
        <v>33.200000000000003</v>
      </c>
      <c r="J35">
        <f t="shared" si="4"/>
        <v>33.340000000000003</v>
      </c>
      <c r="K35">
        <f t="shared" si="4"/>
        <v>-20.25</v>
      </c>
      <c r="L35">
        <f t="shared" si="4"/>
        <v>-20.25</v>
      </c>
    </row>
    <row r="36" spans="1:12" x14ac:dyDescent="0.35">
      <c r="A36">
        <v>305</v>
      </c>
      <c r="B36">
        <f t="shared" si="4"/>
        <v>20.010000000000005</v>
      </c>
      <c r="C36">
        <f t="shared" si="4"/>
        <v>42.14</v>
      </c>
      <c r="D36">
        <f t="shared" si="4"/>
        <v>30.42</v>
      </c>
      <c r="E36">
        <f t="shared" si="4"/>
        <v>30.33</v>
      </c>
      <c r="F36">
        <f t="shared" si="4"/>
        <v>30.310000000000002</v>
      </c>
      <c r="G36">
        <f t="shared" si="4"/>
        <v>30.22</v>
      </c>
      <c r="H36">
        <f t="shared" si="4"/>
        <v>29.82</v>
      </c>
      <c r="I36">
        <f t="shared" si="4"/>
        <v>29.910000000000004</v>
      </c>
      <c r="J36">
        <f t="shared" si="4"/>
        <v>30.060000000000002</v>
      </c>
      <c r="K36">
        <f t="shared" si="4"/>
        <v>-20.329999999999998</v>
      </c>
      <c r="L36">
        <f t="shared" si="4"/>
        <v>-20.329999999999998</v>
      </c>
    </row>
    <row r="37" spans="1:12" x14ac:dyDescent="0.35">
      <c r="A37">
        <v>299</v>
      </c>
      <c r="B37">
        <f t="shared" si="4"/>
        <v>21.560000000000002</v>
      </c>
      <c r="C37">
        <f t="shared" si="4"/>
        <v>46.34</v>
      </c>
      <c r="D37">
        <f t="shared" si="4"/>
        <v>33.049999999999997</v>
      </c>
      <c r="E37">
        <f t="shared" si="4"/>
        <v>32.92</v>
      </c>
      <c r="F37">
        <f t="shared" si="4"/>
        <v>32.76</v>
      </c>
      <c r="G37">
        <f t="shared" si="4"/>
        <v>32.93</v>
      </c>
      <c r="H37">
        <f t="shared" si="4"/>
        <v>32.299999999999997</v>
      </c>
      <c r="I37">
        <f t="shared" si="4"/>
        <v>32.369999999999997</v>
      </c>
      <c r="J37">
        <f t="shared" si="4"/>
        <v>32.54</v>
      </c>
      <c r="K37">
        <f t="shared" si="4"/>
        <v>-20.78</v>
      </c>
      <c r="L37">
        <f t="shared" si="4"/>
        <v>-20.78</v>
      </c>
    </row>
    <row r="38" spans="1:12" x14ac:dyDescent="0.35">
      <c r="A38">
        <v>408</v>
      </c>
      <c r="B38">
        <f t="shared" si="4"/>
        <v>21.939999999999998</v>
      </c>
      <c r="C38">
        <f t="shared" si="4"/>
        <v>46.37</v>
      </c>
      <c r="D38">
        <f t="shared" si="4"/>
        <v>33.28</v>
      </c>
      <c r="E38">
        <f t="shared" si="4"/>
        <v>33.18</v>
      </c>
      <c r="F38">
        <f t="shared" si="4"/>
        <v>33.089999999999996</v>
      </c>
      <c r="G38">
        <f t="shared" si="4"/>
        <v>33.04</v>
      </c>
      <c r="H38">
        <f t="shared" si="4"/>
        <v>31.839999999999996</v>
      </c>
      <c r="I38">
        <f t="shared" si="4"/>
        <v>32.65</v>
      </c>
      <c r="J38">
        <f t="shared" si="4"/>
        <v>32.729999999999997</v>
      </c>
      <c r="K38">
        <f t="shared" si="4"/>
        <v>-20.350000000000001</v>
      </c>
      <c r="L38">
        <f t="shared" si="4"/>
        <v>-20.350000000000001</v>
      </c>
    </row>
    <row r="39" spans="1:12" x14ac:dyDescent="0.35">
      <c r="A39">
        <v>489</v>
      </c>
      <c r="B39">
        <f t="shared" si="4"/>
        <v>22.060000000000002</v>
      </c>
      <c r="C39">
        <f t="shared" si="4"/>
        <v>46.64</v>
      </c>
      <c r="D39">
        <f t="shared" si="4"/>
        <v>34.11</v>
      </c>
      <c r="E39">
        <f t="shared" si="4"/>
        <v>34.04</v>
      </c>
      <c r="F39">
        <f t="shared" si="4"/>
        <v>33.94</v>
      </c>
      <c r="G39">
        <f t="shared" si="4"/>
        <v>33.94</v>
      </c>
      <c r="H39">
        <f t="shared" si="4"/>
        <v>33.54</v>
      </c>
      <c r="I39">
        <f t="shared" si="4"/>
        <v>33.47</v>
      </c>
      <c r="J39">
        <f t="shared" si="4"/>
        <v>33.61</v>
      </c>
      <c r="K39">
        <f t="shared" si="4"/>
        <v>-21.47</v>
      </c>
      <c r="L39">
        <f t="shared" si="4"/>
        <v>-21.47</v>
      </c>
    </row>
    <row r="42" spans="1:12" x14ac:dyDescent="0.35">
      <c r="A42" t="s">
        <v>12</v>
      </c>
    </row>
    <row r="43" spans="1:12" x14ac:dyDescent="0.35">
      <c r="A43" t="s">
        <v>13</v>
      </c>
      <c r="B43">
        <f>B3</f>
        <v>100000</v>
      </c>
      <c r="C43">
        <f t="shared" ref="C43:K43" si="5">C3</f>
        <v>0.1</v>
      </c>
      <c r="D43">
        <f t="shared" si="5"/>
        <v>33</v>
      </c>
      <c r="E43">
        <f t="shared" si="5"/>
        <v>66</v>
      </c>
      <c r="F43">
        <f t="shared" si="5"/>
        <v>100</v>
      </c>
      <c r="G43">
        <f t="shared" si="5"/>
        <v>150</v>
      </c>
      <c r="H43">
        <f t="shared" si="5"/>
        <v>300</v>
      </c>
      <c r="I43">
        <f t="shared" si="5"/>
        <v>400</v>
      </c>
      <c r="J43">
        <f t="shared" si="5"/>
        <v>500</v>
      </c>
      <c r="K43">
        <f t="shared" si="5"/>
        <v>1000</v>
      </c>
      <c r="L43">
        <v>1500</v>
      </c>
    </row>
    <row r="44" spans="1:12" x14ac:dyDescent="0.35">
      <c r="A44">
        <v>276</v>
      </c>
      <c r="B44">
        <f>(B30-$B30)/$F16</f>
        <v>0</v>
      </c>
      <c r="C44">
        <f t="shared" ref="C44:K44" si="6">(C30-$B30)/$F16</f>
        <v>0.36020627597397237</v>
      </c>
      <c r="D44">
        <f t="shared" si="6"/>
        <v>0.16370373863764748</v>
      </c>
      <c r="E44">
        <f t="shared" si="6"/>
        <v>0.1622524643589448</v>
      </c>
      <c r="F44">
        <f t="shared" si="6"/>
        <v>0.15964017065728034</v>
      </c>
      <c r="G44">
        <f t="shared" si="6"/>
        <v>0.16109144493598279</v>
      </c>
      <c r="H44">
        <f t="shared" si="6"/>
        <v>0.15441558325395116</v>
      </c>
      <c r="I44">
        <f t="shared" si="6"/>
        <v>0.14875561356701122</v>
      </c>
      <c r="J44">
        <f t="shared" si="6"/>
        <v>0.15702787695561565</v>
      </c>
    </row>
    <row r="45" spans="1:12" x14ac:dyDescent="0.35">
      <c r="A45">
        <v>207</v>
      </c>
      <c r="B45">
        <f>(B31-$B31)/$F17</f>
        <v>0</v>
      </c>
      <c r="C45">
        <f>(C31-$B31)/$F17</f>
        <v>0.34993522928682136</v>
      </c>
      <c r="D45">
        <f>(D31-$B31)/$F17</f>
        <v>0.16654514679745333</v>
      </c>
      <c r="E45">
        <f>(E31-$B31)/$F17</f>
        <v>0.16478741437742736</v>
      </c>
      <c r="F45">
        <f>(F31-$B31)/$F17</f>
        <v>0.16390854816741438</v>
      </c>
      <c r="G45">
        <f>(G31-$B31)/$F17</f>
        <v>0.16493389207909626</v>
      </c>
      <c r="H45">
        <f>(H31-$B31)/$F17</f>
        <v>0.15541284147062259</v>
      </c>
      <c r="I45">
        <f>(I31-$B31)/$F17</f>
        <v>0.15585227457562909</v>
      </c>
      <c r="J45">
        <f>(J31-$B31)/$F17</f>
        <v>0.15848887320566801</v>
      </c>
    </row>
    <row r="46" spans="1:12" x14ac:dyDescent="0.35">
      <c r="A46">
        <v>319</v>
      </c>
      <c r="B46">
        <f>(B32-$B32)/$F18</f>
        <v>0</v>
      </c>
      <c r="C46">
        <f>(C32-$B32)/$F18</f>
        <v>0.36175573099412933</v>
      </c>
      <c r="D46">
        <f>(D32-$B32)/$F18</f>
        <v>0.17659028250617412</v>
      </c>
      <c r="E46">
        <f>(E32-$B32)/$F18</f>
        <v>0.1751368645431603</v>
      </c>
      <c r="F46">
        <f>(F32-$B32)/$F18</f>
        <v>0.17411947196905067</v>
      </c>
      <c r="G46">
        <f>(G32-$B32)/$F18</f>
        <v>0.17455549735795481</v>
      </c>
      <c r="H46">
        <f>(H32-$B32)/$F18</f>
        <v>0.16845114191329691</v>
      </c>
      <c r="I46">
        <f>(I32-$B32)/$F18</f>
        <v>0.16714306574658447</v>
      </c>
      <c r="J46">
        <f>(J32-$B32)/$F18</f>
        <v>0.17092195245042036</v>
      </c>
    </row>
    <row r="47" spans="1:12" x14ac:dyDescent="0.35">
      <c r="A47">
        <v>227</v>
      </c>
      <c r="B47">
        <f>(B33-$B33)/$F19</f>
        <v>0</v>
      </c>
      <c r="C47">
        <f>(C33-$B33)/$F19</f>
        <v>0.39509069178139333</v>
      </c>
      <c r="D47">
        <f>(D33-$B33)/$F19</f>
        <v>0.18091390915094657</v>
      </c>
      <c r="E47">
        <f>(E33-$B33)/$F19</f>
        <v>0.17775318361669543</v>
      </c>
      <c r="F47">
        <f>(F33-$B33)/$F19</f>
        <v>0.17745216213724299</v>
      </c>
      <c r="G47">
        <f>(G33-$B33)/$F19</f>
        <v>0.17715114065779045</v>
      </c>
      <c r="H47">
        <f>(H33-$B33)/$F19</f>
        <v>0.17098020032901445</v>
      </c>
      <c r="I47">
        <f>(I33-$B33)/$F19</f>
        <v>0.17007713589065696</v>
      </c>
      <c r="J47">
        <f>(J33-$B33)/$F19</f>
        <v>0.17338837216463432</v>
      </c>
    </row>
    <row r="48" spans="1:12" x14ac:dyDescent="0.35">
      <c r="A48">
        <v>284</v>
      </c>
      <c r="B48">
        <f>(B34-$B34)/$F20</f>
        <v>0</v>
      </c>
      <c r="C48">
        <f>(C34-$B34)/$F20</f>
        <v>0.35405389445698598</v>
      </c>
      <c r="D48">
        <f>(D34-$B34)/$F20</f>
        <v>0.17846970963459316</v>
      </c>
      <c r="E48">
        <f>(E34-$B34)/$F20</f>
        <v>0.17745977595032295</v>
      </c>
      <c r="F48">
        <f>(F34-$B34)/$F20</f>
        <v>0.17601701354422283</v>
      </c>
      <c r="G48">
        <f>(G34-$B34)/$F20</f>
        <v>0.17673839474727288</v>
      </c>
      <c r="H48">
        <f>(H34-$B34)/$F20</f>
        <v>0.170245963919822</v>
      </c>
      <c r="I48">
        <f>(I34-$B34)/$F20</f>
        <v>0.16620622918274144</v>
      </c>
      <c r="J48">
        <f>(J34-$B34)/$F20</f>
        <v>0.16880320151372188</v>
      </c>
    </row>
    <row r="49" spans="1:10" x14ac:dyDescent="0.35">
      <c r="A49">
        <v>369</v>
      </c>
      <c r="B49">
        <f t="shared" ref="B49:K53" si="7">(B35-$B35)/$F21</f>
        <v>0</v>
      </c>
      <c r="C49">
        <f t="shared" si="7"/>
        <v>0.37406894383615763</v>
      </c>
      <c r="D49">
        <f t="shared" si="7"/>
        <v>0.17611444684956989</v>
      </c>
      <c r="E49">
        <f t="shared" si="7"/>
        <v>0.17425571917833427</v>
      </c>
      <c r="F49">
        <f t="shared" si="7"/>
        <v>0.1734812493153195</v>
      </c>
      <c r="G49">
        <f t="shared" si="7"/>
        <v>0.1700735819180543</v>
      </c>
      <c r="H49">
        <f t="shared" si="7"/>
        <v>0.166975702465995</v>
      </c>
      <c r="I49">
        <f t="shared" si="7"/>
        <v>0.1662012326029802</v>
      </c>
      <c r="J49">
        <f t="shared" si="7"/>
        <v>0.16836974821942172</v>
      </c>
    </row>
    <row r="50" spans="1:10" x14ac:dyDescent="0.35">
      <c r="A50">
        <v>305</v>
      </c>
      <c r="B50">
        <f t="shared" si="7"/>
        <v>0</v>
      </c>
      <c r="C50">
        <f t="shared" si="7"/>
        <v>0.34966073795346519</v>
      </c>
      <c r="D50">
        <f t="shared" si="7"/>
        <v>0.16448116954792466</v>
      </c>
      <c r="E50">
        <f t="shared" si="7"/>
        <v>0.16305914214549297</v>
      </c>
      <c r="F50">
        <f t="shared" si="7"/>
        <v>0.16274313605606378</v>
      </c>
      <c r="G50">
        <f t="shared" si="7"/>
        <v>0.16132110865363211</v>
      </c>
      <c r="H50">
        <f t="shared" si="7"/>
        <v>0.15500098686504712</v>
      </c>
      <c r="I50">
        <f t="shared" si="7"/>
        <v>0.15642301426747879</v>
      </c>
      <c r="J50">
        <f t="shared" si="7"/>
        <v>0.15879305993819814</v>
      </c>
    </row>
    <row r="51" spans="1:10" x14ac:dyDescent="0.35">
      <c r="A51">
        <v>299</v>
      </c>
      <c r="B51">
        <f t="shared" si="7"/>
        <v>0</v>
      </c>
      <c r="C51">
        <f t="shared" si="7"/>
        <v>0.38428096063982536</v>
      </c>
      <c r="D51">
        <f t="shared" si="7"/>
        <v>0.17818354470345404</v>
      </c>
      <c r="E51">
        <f t="shared" si="7"/>
        <v>0.17616754289218789</v>
      </c>
      <c r="F51">
        <f t="shared" si="7"/>
        <v>0.17368630989370631</v>
      </c>
      <c r="G51">
        <f t="shared" si="7"/>
        <v>0.17632261995459295</v>
      </c>
      <c r="H51">
        <f t="shared" si="7"/>
        <v>0.16655276502307192</v>
      </c>
      <c r="I51">
        <f t="shared" si="7"/>
        <v>0.1676383044599076</v>
      </c>
      <c r="J51">
        <f t="shared" si="7"/>
        <v>0.17027461452079423</v>
      </c>
    </row>
    <row r="52" spans="1:10" x14ac:dyDescent="0.35">
      <c r="A52">
        <v>408</v>
      </c>
      <c r="B52">
        <f t="shared" si="7"/>
        <v>0</v>
      </c>
      <c r="C52">
        <f t="shared" si="7"/>
        <v>0.37900259465921643</v>
      </c>
      <c r="D52">
        <f t="shared" si="7"/>
        <v>0.17592670583035266</v>
      </c>
      <c r="E52">
        <f t="shared" si="7"/>
        <v>0.17437532394472344</v>
      </c>
      <c r="F52">
        <f t="shared" si="7"/>
        <v>0.1729790802476571</v>
      </c>
      <c r="G52">
        <f t="shared" si="7"/>
        <v>0.17220338930484255</v>
      </c>
      <c r="H52">
        <f t="shared" si="7"/>
        <v>0.15358680667729196</v>
      </c>
      <c r="I52">
        <f t="shared" si="7"/>
        <v>0.16615299995088861</v>
      </c>
      <c r="J52">
        <f t="shared" si="7"/>
        <v>0.16739410545939196</v>
      </c>
    </row>
    <row r="53" spans="1:10" x14ac:dyDescent="0.35">
      <c r="A53">
        <v>489</v>
      </c>
      <c r="B53">
        <f t="shared" si="7"/>
        <v>0</v>
      </c>
      <c r="C53">
        <f t="shared" si="7"/>
        <v>0.36152218475941483</v>
      </c>
      <c r="D53">
        <f t="shared" si="7"/>
        <v>0.17723117682469275</v>
      </c>
      <c r="E53">
        <f t="shared" si="7"/>
        <v>0.17620161812114682</v>
      </c>
      <c r="F53">
        <f t="shared" si="7"/>
        <v>0.17473081997322404</v>
      </c>
      <c r="G53">
        <f t="shared" si="7"/>
        <v>0.17473081997322404</v>
      </c>
      <c r="H53">
        <f t="shared" si="7"/>
        <v>0.16884762738153303</v>
      </c>
      <c r="I53">
        <f t="shared" si="7"/>
        <v>0.16781806867798707</v>
      </c>
      <c r="J53">
        <f t="shared" si="7"/>
        <v>0.16987718608507896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turfus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2020-04-09T19:08:33Z</dcterms:created>
  <dcterms:modified xsi:type="dcterms:W3CDTF">2020-04-09T19:08:59Z</dcterms:modified>
</cp:coreProperties>
</file>