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\Desktop\"/>
    </mc:Choice>
  </mc:AlternateContent>
  <xr:revisionPtr revIDLastSave="0" documentId="13_ncr:1_{7916099B-A768-46AE-B998-3DB51D92F5A0}" xr6:coauthVersionLast="41" xr6:coauthVersionMax="41" xr10:uidLastSave="{00000000-0000-0000-0000-000000000000}"/>
  <bookViews>
    <workbookView xWindow="-108" yWindow="-108" windowWidth="23256" windowHeight="12576" activeTab="2" xr2:uid="{975E322C-D2C7-A64D-B246-0796E639BC37}"/>
  </bookViews>
  <sheets>
    <sheet name="왓챠 종합" sheetId="9" r:id="rId1"/>
    <sheet name="왓챠 CONVENIENCE" sheetId="8" r:id="rId2"/>
    <sheet name="왓챠 QUALITY" sheetId="7" r:id="rId3"/>
    <sheet name="왓챠 PRICE" sheetId="6" r:id="rId4"/>
    <sheet name="왓챠 CONTEN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8" i="8" l="1"/>
  <c r="A40" i="9"/>
  <c r="A39" i="9"/>
  <c r="A38" i="9"/>
  <c r="A37" i="9"/>
  <c r="A36" i="9"/>
  <c r="F35" i="9"/>
  <c r="E35" i="9"/>
  <c r="D35" i="9"/>
  <c r="C35" i="9"/>
  <c r="B35" i="9"/>
  <c r="A28" i="9"/>
  <c r="A27" i="9"/>
  <c r="A26" i="9"/>
  <c r="A25" i="9"/>
  <c r="A24" i="9"/>
  <c r="F23" i="9"/>
  <c r="E23" i="9"/>
  <c r="D23" i="9"/>
  <c r="C23" i="9"/>
  <c r="B23" i="9"/>
  <c r="E20" i="9"/>
  <c r="E27" i="9" s="1"/>
  <c r="F19" i="9"/>
  <c r="E19" i="9"/>
  <c r="D19" i="9"/>
  <c r="C19" i="9"/>
  <c r="B19" i="9"/>
  <c r="A19" i="9"/>
  <c r="D18" i="9"/>
  <c r="C18" i="9"/>
  <c r="B18" i="9"/>
  <c r="A18" i="9"/>
  <c r="C17" i="9"/>
  <c r="B17" i="9"/>
  <c r="A17" i="9"/>
  <c r="B16" i="9"/>
  <c r="A16" i="9"/>
  <c r="A15" i="9"/>
  <c r="F14" i="9"/>
  <c r="E14" i="9"/>
  <c r="D14" i="9"/>
  <c r="C14" i="9"/>
  <c r="B14" i="9"/>
  <c r="E28" i="9" l="1"/>
  <c r="E26" i="9"/>
  <c r="B20" i="9"/>
  <c r="B28" i="9" s="1"/>
  <c r="F28" i="9"/>
  <c r="F20" i="9"/>
  <c r="C20" i="9"/>
  <c r="C28" i="9" s="1"/>
  <c r="E25" i="9"/>
  <c r="E30" i="9"/>
  <c r="D20" i="9"/>
  <c r="E24" i="9"/>
  <c r="A40" i="8"/>
  <c r="A39" i="8"/>
  <c r="A38" i="8"/>
  <c r="A37" i="8"/>
  <c r="A36" i="8"/>
  <c r="F35" i="8"/>
  <c r="E35" i="8"/>
  <c r="D35" i="8"/>
  <c r="C35" i="8"/>
  <c r="B35" i="8"/>
  <c r="A28" i="8"/>
  <c r="A27" i="8"/>
  <c r="A26" i="8"/>
  <c r="A25" i="8"/>
  <c r="A24" i="8"/>
  <c r="F23" i="8"/>
  <c r="E23" i="8"/>
  <c r="D23" i="8"/>
  <c r="C23" i="8"/>
  <c r="B23" i="8"/>
  <c r="E20" i="8"/>
  <c r="E27" i="8" s="1"/>
  <c r="F19" i="8"/>
  <c r="F20" i="8" s="1"/>
  <c r="F24" i="8" s="1"/>
  <c r="E19" i="8"/>
  <c r="D19" i="8"/>
  <c r="C19" i="8"/>
  <c r="B19" i="8"/>
  <c r="A19" i="8"/>
  <c r="D18" i="8"/>
  <c r="C18" i="8"/>
  <c r="B18" i="8"/>
  <c r="C17" i="8"/>
  <c r="B17" i="8"/>
  <c r="A17" i="8"/>
  <c r="B16" i="8"/>
  <c r="A16" i="8"/>
  <c r="A15" i="8"/>
  <c r="F14" i="8"/>
  <c r="E14" i="8"/>
  <c r="D14" i="8"/>
  <c r="C14" i="8"/>
  <c r="B14" i="8"/>
  <c r="A40" i="7"/>
  <c r="A39" i="7"/>
  <c r="A38" i="7"/>
  <c r="A37" i="7"/>
  <c r="A36" i="7"/>
  <c r="F35" i="7"/>
  <c r="E35" i="7"/>
  <c r="D35" i="7"/>
  <c r="C35" i="7"/>
  <c r="B35" i="7"/>
  <c r="A28" i="7"/>
  <c r="A27" i="7"/>
  <c r="A26" i="7"/>
  <c r="A25" i="7"/>
  <c r="A24" i="7"/>
  <c r="F23" i="7"/>
  <c r="E23" i="7"/>
  <c r="D23" i="7"/>
  <c r="C23" i="7"/>
  <c r="B23" i="7"/>
  <c r="F20" i="7"/>
  <c r="F24" i="7" s="1"/>
  <c r="F19" i="7"/>
  <c r="F28" i="7" s="1"/>
  <c r="E19" i="7"/>
  <c r="E20" i="7" s="1"/>
  <c r="D19" i="7"/>
  <c r="C19" i="7"/>
  <c r="B19" i="7"/>
  <c r="A19" i="7"/>
  <c r="D18" i="7"/>
  <c r="C18" i="7"/>
  <c r="B18" i="7"/>
  <c r="A18" i="7"/>
  <c r="C17" i="7"/>
  <c r="B17" i="7"/>
  <c r="A17" i="7"/>
  <c r="B16" i="7"/>
  <c r="A16" i="7"/>
  <c r="A15" i="7"/>
  <c r="F14" i="7"/>
  <c r="E14" i="7"/>
  <c r="D14" i="7"/>
  <c r="C14" i="7"/>
  <c r="B14" i="7"/>
  <c r="A40" i="6"/>
  <c r="A39" i="6"/>
  <c r="A38" i="6"/>
  <c r="A37" i="6"/>
  <c r="A36" i="6"/>
  <c r="F35" i="6"/>
  <c r="E35" i="6"/>
  <c r="D35" i="6"/>
  <c r="C35" i="6"/>
  <c r="B35" i="6"/>
  <c r="A28" i="6"/>
  <c r="A27" i="6"/>
  <c r="A26" i="6"/>
  <c r="A25" i="6"/>
  <c r="A24" i="6"/>
  <c r="F23" i="6"/>
  <c r="E23" i="6"/>
  <c r="D23" i="6"/>
  <c r="C23" i="6"/>
  <c r="B23" i="6"/>
  <c r="F20" i="6"/>
  <c r="F24" i="6" s="1"/>
  <c r="E20" i="6"/>
  <c r="E27" i="6" s="1"/>
  <c r="F19" i="6"/>
  <c r="F28" i="6" s="1"/>
  <c r="E19" i="6"/>
  <c r="E28" i="6" s="1"/>
  <c r="D19" i="6"/>
  <c r="C19" i="6"/>
  <c r="B19" i="6"/>
  <c r="A19" i="6"/>
  <c r="D18" i="6"/>
  <c r="C18" i="6"/>
  <c r="B18" i="6"/>
  <c r="A18" i="6"/>
  <c r="C17" i="6"/>
  <c r="B17" i="6"/>
  <c r="A17" i="6"/>
  <c r="B16" i="6"/>
  <c r="A16" i="6"/>
  <c r="A15" i="6"/>
  <c r="F14" i="6"/>
  <c r="E14" i="6"/>
  <c r="D14" i="6"/>
  <c r="C14" i="6"/>
  <c r="B14" i="6"/>
  <c r="B27" i="9" l="1"/>
  <c r="B25" i="9"/>
  <c r="B26" i="9"/>
  <c r="B30" i="9"/>
  <c r="B24" i="9"/>
  <c r="C20" i="8"/>
  <c r="C24" i="8" s="1"/>
  <c r="F28" i="8"/>
  <c r="E29" i="9"/>
  <c r="F24" i="9"/>
  <c r="F30" i="9"/>
  <c r="F25" i="9"/>
  <c r="F26" i="9"/>
  <c r="F27" i="9"/>
  <c r="D26" i="9"/>
  <c r="D25" i="9"/>
  <c r="D24" i="9"/>
  <c r="D30" i="9"/>
  <c r="D28" i="9"/>
  <c r="G28" i="9" s="1"/>
  <c r="D27" i="9"/>
  <c r="C30" i="9"/>
  <c r="C25" i="9"/>
  <c r="C24" i="9"/>
  <c r="C27" i="9"/>
  <c r="C26" i="9"/>
  <c r="E26" i="6"/>
  <c r="B20" i="6"/>
  <c r="B28" i="6" s="1"/>
  <c r="E25" i="8"/>
  <c r="E26" i="8"/>
  <c r="E28" i="8"/>
  <c r="E30" i="8"/>
  <c r="C25" i="8"/>
  <c r="B20" i="8"/>
  <c r="B25" i="8" s="1"/>
  <c r="F26" i="8"/>
  <c r="C27" i="8"/>
  <c r="D20" i="8"/>
  <c r="D27" i="8" s="1"/>
  <c r="E24" i="8"/>
  <c r="F25" i="8"/>
  <c r="C26" i="8"/>
  <c r="F30" i="8"/>
  <c r="F27" i="8"/>
  <c r="E27" i="7"/>
  <c r="E24" i="7"/>
  <c r="E30" i="7"/>
  <c r="E25" i="7"/>
  <c r="E26" i="7"/>
  <c r="F27" i="7"/>
  <c r="C20" i="7"/>
  <c r="C26" i="7" s="1"/>
  <c r="F26" i="7"/>
  <c r="B20" i="7"/>
  <c r="D20" i="7"/>
  <c r="D27" i="7" s="1"/>
  <c r="F25" i="7"/>
  <c r="F29" i="7" s="1"/>
  <c r="E28" i="7"/>
  <c r="F30" i="7"/>
  <c r="B24" i="6"/>
  <c r="C20" i="6"/>
  <c r="C27" i="6" s="1"/>
  <c r="E25" i="6"/>
  <c r="F26" i="6"/>
  <c r="E30" i="6"/>
  <c r="C28" i="6"/>
  <c r="D20" i="6"/>
  <c r="D28" i="6" s="1"/>
  <c r="E24" i="6"/>
  <c r="E29" i="6" s="1"/>
  <c r="F25" i="6"/>
  <c r="F29" i="6" s="1"/>
  <c r="F30" i="6"/>
  <c r="F27" i="6"/>
  <c r="A40" i="5"/>
  <c r="A39" i="5"/>
  <c r="A38" i="5"/>
  <c r="A37" i="5"/>
  <c r="A36" i="5"/>
  <c r="F35" i="5"/>
  <c r="E35" i="5"/>
  <c r="D35" i="5"/>
  <c r="C35" i="5"/>
  <c r="B35" i="5"/>
  <c r="A28" i="5"/>
  <c r="A27" i="5"/>
  <c r="A26" i="5"/>
  <c r="A25" i="5"/>
  <c r="A24" i="5"/>
  <c r="F23" i="5"/>
  <c r="E23" i="5"/>
  <c r="D23" i="5"/>
  <c r="C23" i="5"/>
  <c r="B23" i="5"/>
  <c r="F19" i="5"/>
  <c r="F20" i="5" s="1"/>
  <c r="E19" i="5"/>
  <c r="D19" i="5"/>
  <c r="C19" i="5"/>
  <c r="B19" i="5"/>
  <c r="A19" i="5"/>
  <c r="D18" i="5"/>
  <c r="C18" i="5"/>
  <c r="B18" i="5"/>
  <c r="A18" i="5"/>
  <c r="C17" i="5"/>
  <c r="B17" i="5"/>
  <c r="A17" i="5"/>
  <c r="B16" i="5"/>
  <c r="A16" i="5"/>
  <c r="A15" i="5"/>
  <c r="F14" i="5"/>
  <c r="E14" i="5"/>
  <c r="D14" i="5"/>
  <c r="C14" i="5"/>
  <c r="B14" i="5"/>
  <c r="G26" i="9" l="1"/>
  <c r="H38" i="9" s="1"/>
  <c r="B29" i="9"/>
  <c r="G25" i="9"/>
  <c r="H37" i="9" s="1"/>
  <c r="C30" i="8"/>
  <c r="C28" i="8"/>
  <c r="F29" i="8"/>
  <c r="D29" i="9"/>
  <c r="G27" i="9"/>
  <c r="E38" i="9" s="1"/>
  <c r="C29" i="9"/>
  <c r="F37" i="9"/>
  <c r="F34" i="9"/>
  <c r="F36" i="9"/>
  <c r="F39" i="9"/>
  <c r="H40" i="9"/>
  <c r="F38" i="9"/>
  <c r="F40" i="9"/>
  <c r="G24" i="9"/>
  <c r="F29" i="9"/>
  <c r="D28" i="7"/>
  <c r="E29" i="7"/>
  <c r="B26" i="6"/>
  <c r="B25" i="6"/>
  <c r="B30" i="6"/>
  <c r="B27" i="6"/>
  <c r="B29" i="6" s="1"/>
  <c r="E29" i="8"/>
  <c r="B26" i="8"/>
  <c r="D26" i="8"/>
  <c r="D30" i="8"/>
  <c r="D25" i="8"/>
  <c r="G25" i="8" s="1"/>
  <c r="D24" i="8"/>
  <c r="C29" i="8"/>
  <c r="B24" i="8"/>
  <c r="B30" i="8"/>
  <c r="B27" i="8"/>
  <c r="G27" i="8" s="1"/>
  <c r="B28" i="8"/>
  <c r="D28" i="8"/>
  <c r="B24" i="7"/>
  <c r="B30" i="7"/>
  <c r="B27" i="7"/>
  <c r="C30" i="7"/>
  <c r="C25" i="7"/>
  <c r="C24" i="7"/>
  <c r="B28" i="7"/>
  <c r="B26" i="7"/>
  <c r="B25" i="7"/>
  <c r="D26" i="7"/>
  <c r="D30" i="7"/>
  <c r="D24" i="7"/>
  <c r="D25" i="7"/>
  <c r="C27" i="7"/>
  <c r="C28" i="7"/>
  <c r="G28" i="6"/>
  <c r="D27" i="6"/>
  <c r="D26" i="6"/>
  <c r="D30" i="6"/>
  <c r="D25" i="6"/>
  <c r="G25" i="6" s="1"/>
  <c r="D24" i="6"/>
  <c r="C30" i="6"/>
  <c r="C25" i="6"/>
  <c r="C24" i="6"/>
  <c r="C26" i="6"/>
  <c r="B20" i="5"/>
  <c r="B27" i="5" s="1"/>
  <c r="E20" i="5"/>
  <c r="E26" i="5" s="1"/>
  <c r="D20" i="5"/>
  <c r="D27" i="5" s="1"/>
  <c r="C20" i="5"/>
  <c r="C28" i="5" s="1"/>
  <c r="F24" i="5"/>
  <c r="F25" i="5"/>
  <c r="F30" i="5"/>
  <c r="F28" i="5"/>
  <c r="F26" i="5"/>
  <c r="F27" i="5"/>
  <c r="E24" i="5" l="1"/>
  <c r="D36" i="9"/>
  <c r="D34" i="9"/>
  <c r="D38" i="9"/>
  <c r="D39" i="9"/>
  <c r="D40" i="9"/>
  <c r="D37" i="9"/>
  <c r="C36" i="9"/>
  <c r="C40" i="9"/>
  <c r="C37" i="9"/>
  <c r="C39" i="9"/>
  <c r="C34" i="9"/>
  <c r="C38" i="9"/>
  <c r="E37" i="9"/>
  <c r="E40" i="9"/>
  <c r="E36" i="9"/>
  <c r="H39" i="9"/>
  <c r="E34" i="9"/>
  <c r="E39" i="9"/>
  <c r="B34" i="9"/>
  <c r="B36" i="9"/>
  <c r="H36" i="9"/>
  <c r="B37" i="9"/>
  <c r="B38" i="9"/>
  <c r="B40" i="9"/>
  <c r="B39" i="9"/>
  <c r="G27" i="7"/>
  <c r="E37" i="7" s="1"/>
  <c r="D29" i="7"/>
  <c r="G26" i="7"/>
  <c r="D37" i="7" s="1"/>
  <c r="G26" i="6"/>
  <c r="D40" i="6" s="1"/>
  <c r="D29" i="6"/>
  <c r="G27" i="6"/>
  <c r="E34" i="6" s="1"/>
  <c r="C29" i="6"/>
  <c r="E30" i="5"/>
  <c r="G26" i="8"/>
  <c r="H38" i="8" s="1"/>
  <c r="C36" i="8"/>
  <c r="C34" i="8"/>
  <c r="H37" i="8"/>
  <c r="C37" i="8"/>
  <c r="C38" i="8"/>
  <c r="C39" i="8"/>
  <c r="C40" i="8"/>
  <c r="H39" i="8"/>
  <c r="E38" i="8"/>
  <c r="E37" i="8"/>
  <c r="E34" i="8"/>
  <c r="E40" i="8"/>
  <c r="E36" i="8"/>
  <c r="E39" i="8"/>
  <c r="G24" i="8"/>
  <c r="B29" i="8"/>
  <c r="G28" i="8"/>
  <c r="D29" i="8"/>
  <c r="C29" i="7"/>
  <c r="G28" i="7"/>
  <c r="G25" i="7"/>
  <c r="G24" i="7"/>
  <c r="B29" i="7"/>
  <c r="D36" i="6"/>
  <c r="G24" i="6"/>
  <c r="C36" i="6"/>
  <c r="C37" i="6"/>
  <c r="C34" i="6"/>
  <c r="H37" i="6"/>
  <c r="C38" i="6"/>
  <c r="C39" i="6"/>
  <c r="C40" i="6"/>
  <c r="F37" i="6"/>
  <c r="F34" i="6"/>
  <c r="F36" i="6"/>
  <c r="F38" i="6"/>
  <c r="F39" i="6"/>
  <c r="H40" i="6"/>
  <c r="F40" i="6"/>
  <c r="E25" i="5"/>
  <c r="E28" i="5"/>
  <c r="B26" i="5"/>
  <c r="B25" i="5"/>
  <c r="E27" i="5"/>
  <c r="B30" i="5"/>
  <c r="B24" i="5"/>
  <c r="B28" i="5"/>
  <c r="C25" i="5"/>
  <c r="C30" i="5"/>
  <c r="C26" i="5"/>
  <c r="D24" i="5"/>
  <c r="D30" i="5"/>
  <c r="D25" i="5"/>
  <c r="D26" i="5"/>
  <c r="C27" i="5"/>
  <c r="C24" i="5"/>
  <c r="D28" i="5"/>
  <c r="F29" i="5"/>
  <c r="G36" i="9" l="1"/>
  <c r="G37" i="9"/>
  <c r="I37" i="9" s="1"/>
  <c r="G40" i="9"/>
  <c r="I40" i="9" s="1"/>
  <c r="G38" i="9"/>
  <c r="I38" i="9" s="1"/>
  <c r="G39" i="9"/>
  <c r="I39" i="9" s="1"/>
  <c r="I36" i="9"/>
  <c r="H39" i="7"/>
  <c r="E38" i="7"/>
  <c r="E36" i="7"/>
  <c r="E39" i="7"/>
  <c r="D39" i="7"/>
  <c r="E34" i="7"/>
  <c r="D36" i="7"/>
  <c r="E40" i="7"/>
  <c r="D40" i="7"/>
  <c r="D38" i="7"/>
  <c r="D34" i="7"/>
  <c r="H38" i="7"/>
  <c r="D38" i="6"/>
  <c r="D39" i="6"/>
  <c r="H38" i="6"/>
  <c r="D34" i="6"/>
  <c r="D37" i="6"/>
  <c r="E39" i="6"/>
  <c r="E37" i="6"/>
  <c r="H39" i="6"/>
  <c r="E40" i="6"/>
  <c r="E36" i="6"/>
  <c r="E38" i="6"/>
  <c r="D34" i="8"/>
  <c r="D36" i="8"/>
  <c r="D37" i="8"/>
  <c r="D38" i="8"/>
  <c r="D39" i="8"/>
  <c r="D40" i="8"/>
  <c r="F37" i="8"/>
  <c r="F34" i="8"/>
  <c r="F36" i="8"/>
  <c r="F39" i="8"/>
  <c r="H40" i="8"/>
  <c r="F38" i="8"/>
  <c r="F40" i="8"/>
  <c r="B34" i="8"/>
  <c r="B36" i="8"/>
  <c r="H36" i="8"/>
  <c r="B40" i="8"/>
  <c r="B39" i="8"/>
  <c r="B37" i="8"/>
  <c r="B38" i="8"/>
  <c r="F37" i="7"/>
  <c r="F34" i="7"/>
  <c r="F36" i="7"/>
  <c r="H40" i="7"/>
  <c r="F38" i="7"/>
  <c r="F39" i="7"/>
  <c r="F40" i="7"/>
  <c r="B34" i="7"/>
  <c r="B36" i="7"/>
  <c r="H36" i="7"/>
  <c r="B39" i="7"/>
  <c r="B40" i="7"/>
  <c r="B38" i="7"/>
  <c r="B37" i="7"/>
  <c r="C36" i="7"/>
  <c r="C34" i="7"/>
  <c r="H37" i="7"/>
  <c r="C37" i="7"/>
  <c r="C39" i="7"/>
  <c r="C38" i="7"/>
  <c r="C40" i="7"/>
  <c r="B34" i="6"/>
  <c r="B36" i="6"/>
  <c r="G36" i="6" s="1"/>
  <c r="H36" i="6"/>
  <c r="B40" i="6"/>
  <c r="B37" i="6"/>
  <c r="B38" i="6"/>
  <c r="B39" i="6"/>
  <c r="E29" i="5"/>
  <c r="G27" i="5"/>
  <c r="E40" i="5" s="1"/>
  <c r="B29" i="5"/>
  <c r="G28" i="5"/>
  <c r="F38" i="5" s="1"/>
  <c r="G25" i="5"/>
  <c r="H37" i="5" s="1"/>
  <c r="G24" i="5"/>
  <c r="B34" i="5" s="1"/>
  <c r="G26" i="5"/>
  <c r="D34" i="5" s="1"/>
  <c r="C29" i="5"/>
  <c r="D29" i="5"/>
  <c r="E36" i="5"/>
  <c r="G37" i="8" l="1"/>
  <c r="I37" i="8" s="1"/>
  <c r="G39" i="8"/>
  <c r="I39" i="8" s="1"/>
  <c r="B50" i="9"/>
  <c r="B46" i="9" s="1"/>
  <c r="A44" i="9"/>
  <c r="B44" i="9" s="1"/>
  <c r="G40" i="7"/>
  <c r="I40" i="7" s="1"/>
  <c r="G37" i="6"/>
  <c r="I37" i="6" s="1"/>
  <c r="G39" i="6"/>
  <c r="I39" i="6" s="1"/>
  <c r="G38" i="6"/>
  <c r="I38" i="6" s="1"/>
  <c r="G40" i="6"/>
  <c r="I40" i="6" s="1"/>
  <c r="H39" i="5"/>
  <c r="E39" i="5"/>
  <c r="E37" i="5"/>
  <c r="E34" i="5"/>
  <c r="E38" i="5"/>
  <c r="G38" i="8"/>
  <c r="I38" i="8" s="1"/>
  <c r="G40" i="8"/>
  <c r="I40" i="8" s="1"/>
  <c r="G36" i="8"/>
  <c r="I36" i="8" s="1"/>
  <c r="G39" i="7"/>
  <c r="I39" i="7" s="1"/>
  <c r="G37" i="7"/>
  <c r="I37" i="7" s="1"/>
  <c r="G38" i="7"/>
  <c r="I38" i="7" s="1"/>
  <c r="G36" i="7"/>
  <c r="I36" i="7" s="1"/>
  <c r="I36" i="6"/>
  <c r="C38" i="5"/>
  <c r="C39" i="5"/>
  <c r="F36" i="5"/>
  <c r="F39" i="5"/>
  <c r="F37" i="5"/>
  <c r="F34" i="5"/>
  <c r="F40" i="5"/>
  <c r="H36" i="5"/>
  <c r="H40" i="5"/>
  <c r="B36" i="5"/>
  <c r="B39" i="5"/>
  <c r="B38" i="5"/>
  <c r="C40" i="5"/>
  <c r="B40" i="5"/>
  <c r="C37" i="5"/>
  <c r="B37" i="5"/>
  <c r="C36" i="5"/>
  <c r="C34" i="5"/>
  <c r="D40" i="5"/>
  <c r="D38" i="5"/>
  <c r="D37" i="5"/>
  <c r="H38" i="5"/>
  <c r="D36" i="5"/>
  <c r="D39" i="5"/>
  <c r="C44" i="9" l="1"/>
  <c r="D44" i="9" s="1"/>
  <c r="B50" i="8"/>
  <c r="B46" i="8" s="1"/>
  <c r="A44" i="8"/>
  <c r="B44" i="8" s="1"/>
  <c r="B50" i="7"/>
  <c r="B46" i="7" s="1"/>
  <c r="A44" i="7"/>
  <c r="B44" i="7" s="1"/>
  <c r="B50" i="6"/>
  <c r="B46" i="6" s="1"/>
  <c r="A44" i="6"/>
  <c r="B44" i="6" s="1"/>
  <c r="G39" i="5"/>
  <c r="I39" i="5" s="1"/>
  <c r="G36" i="5"/>
  <c r="I36" i="5" s="1"/>
  <c r="G37" i="5"/>
  <c r="I37" i="5" s="1"/>
  <c r="G38" i="5"/>
  <c r="I38" i="5" s="1"/>
  <c r="G40" i="5"/>
  <c r="I40" i="5" s="1"/>
  <c r="C44" i="8" l="1"/>
  <c r="D44" i="8" s="1"/>
  <c r="C44" i="7"/>
  <c r="D44" i="7" s="1"/>
  <c r="C44" i="6"/>
  <c r="D44" i="6" s="1"/>
  <c r="B50" i="5"/>
  <c r="B46" i="5" s="1"/>
  <c r="A44" i="5"/>
  <c r="B44" i="5" s="1"/>
  <c r="C44" i="5" l="1"/>
  <c r="D44" i="5" s="1"/>
</calcChain>
</file>

<file path=xl/sharedStrings.xml><?xml version="1.0" encoding="utf-8"?>
<sst xmlns="http://schemas.openxmlformats.org/spreadsheetml/2006/main" count="241" uniqueCount="59">
  <si>
    <t>feature 1</t>
  </si>
  <si>
    <t>feature 2</t>
  </si>
  <si>
    <t>feature 3</t>
  </si>
  <si>
    <t>feature 4</t>
  </si>
  <si>
    <t>2. Pair-wise comparison matrix</t>
  </si>
  <si>
    <t>1. Enter feature names</t>
  </si>
  <si>
    <t>criteria</t>
  </si>
  <si>
    <t>score</t>
  </si>
  <si>
    <t>Equal</t>
  </si>
  <si>
    <t>Moderate</t>
  </si>
  <si>
    <t>Strong</t>
  </si>
  <si>
    <t>Very strong</t>
  </si>
  <si>
    <t>Extreme</t>
  </si>
  <si>
    <t>** you can also use intermediate values 2, 4, 6, 8</t>
  </si>
  <si>
    <t>&lt;pair-wise matrix&gt;</t>
  </si>
  <si>
    <t>var \var</t>
  </si>
  <si>
    <t xml:space="preserve">** How important is 'a' with respect to 'b', 'c', 'd' </t>
  </si>
  <si>
    <r>
      <t>** if '</t>
    </r>
    <r>
      <rPr>
        <b/>
        <sz val="12"/>
        <color theme="1"/>
        <rFont val="맑은 고딕"/>
        <family val="2"/>
        <scheme val="minor"/>
      </rPr>
      <t>a</t>
    </r>
    <r>
      <rPr>
        <sz val="12"/>
        <color theme="1"/>
        <rFont val="맑은 고딕"/>
        <family val="2"/>
        <scheme val="minor"/>
      </rPr>
      <t>' is strongly important than '</t>
    </r>
    <r>
      <rPr>
        <b/>
        <sz val="12"/>
        <color theme="1"/>
        <rFont val="맑은 고딕"/>
        <family val="2"/>
        <scheme val="minor"/>
      </rPr>
      <t>b</t>
    </r>
    <r>
      <rPr>
        <sz val="12"/>
        <color theme="1"/>
        <rFont val="맑은 고딕"/>
        <family val="2"/>
        <scheme val="minor"/>
      </rPr>
      <t>' -&gt; score 5</t>
    </r>
  </si>
  <si>
    <r>
      <t>** if '</t>
    </r>
    <r>
      <rPr>
        <b/>
        <sz val="12"/>
        <color theme="1"/>
        <rFont val="맑은 고딕"/>
        <family val="2"/>
        <scheme val="minor"/>
      </rPr>
      <t>b</t>
    </r>
    <r>
      <rPr>
        <sz val="12"/>
        <color theme="1"/>
        <rFont val="맑은 고딕"/>
        <family val="2"/>
        <scheme val="minor"/>
      </rPr>
      <t>' is strongly important than '</t>
    </r>
    <r>
      <rPr>
        <b/>
        <sz val="12"/>
        <color theme="1"/>
        <rFont val="맑은 고딕"/>
        <family val="2"/>
        <scheme val="minor"/>
      </rPr>
      <t>a</t>
    </r>
    <r>
      <rPr>
        <sz val="12"/>
        <color theme="1"/>
        <rFont val="맑은 고딕"/>
        <family val="2"/>
        <scheme val="minor"/>
      </rPr>
      <t xml:space="preserve">' -&gt; score </t>
    </r>
    <r>
      <rPr>
        <b/>
        <sz val="12"/>
        <color theme="1"/>
        <rFont val="맑은 고딕"/>
        <family val="2"/>
        <scheme val="minor"/>
      </rPr>
      <t>1/5</t>
    </r>
  </si>
  <si>
    <t>sum</t>
  </si>
  <si>
    <t>&lt;normalized pair-wise matrix&gt;</t>
  </si>
  <si>
    <t>prev sum</t>
  </si>
  <si>
    <t>weights</t>
  </si>
  <si>
    <t>3. Consistency check</t>
  </si>
  <si>
    <t>weighted sum</t>
  </si>
  <si>
    <t>lambda</t>
  </si>
  <si>
    <t>lambda max</t>
  </si>
  <si>
    <t>Consistency Index</t>
  </si>
  <si>
    <t>Consistency Ratio</t>
  </si>
  <si>
    <t>C.R. cutoff</t>
  </si>
  <si>
    <t>Pass</t>
  </si>
  <si>
    <t>&lt;C.R&gt;</t>
  </si>
  <si>
    <t>AHP analysis tool for up to 5 features (1by1 to 5 by 5)</t>
  </si>
  <si>
    <t>feature 5</t>
  </si>
  <si>
    <t>&lt;R.I&gt;</t>
  </si>
  <si>
    <t>n</t>
  </si>
  <si>
    <t>Random Index</t>
  </si>
  <si>
    <t>Current features</t>
  </si>
  <si>
    <t>Domestic</t>
    <phoneticPr fontId="8" type="noConversion"/>
  </si>
  <si>
    <t>Genre diversity</t>
    <phoneticPr fontId="8" type="noConversion"/>
  </si>
  <si>
    <t>Abroad</t>
    <phoneticPr fontId="8" type="noConversion"/>
  </si>
  <si>
    <t>Original</t>
    <phoneticPr fontId="8" type="noConversion"/>
  </si>
  <si>
    <t>Rationality</t>
    <phoneticPr fontId="8" type="noConversion"/>
  </si>
  <si>
    <t>Plan diversity</t>
    <phoneticPr fontId="8" type="noConversion"/>
  </si>
  <si>
    <t>Promotion</t>
    <phoneticPr fontId="8" type="noConversion"/>
  </si>
  <si>
    <t>0</t>
    <phoneticPr fontId="8" type="noConversion"/>
  </si>
  <si>
    <t>Resolution</t>
    <phoneticPr fontId="8" type="noConversion"/>
  </si>
  <si>
    <t>Stability</t>
    <phoneticPr fontId="8" type="noConversion"/>
  </si>
  <si>
    <t>No Ads</t>
    <phoneticPr fontId="8" type="noConversion"/>
  </si>
  <si>
    <t>sound</t>
    <phoneticPr fontId="8" type="noConversion"/>
  </si>
  <si>
    <t>Real-time update</t>
    <phoneticPr fontId="8" type="noConversion"/>
  </si>
  <si>
    <t>UI</t>
    <phoneticPr fontId="8" type="noConversion"/>
  </si>
  <si>
    <t>Multiple Screens</t>
    <phoneticPr fontId="8" type="noConversion"/>
  </si>
  <si>
    <t>Curation</t>
    <phoneticPr fontId="8" type="noConversion"/>
  </si>
  <si>
    <t>Contents info</t>
    <phoneticPr fontId="8" type="noConversion"/>
  </si>
  <si>
    <t>Contents</t>
    <phoneticPr fontId="8" type="noConversion"/>
  </si>
  <si>
    <t>Price</t>
    <phoneticPr fontId="8" type="noConversion"/>
  </si>
  <si>
    <t>Quality</t>
    <phoneticPr fontId="8" type="noConversion"/>
  </si>
  <si>
    <t>Convenience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</si>
</sst>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9" x14ac:knownFonts="1">
    <font>
      <sz val="12"/>
      <color theme="1"/>
      <name val="맑은 고딕"/>
      <family val="2"/>
      <scheme val="minor"/>
    </font>
    <font>
      <b/>
      <sz val="12"/>
      <color theme="0"/>
      <name val="맑은 고딕"/>
      <family val="2"/>
      <scheme val="minor"/>
    </font>
    <font>
      <sz val="12"/>
      <color rgb="FFFF0000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sz val="12"/>
      <color theme="0"/>
      <name val="맑은 고딕"/>
      <family val="2"/>
      <scheme val="minor"/>
    </font>
    <font>
      <b/>
      <sz val="12"/>
      <color theme="8"/>
      <name val="맑은 고딕"/>
      <family val="2"/>
      <scheme val="minor"/>
    </font>
    <font>
      <b/>
      <sz val="12"/>
      <color rgb="FFFF0000"/>
      <name val="맑은 고딕"/>
      <family val="2"/>
      <scheme val="minor"/>
    </font>
    <font>
      <b/>
      <sz val="12"/>
      <color rgb="FF00B05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lightUp"/>
    </fill>
    <fill>
      <patternFill patternType="lightUp">
        <bgColor rgb="FFFFC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AFAFF"/>
        <bgColor indexed="64"/>
      </patternFill>
    </fill>
    <fill>
      <patternFill patternType="lightUp">
        <bgColor theme="0"/>
      </patternFill>
    </fill>
    <fill>
      <patternFill patternType="solid">
        <fgColor rgb="FFFFCB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3" fillId="0" borderId="0" xfId="0" applyFont="1"/>
    <xf numFmtId="0" fontId="0" fillId="0" borderId="1" xfId="0" applyBorder="1"/>
    <xf numFmtId="0" fontId="3" fillId="2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0" fillId="0" borderId="0" xfId="0" applyBorder="1"/>
    <xf numFmtId="0" fontId="0" fillId="0" borderId="2" xfId="0" applyBorder="1"/>
    <xf numFmtId="0" fontId="0" fillId="4" borderId="0" xfId="0" applyFill="1" applyBorder="1"/>
    <xf numFmtId="0" fontId="3" fillId="5" borderId="0" xfId="0" applyFont="1" applyFill="1" applyBorder="1"/>
    <xf numFmtId="0" fontId="0" fillId="4" borderId="3" xfId="0" applyFill="1" applyBorder="1"/>
    <xf numFmtId="0" fontId="3" fillId="5" borderId="4" xfId="0" applyFont="1" applyFill="1" applyBorder="1"/>
    <xf numFmtId="0" fontId="0" fillId="0" borderId="2" xfId="0" quotePrefix="1" applyBorder="1"/>
    <xf numFmtId="0" fontId="0" fillId="6" borderId="1" xfId="0" applyFill="1" applyBorder="1"/>
    <xf numFmtId="0" fontId="3" fillId="7" borderId="1" xfId="0" applyFont="1" applyFill="1" applyBorder="1"/>
    <xf numFmtId="0" fontId="3" fillId="8" borderId="1" xfId="0" applyFont="1" applyFill="1" applyBorder="1"/>
    <xf numFmtId="0" fontId="3" fillId="0" borderId="0" xfId="0" applyFont="1" applyFill="1"/>
    <xf numFmtId="0" fontId="3" fillId="0" borderId="0" xfId="0" applyFont="1" applyFill="1" applyBorder="1"/>
    <xf numFmtId="0" fontId="0" fillId="10" borderId="1" xfId="0" applyFill="1" applyBorder="1"/>
    <xf numFmtId="0" fontId="1" fillId="11" borderId="1" xfId="0" applyFont="1" applyFill="1" applyBorder="1"/>
    <xf numFmtId="0" fontId="0" fillId="6" borderId="1" xfId="0" applyFont="1" applyFill="1" applyBorder="1"/>
    <xf numFmtId="0" fontId="1" fillId="11" borderId="5" xfId="0" applyFont="1" applyFill="1" applyBorder="1"/>
    <xf numFmtId="0" fontId="0" fillId="10" borderId="5" xfId="0" applyFill="1" applyBorder="1"/>
    <xf numFmtId="0" fontId="0" fillId="13" borderId="1" xfId="0" applyFill="1" applyBorder="1"/>
    <xf numFmtId="0" fontId="1" fillId="12" borderId="1" xfId="0" applyFont="1" applyFill="1" applyBorder="1"/>
    <xf numFmtId="0" fontId="5" fillId="0" borderId="1" xfId="0" applyFont="1" applyBorder="1"/>
    <xf numFmtId="0" fontId="1" fillId="14" borderId="6" xfId="0" applyFont="1" applyFill="1" applyBorder="1"/>
    <xf numFmtId="0" fontId="0" fillId="0" borderId="7" xfId="0" applyBorder="1"/>
    <xf numFmtId="0" fontId="4" fillId="15" borderId="8" xfId="0" applyFont="1" applyFill="1" applyBorder="1"/>
    <xf numFmtId="0" fontId="0" fillId="0" borderId="9" xfId="0" applyBorder="1"/>
    <xf numFmtId="0" fontId="3" fillId="16" borderId="8" xfId="0" applyFont="1" applyFill="1" applyBorder="1"/>
    <xf numFmtId="0" fontId="0" fillId="0" borderId="10" xfId="0" applyBorder="1"/>
    <xf numFmtId="0" fontId="6" fillId="0" borderId="11" xfId="0" applyFont="1" applyBorder="1"/>
    <xf numFmtId="0" fontId="2" fillId="0" borderId="7" xfId="0" applyFont="1" applyBorder="1"/>
    <xf numFmtId="0" fontId="3" fillId="0" borderId="8" xfId="0" applyFont="1" applyBorder="1"/>
    <xf numFmtId="0" fontId="1" fillId="17" borderId="8" xfId="0" applyFont="1" applyFill="1" applyBorder="1"/>
    <xf numFmtId="0" fontId="7" fillId="9" borderId="10" xfId="0" applyFont="1" applyFill="1" applyBorder="1"/>
    <xf numFmtId="176" fontId="3" fillId="5" borderId="0" xfId="0" applyNumberFormat="1" applyFont="1" applyFill="1" applyBorder="1"/>
    <xf numFmtId="176" fontId="0" fillId="4" borderId="0" xfId="0" applyNumberFormat="1" applyFill="1" applyBorder="1"/>
    <xf numFmtId="176" fontId="0" fillId="6" borderId="1" xfId="0" applyNumberFormat="1" applyFill="1" applyBorder="1"/>
    <xf numFmtId="0" fontId="0" fillId="18" borderId="1" xfId="0" applyFill="1" applyBorder="1"/>
    <xf numFmtId="176" fontId="0" fillId="18" borderId="0" xfId="0" applyNumberFormat="1" applyFill="1" applyBorder="1"/>
    <xf numFmtId="176" fontId="0" fillId="18" borderId="2" xfId="0" applyNumberFormat="1" applyFill="1" applyBorder="1"/>
    <xf numFmtId="176" fontId="0" fillId="18" borderId="2" xfId="0" quotePrefix="1" applyNumberFormat="1" applyFill="1" applyBorder="1"/>
    <xf numFmtId="0" fontId="3" fillId="5" borderId="2" xfId="0" applyFont="1" applyFill="1" applyBorder="1"/>
    <xf numFmtId="0" fontId="0" fillId="19" borderId="0" xfId="0" applyFont="1" applyFill="1" applyBorder="1"/>
    <xf numFmtId="0" fontId="3" fillId="2" borderId="13" xfId="0" applyFont="1" applyFill="1" applyBorder="1"/>
    <xf numFmtId="0" fontId="0" fillId="0" borderId="0" xfId="0" quotePrefix="1" applyBorder="1"/>
    <xf numFmtId="0" fontId="3" fillId="0" borderId="1" xfId="0" applyNumberFormat="1" applyFont="1" applyBorder="1"/>
    <xf numFmtId="0" fontId="3" fillId="2" borderId="1" xfId="0" applyNumberFormat="1" applyFont="1" applyFill="1" applyBorder="1"/>
    <xf numFmtId="0" fontId="3" fillId="7" borderId="1" xfId="0" applyNumberFormat="1" applyFont="1" applyFill="1" applyBorder="1"/>
    <xf numFmtId="0" fontId="0" fillId="4" borderId="14" xfId="0" applyFill="1" applyBorder="1"/>
    <xf numFmtId="0" fontId="3" fillId="19" borderId="3" xfId="0" applyFont="1" applyFill="1" applyBorder="1"/>
    <xf numFmtId="0" fontId="0" fillId="6" borderId="1" xfId="0" applyNumberFormat="1" applyFill="1" applyBorder="1"/>
    <xf numFmtId="49" fontId="0" fillId="18" borderId="1" xfId="0" applyNumberFormat="1" applyFill="1" applyBorder="1"/>
    <xf numFmtId="176" fontId="0" fillId="18" borderId="12" xfId="0" applyNumberFormat="1" applyFill="1" applyBorder="1"/>
    <xf numFmtId="176" fontId="0" fillId="18" borderId="0" xfId="0" quotePrefix="1" applyNumberFormat="1" applyFill="1" applyBorder="1"/>
    <xf numFmtId="176" fontId="0" fillId="18" borderId="2" xfId="0" applyNumberFormat="1" applyFont="1" applyFill="1" applyBorder="1"/>
    <xf numFmtId="0" fontId="3" fillId="20" borderId="1" xfId="0" applyFont="1" applyFill="1" applyBorder="1"/>
    <xf numFmtId="0" fontId="3" fillId="20" borderId="15" xfId="0" applyFont="1" applyFill="1" applyBorder="1"/>
    <xf numFmtId="0" fontId="0" fillId="0" borderId="15" xfId="0" applyBorder="1"/>
    <xf numFmtId="0" fontId="1" fillId="8" borderId="16" xfId="0" applyFont="1" applyFill="1" applyBorder="1"/>
    <xf numFmtId="0" fontId="3" fillId="0" borderId="17" xfId="0" applyFont="1" applyBorder="1"/>
    <xf numFmtId="49" fontId="3" fillId="2" borderId="1" xfId="0" applyNumberFormat="1" applyFont="1" applyFill="1" applyBorder="1"/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CBFF"/>
      <color rgb="FFDAF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127000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5BC8DDA-643A-4A90-8016-C155CAC36029}"/>
            </a:ext>
          </a:extLst>
        </xdr:cNvPr>
        <xdr:cNvSpPr txBox="1"/>
      </xdr:nvSpPr>
      <xdr:spPr>
        <a:xfrm>
          <a:off x="14417040" y="42722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44450</xdr:colOff>
      <xdr:row>38</xdr:row>
      <xdr:rowOff>127000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979D74-0B1C-4B37-A2A0-3A2937F9C755}"/>
            </a:ext>
          </a:extLst>
        </xdr:cNvPr>
        <xdr:cNvSpPr txBox="1"/>
      </xdr:nvSpPr>
      <xdr:spPr>
        <a:xfrm>
          <a:off x="44450" y="9408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127000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2C81C24-BF98-4299-9834-BC6A10BFEF8B}"/>
            </a:ext>
          </a:extLst>
        </xdr:cNvPr>
        <xdr:cNvSpPr txBox="1"/>
      </xdr:nvSpPr>
      <xdr:spPr>
        <a:xfrm>
          <a:off x="14417040" y="42722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44450</xdr:colOff>
      <xdr:row>38</xdr:row>
      <xdr:rowOff>127000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36608EB-294C-49D4-8EE9-80CB5C189FA5}"/>
            </a:ext>
          </a:extLst>
        </xdr:cNvPr>
        <xdr:cNvSpPr txBox="1"/>
      </xdr:nvSpPr>
      <xdr:spPr>
        <a:xfrm>
          <a:off x="44450" y="9408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127000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07FCE86-5B94-4FC5-9CD3-6102AE472BA1}"/>
            </a:ext>
          </a:extLst>
        </xdr:cNvPr>
        <xdr:cNvSpPr txBox="1"/>
      </xdr:nvSpPr>
      <xdr:spPr>
        <a:xfrm>
          <a:off x="14417040" y="42722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44450</xdr:colOff>
      <xdr:row>38</xdr:row>
      <xdr:rowOff>127000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BC254EF-CC38-4C2F-A7E5-2287FE3A673E}"/>
            </a:ext>
          </a:extLst>
        </xdr:cNvPr>
        <xdr:cNvSpPr txBox="1"/>
      </xdr:nvSpPr>
      <xdr:spPr>
        <a:xfrm>
          <a:off x="44450" y="9408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127000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EA98344-F612-49A9-8E3F-B06532AA8CD0}"/>
            </a:ext>
          </a:extLst>
        </xdr:cNvPr>
        <xdr:cNvSpPr txBox="1"/>
      </xdr:nvSpPr>
      <xdr:spPr>
        <a:xfrm>
          <a:off x="14417040" y="42722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44450</xdr:colOff>
      <xdr:row>38</xdr:row>
      <xdr:rowOff>127000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E166E8B-488A-456F-818A-069CD5323A10}"/>
            </a:ext>
          </a:extLst>
        </xdr:cNvPr>
        <xdr:cNvSpPr txBox="1"/>
      </xdr:nvSpPr>
      <xdr:spPr>
        <a:xfrm>
          <a:off x="44450" y="9408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127000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A845545-D2D6-D945-A006-DF039C8D978E}"/>
            </a:ext>
          </a:extLst>
        </xdr:cNvPr>
        <xdr:cNvSpPr txBox="1"/>
      </xdr:nvSpPr>
      <xdr:spPr>
        <a:xfrm>
          <a:off x="13131800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44450</xdr:colOff>
      <xdr:row>38</xdr:row>
      <xdr:rowOff>127000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4B60FB6-9334-5B4A-ADC9-B62041F13854}"/>
            </a:ext>
          </a:extLst>
        </xdr:cNvPr>
        <xdr:cNvSpPr txBox="1"/>
      </xdr:nvSpPr>
      <xdr:spPr>
        <a:xfrm>
          <a:off x="44450" y="787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950BD-07BB-43B1-ACFA-70C3080A14A5}">
  <dimension ref="A1:K50"/>
  <sheetViews>
    <sheetView topLeftCell="A22" zoomScale="95" workbookViewId="0">
      <selection activeCell="G26" sqref="G26"/>
    </sheetView>
  </sheetViews>
  <sheetFormatPr defaultColWidth="10.90625" defaultRowHeight="19.2" x14ac:dyDescent="0.45"/>
  <cols>
    <col min="1" max="15" width="15.6328125" customWidth="1"/>
  </cols>
  <sheetData>
    <row r="1" spans="1:11" x14ac:dyDescent="0.45">
      <c r="A1" s="1" t="s">
        <v>32</v>
      </c>
    </row>
    <row r="3" spans="1:11" x14ac:dyDescent="0.45">
      <c r="A3" s="1" t="s">
        <v>5</v>
      </c>
    </row>
    <row r="4" spans="1:11" x14ac:dyDescent="0.45">
      <c r="A4" s="3" t="s">
        <v>0</v>
      </c>
      <c r="B4" s="3" t="s">
        <v>1</v>
      </c>
      <c r="C4" s="3" t="s">
        <v>2</v>
      </c>
      <c r="D4" s="3" t="s">
        <v>3</v>
      </c>
      <c r="E4" s="3" t="s">
        <v>33</v>
      </c>
    </row>
    <row r="5" spans="1:11" x14ac:dyDescent="0.45">
      <c r="A5" s="54" t="s">
        <v>55</v>
      </c>
      <c r="B5" s="54" t="s">
        <v>56</v>
      </c>
      <c r="C5" s="54" t="s">
        <v>57</v>
      </c>
      <c r="D5" s="54" t="s">
        <v>58</v>
      </c>
      <c r="E5" s="40">
        <v>0</v>
      </c>
    </row>
    <row r="8" spans="1:11" x14ac:dyDescent="0.45">
      <c r="A8" s="1" t="s">
        <v>4</v>
      </c>
    </row>
    <row r="10" spans="1:11" x14ac:dyDescent="0.45">
      <c r="A10" s="3" t="s">
        <v>6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</row>
    <row r="11" spans="1:11" x14ac:dyDescent="0.45">
      <c r="A11" s="5" t="s">
        <v>7</v>
      </c>
      <c r="B11" s="2">
        <v>1</v>
      </c>
      <c r="C11" s="2">
        <v>3</v>
      </c>
      <c r="D11" s="2">
        <v>5</v>
      </c>
      <c r="E11" s="2">
        <v>7</v>
      </c>
      <c r="F11" s="2">
        <v>9</v>
      </c>
      <c r="G11" t="s">
        <v>13</v>
      </c>
    </row>
    <row r="13" spans="1:11" x14ac:dyDescent="0.45">
      <c r="A13" s="1" t="s">
        <v>14</v>
      </c>
      <c r="K13" s="16"/>
    </row>
    <row r="14" spans="1:11" x14ac:dyDescent="0.45">
      <c r="A14" s="48" t="s">
        <v>15</v>
      </c>
      <c r="B14" s="49" t="str">
        <f>$A$5</f>
        <v>Contents</v>
      </c>
      <c r="C14" s="49" t="str">
        <f>$B$5</f>
        <v>Price</v>
      </c>
      <c r="D14" s="49" t="str">
        <f>$C$5</f>
        <v>Quality</v>
      </c>
      <c r="E14" s="49" t="str">
        <f>$D$5</f>
        <v>Convenience</v>
      </c>
      <c r="F14" s="49">
        <f>$E$5</f>
        <v>0</v>
      </c>
      <c r="K14" s="17"/>
    </row>
    <row r="15" spans="1:11" x14ac:dyDescent="0.45">
      <c r="A15" s="49" t="str">
        <f>$A$5</f>
        <v>Contents</v>
      </c>
      <c r="B15" s="37">
        <v>1</v>
      </c>
      <c r="C15" s="41">
        <v>2</v>
      </c>
      <c r="D15" s="41">
        <v>7</v>
      </c>
      <c r="E15" s="41">
        <v>8</v>
      </c>
      <c r="F15" s="55">
        <v>0</v>
      </c>
      <c r="G15" t="s">
        <v>16</v>
      </c>
      <c r="K15" s="17"/>
    </row>
    <row r="16" spans="1:11" x14ac:dyDescent="0.45">
      <c r="A16" s="49" t="str">
        <f>$B$5</f>
        <v>Price</v>
      </c>
      <c r="B16" s="38">
        <f>IFERROR(1 / C15, 0)</f>
        <v>0.5</v>
      </c>
      <c r="C16" s="37">
        <v>1</v>
      </c>
      <c r="D16" s="41">
        <v>6</v>
      </c>
      <c r="E16" s="56">
        <v>7</v>
      </c>
      <c r="F16" s="43">
        <v>0</v>
      </c>
      <c r="G16" t="s">
        <v>17</v>
      </c>
      <c r="K16" s="17"/>
    </row>
    <row r="17" spans="1:11" x14ac:dyDescent="0.45">
      <c r="A17" s="49" t="str">
        <f>$C$5</f>
        <v>Quality</v>
      </c>
      <c r="B17" s="38">
        <f>IFERROR(1 / D15, 0)</f>
        <v>0.14285714285714285</v>
      </c>
      <c r="C17" s="38">
        <f>IFERROR(1 / D16, 0)</f>
        <v>0.16666666666666666</v>
      </c>
      <c r="D17" s="37">
        <v>1</v>
      </c>
      <c r="E17" s="41">
        <v>3</v>
      </c>
      <c r="F17" s="42">
        <v>0</v>
      </c>
      <c r="G17" t="s">
        <v>18</v>
      </c>
      <c r="K17" s="17"/>
    </row>
    <row r="18" spans="1:11" x14ac:dyDescent="0.45">
      <c r="A18" s="49" t="str">
        <f>$D$5</f>
        <v>Convenience</v>
      </c>
      <c r="B18" s="38">
        <f>IFERROR(1 / E15, 0)</f>
        <v>0.125</v>
      </c>
      <c r="C18" s="38">
        <f>IFERROR(1 / E16, 0)</f>
        <v>0.14285714285714285</v>
      </c>
      <c r="D18" s="38">
        <f>IFERROR(1 / E17, 0)</f>
        <v>0.33333333333333331</v>
      </c>
      <c r="E18" s="37">
        <v>1</v>
      </c>
      <c r="F18" s="57">
        <v>0</v>
      </c>
      <c r="K18" s="17"/>
    </row>
    <row r="19" spans="1:11" x14ac:dyDescent="0.45">
      <c r="A19" s="49">
        <f>$E$5</f>
        <v>0</v>
      </c>
      <c r="B19" s="38">
        <f>IFERROR(1 / F15, 0)</f>
        <v>0</v>
      </c>
      <c r="C19" s="38">
        <f>IFERROR(1 / F16, 0)</f>
        <v>0</v>
      </c>
      <c r="D19" s="38">
        <f>IFERROR(1 / F17, 0)</f>
        <v>0</v>
      </c>
      <c r="E19" s="38">
        <f>IFERROR(1 / F18, 0)</f>
        <v>0</v>
      </c>
      <c r="F19" s="37">
        <f>IF(AND(F17&lt;&gt;0, F18&lt;&gt;0, F16&lt;&gt;0, F15&lt;&gt;0), 1, 0)</f>
        <v>0</v>
      </c>
      <c r="K19" s="17"/>
    </row>
    <row r="20" spans="1:11" x14ac:dyDescent="0.45">
      <c r="A20" s="50" t="s">
        <v>19</v>
      </c>
      <c r="B20" s="39">
        <f>SUM(B15:B19)</f>
        <v>1.7678571428571428</v>
      </c>
      <c r="C20" s="39">
        <f>SUM(C15:C19)</f>
        <v>3.3095238095238093</v>
      </c>
      <c r="D20" s="39">
        <f>SUM(D15:D19)</f>
        <v>14.333333333333334</v>
      </c>
      <c r="E20" s="39">
        <f>SUM(E15:E19)</f>
        <v>19</v>
      </c>
      <c r="F20" s="39">
        <f>SUM(F15:F19)</f>
        <v>0</v>
      </c>
      <c r="K20" s="17"/>
    </row>
    <row r="22" spans="1:11" x14ac:dyDescent="0.45">
      <c r="A22" s="1" t="s">
        <v>20</v>
      </c>
    </row>
    <row r="23" spans="1:11" x14ac:dyDescent="0.45">
      <c r="A23" s="4" t="s">
        <v>15</v>
      </c>
      <c r="B23" s="3" t="str">
        <f>$A$5</f>
        <v>Contents</v>
      </c>
      <c r="C23" s="3" t="str">
        <f>$B$5</f>
        <v>Price</v>
      </c>
      <c r="D23" s="3" t="str">
        <f>$C$5</f>
        <v>Quality</v>
      </c>
      <c r="E23" s="3" t="str">
        <f>$D$5</f>
        <v>Convenience</v>
      </c>
      <c r="F23" s="49">
        <f>$E$5</f>
        <v>0</v>
      </c>
      <c r="G23" s="19" t="s">
        <v>22</v>
      </c>
    </row>
    <row r="24" spans="1:11" x14ac:dyDescent="0.45">
      <c r="A24" s="3" t="str">
        <f>$A$5</f>
        <v>Contents</v>
      </c>
      <c r="B24" s="9">
        <f>IFERROR(($B$15)/($B$20), 0)</f>
        <v>0.56565656565656564</v>
      </c>
      <c r="C24" s="6">
        <f>IFERROR(($C$15)/($C$20), 0)</f>
        <v>0.60431654676258995</v>
      </c>
      <c r="D24" s="6">
        <f>IFERROR(($D$15)/($D$20), 0)</f>
        <v>0.48837209302325579</v>
      </c>
      <c r="E24" s="7">
        <f>IFERROR(($E$15)/($E$20), 0)</f>
        <v>0.42105263157894735</v>
      </c>
      <c r="F24" s="7">
        <f>IFERROR(($F$15)/($F$20), 0)</f>
        <v>0</v>
      </c>
      <c r="G24" s="18">
        <f>IFERROR(SUM(B24:F24) / COUNTIF(B24:F24, "&lt;&gt;0"), 0)</f>
        <v>0.51984945925533965</v>
      </c>
    </row>
    <row r="25" spans="1:11" x14ac:dyDescent="0.45">
      <c r="A25" s="3" t="str">
        <f>$B$5</f>
        <v>Price</v>
      </c>
      <c r="B25" s="8">
        <f>IFERROR(($B$16)/($B$20), 0)</f>
        <v>0.28282828282828282</v>
      </c>
      <c r="C25" s="9">
        <f>IFERROR(($C$16)/($C$20), 0)</f>
        <v>0.30215827338129497</v>
      </c>
      <c r="D25" s="6">
        <f>IFERROR(($D$16)/($D$20), 0)</f>
        <v>0.41860465116279066</v>
      </c>
      <c r="E25" s="12">
        <f>IFERROR(($E$16)/($E$20), 0)</f>
        <v>0.36842105263157893</v>
      </c>
      <c r="F25" s="12">
        <f>IFERROR(($F$16)/($F$20), 0)</f>
        <v>0</v>
      </c>
      <c r="G25" s="18">
        <f>IFERROR(SUM(B25:F25) / COUNTIF(B25:F25, "&lt;&gt;0"), 0)</f>
        <v>0.34300306500098682</v>
      </c>
    </row>
    <row r="26" spans="1:11" x14ac:dyDescent="0.45">
      <c r="A26" s="3" t="str">
        <f>$C$5</f>
        <v>Quality</v>
      </c>
      <c r="B26" s="8">
        <f>IFERROR(($B$17)/($B$20), 0)</f>
        <v>8.0808080808080801E-2</v>
      </c>
      <c r="C26" s="8">
        <f>IFERROR(($C$17)/($C$20), 0)</f>
        <v>5.0359712230215826E-2</v>
      </c>
      <c r="D26" s="9">
        <f>IFERROR(($D$17)/($D$20), 0)</f>
        <v>6.9767441860465115E-2</v>
      </c>
      <c r="E26" s="7">
        <f>IFERROR(($E$17)/($E$20), 0)</f>
        <v>0.15789473684210525</v>
      </c>
      <c r="F26" s="7">
        <f>IFERROR(($F$17)/($F$20), 0)</f>
        <v>0</v>
      </c>
      <c r="G26" s="18">
        <f>IFERROR(SUM(B26:F26) / COUNTIF(B26:F26, "&lt;&gt;0"), 0)</f>
        <v>8.9707492935216751E-2</v>
      </c>
    </row>
    <row r="27" spans="1:11" x14ac:dyDescent="0.45">
      <c r="A27" s="3" t="str">
        <f>$D$5</f>
        <v>Convenience</v>
      </c>
      <c r="B27" s="8">
        <f>IFERROR(($B$18)/($B$20), 0)</f>
        <v>7.0707070707070704E-2</v>
      </c>
      <c r="C27" s="8">
        <f>($C$18)/($C$20)</f>
        <v>4.3165467625899283E-2</v>
      </c>
      <c r="D27" s="8">
        <f>IFERROR(($D$18)/($D$20), 0)</f>
        <v>2.3255813953488368E-2</v>
      </c>
      <c r="E27" s="44">
        <f>IFERROR(($E$18)/($E$20), 0)</f>
        <v>5.2631578947368418E-2</v>
      </c>
      <c r="F27" s="7">
        <f>IFERROR(($F$18)/($F$20), 0)</f>
        <v>0</v>
      </c>
      <c r="G27" s="18">
        <f>IFERROR(SUM(B27:F27) / COUNTIF(B27:F27, "&lt;&gt;0"), 0)</f>
        <v>4.7439982808456689E-2</v>
      </c>
    </row>
    <row r="28" spans="1:11" x14ac:dyDescent="0.45">
      <c r="A28" s="49">
        <f>$E$5</f>
        <v>0</v>
      </c>
      <c r="B28" s="8">
        <f>IFERROR(($B$19)/($B$20), 0)</f>
        <v>0</v>
      </c>
      <c r="C28" s="8">
        <f>($C$19)/($C$20)</f>
        <v>0</v>
      </c>
      <c r="D28" s="8">
        <f>IFERROR(($D$19)/($D$20), 0)</f>
        <v>0</v>
      </c>
      <c r="E28" s="45">
        <f>IFERROR(($E$19)/($E$20), 0)</f>
        <v>0</v>
      </c>
      <c r="F28" s="44">
        <f>IFERROR(($F$19)/($F$20), 0)</f>
        <v>0</v>
      </c>
      <c r="G28" s="18">
        <f>IFERROR(SUM(B28:F28) / COUNTIF(B28:F28, "&lt;&gt;0"), 0)</f>
        <v>0</v>
      </c>
    </row>
    <row r="29" spans="1:11" x14ac:dyDescent="0.45">
      <c r="A29" s="15" t="s">
        <v>19</v>
      </c>
      <c r="B29" s="13">
        <f>SUM(B24:B28)</f>
        <v>0.99999999999999989</v>
      </c>
      <c r="C29" s="13">
        <f>SUM(C24:C28)</f>
        <v>1</v>
      </c>
      <c r="D29" s="13">
        <f>SUM(D24:D28)</f>
        <v>1</v>
      </c>
      <c r="E29" s="20">
        <f>SUM(E24:E28)</f>
        <v>1</v>
      </c>
      <c r="F29" s="13">
        <f>SUM(F24:F28)</f>
        <v>0</v>
      </c>
    </row>
    <row r="30" spans="1:11" x14ac:dyDescent="0.45">
      <c r="A30" s="14" t="s">
        <v>21</v>
      </c>
      <c r="B30" s="13">
        <f>$B$20</f>
        <v>1.7678571428571428</v>
      </c>
      <c r="C30" s="13">
        <f>$C$20</f>
        <v>3.3095238095238093</v>
      </c>
      <c r="D30" s="13">
        <f>$D$20</f>
        <v>14.333333333333334</v>
      </c>
      <c r="E30" s="13">
        <f>$E$20</f>
        <v>19</v>
      </c>
      <c r="F30" s="53">
        <f>$F$20</f>
        <v>0</v>
      </c>
    </row>
    <row r="33" spans="1:9" x14ac:dyDescent="0.45">
      <c r="A33" s="1" t="s">
        <v>23</v>
      </c>
    </row>
    <row r="34" spans="1:9" ht="19.8" thickBot="1" x14ac:dyDescent="0.5">
      <c r="A34" s="21" t="s">
        <v>22</v>
      </c>
      <c r="B34" s="22">
        <f>$G$24</f>
        <v>0.51984945925533965</v>
      </c>
      <c r="C34" s="22">
        <f>$G$25</f>
        <v>0.34300306500098682</v>
      </c>
      <c r="D34" s="22">
        <f>$G$26</f>
        <v>8.9707492935216751E-2</v>
      </c>
      <c r="E34" s="22">
        <f>$G$27</f>
        <v>4.7439982808456689E-2</v>
      </c>
      <c r="F34" s="22">
        <f>$G$28</f>
        <v>0</v>
      </c>
    </row>
    <row r="35" spans="1:9" ht="19.8" thickTop="1" x14ac:dyDescent="0.45">
      <c r="A35" s="4" t="s">
        <v>15</v>
      </c>
      <c r="B35" s="3" t="str">
        <f>$A$5</f>
        <v>Contents</v>
      </c>
      <c r="C35" s="3" t="str">
        <f>$B$5</f>
        <v>Price</v>
      </c>
      <c r="D35" s="3" t="str">
        <f>$C$5</f>
        <v>Quality</v>
      </c>
      <c r="E35" s="46" t="str">
        <f>$D$5</f>
        <v>Convenience</v>
      </c>
      <c r="F35" s="49">
        <f>$E$5</f>
        <v>0</v>
      </c>
      <c r="G35" s="24" t="s">
        <v>24</v>
      </c>
      <c r="H35" s="19" t="s">
        <v>22</v>
      </c>
      <c r="I35" s="25" t="s">
        <v>25</v>
      </c>
    </row>
    <row r="36" spans="1:9" x14ac:dyDescent="0.45">
      <c r="A36" s="3" t="str">
        <f>$A$5</f>
        <v>Contents</v>
      </c>
      <c r="B36" s="9">
        <f>($B$15)*($G$24)</f>
        <v>0.51984945925533965</v>
      </c>
      <c r="C36" s="6">
        <f>($C$15)*($G$25)</f>
        <v>0.68600613000197364</v>
      </c>
      <c r="D36" s="6">
        <f>($D$15)*($G$26)</f>
        <v>0.62795245054651727</v>
      </c>
      <c r="E36" s="6">
        <f>($E$15)*($G$27)</f>
        <v>0.37951986246765351</v>
      </c>
      <c r="F36" s="6">
        <f>($F$15)*($G$28)</f>
        <v>0</v>
      </c>
      <c r="G36" s="23">
        <f>SUM(B36:F36)</f>
        <v>2.2133279022714842</v>
      </c>
      <c r="H36" s="18">
        <f>$G$24</f>
        <v>0.51984945925533965</v>
      </c>
      <c r="I36" s="2">
        <f>IFERROR(($G$36)/($H$36), 0)</f>
        <v>4.2576324027382357</v>
      </c>
    </row>
    <row r="37" spans="1:9" x14ac:dyDescent="0.45">
      <c r="A37" s="3" t="str">
        <f>$B$5</f>
        <v>Price</v>
      </c>
      <c r="B37" s="8">
        <f>($B$16)*($G$24)</f>
        <v>0.25992472962766983</v>
      </c>
      <c r="C37" s="9">
        <f>($C$16)*($G$25)</f>
        <v>0.34300306500098682</v>
      </c>
      <c r="D37" s="6">
        <f>($D$16)*($G$26)</f>
        <v>0.53824495761130053</v>
      </c>
      <c r="E37" s="47">
        <f>($E$16)*($G$27)</f>
        <v>0.33207987965919683</v>
      </c>
      <c r="F37" s="6">
        <f>($F$16)*($G$28)</f>
        <v>0</v>
      </c>
      <c r="G37" s="23">
        <f>SUM(B37:F37)</f>
        <v>1.4732526318991539</v>
      </c>
      <c r="H37" s="18">
        <f>$G$25</f>
        <v>0.34300306500098682</v>
      </c>
      <c r="I37" s="2">
        <f>IFERROR(($G$37)/($H$37), 0)</f>
        <v>4.2951587965982618</v>
      </c>
    </row>
    <row r="38" spans="1:9" x14ac:dyDescent="0.45">
      <c r="A38" s="3" t="str">
        <f>$C$5</f>
        <v>Quality</v>
      </c>
      <c r="B38" s="8">
        <f>($B$17)*($G$24)</f>
        <v>7.4264208465048512E-2</v>
      </c>
      <c r="C38" s="8">
        <f>($C$17)*($G$25)</f>
        <v>5.7167177500164465E-2</v>
      </c>
      <c r="D38" s="9">
        <f>($D$17)*($G$26)</f>
        <v>8.9707492935216751E-2</v>
      </c>
      <c r="E38" s="6">
        <f>($E$17)*($G$27)</f>
        <v>0.14231994842537007</v>
      </c>
      <c r="F38" s="6">
        <f>($F$17)*($G$28)</f>
        <v>0</v>
      </c>
      <c r="G38" s="23">
        <f>SUM(B38:F38)</f>
        <v>0.36345882732579982</v>
      </c>
      <c r="H38" s="18">
        <f>$G$26</f>
        <v>8.9707492935216751E-2</v>
      </c>
      <c r="I38" s="2">
        <f>IFERROR(($G$38)/($H$38), 0)</f>
        <v>4.0515994309224048</v>
      </c>
    </row>
    <row r="39" spans="1:9" x14ac:dyDescent="0.45">
      <c r="A39" s="3" t="str">
        <f>$D$5</f>
        <v>Convenience</v>
      </c>
      <c r="B39" s="8">
        <f>($B$18)*($G$24)</f>
        <v>6.4981182406917457E-2</v>
      </c>
      <c r="C39" s="8">
        <f>($C$18)*($G$25)</f>
        <v>4.9000437857283828E-2</v>
      </c>
      <c r="D39" s="8">
        <f>($D$18)*($G$26)</f>
        <v>2.9902497645072249E-2</v>
      </c>
      <c r="E39" s="9">
        <f>($E$18)*($G$27)</f>
        <v>4.7439982808456689E-2</v>
      </c>
      <c r="F39" s="6">
        <f>($F$18)*($G$28)</f>
        <v>0</v>
      </c>
      <c r="G39" s="23">
        <f>SUM(B39:F39)</f>
        <v>0.19132410071773021</v>
      </c>
      <c r="H39" s="18">
        <f>$G$27</f>
        <v>4.7439982808456689E-2</v>
      </c>
      <c r="I39" s="2">
        <f>IFERROR(($G$39)/($H$39), 0)</f>
        <v>4.0329715440711462</v>
      </c>
    </row>
    <row r="40" spans="1:9" x14ac:dyDescent="0.45">
      <c r="A40" s="49">
        <f>$E$5</f>
        <v>0</v>
      </c>
      <c r="B40" s="51">
        <f>($B$19)*($G$24)</f>
        <v>0</v>
      </c>
      <c r="C40" s="10">
        <f>($C$19)*($G$25)</f>
        <v>0</v>
      </c>
      <c r="D40" s="10">
        <f>($D$19)*($G$26)</f>
        <v>0</v>
      </c>
      <c r="E40" s="52">
        <f>($E$19)*($G$27)</f>
        <v>0</v>
      </c>
      <c r="F40" s="11">
        <f>($F$19)*($G$28)</f>
        <v>0</v>
      </c>
      <c r="G40" s="23">
        <f>SUM(B40:F40)</f>
        <v>0</v>
      </c>
      <c r="H40" s="18">
        <f>$G$28</f>
        <v>0</v>
      </c>
      <c r="I40" s="2">
        <f>IFERROR(($G$40)/($H$40), 0)</f>
        <v>0</v>
      </c>
    </row>
    <row r="42" spans="1:9" ht="19.8" thickBot="1" x14ac:dyDescent="0.5">
      <c r="A42" s="1" t="s">
        <v>31</v>
      </c>
    </row>
    <row r="43" spans="1:9" ht="19.8" thickBot="1" x14ac:dyDescent="0.5">
      <c r="A43" s="26" t="s">
        <v>26</v>
      </c>
      <c r="B43" s="28" t="s">
        <v>27</v>
      </c>
      <c r="C43" s="32" t="s">
        <v>28</v>
      </c>
      <c r="D43" s="35" t="s">
        <v>30</v>
      </c>
    </row>
    <row r="44" spans="1:9" ht="20.399999999999999" thickTop="1" thickBot="1" x14ac:dyDescent="0.5">
      <c r="A44" s="27">
        <f>SUM($I$36:$I$40) / COUNTIF(I36:I40, "&lt;&gt;0")</f>
        <v>4.1593405435825117</v>
      </c>
      <c r="B44" s="29">
        <f>($A$44 - COUNTIF(I36:I40, "&lt;&gt;0")) / (COUNTIF(I36:I40, "&lt;&gt;0") - 1)</f>
        <v>5.3113514527503902E-2</v>
      </c>
      <c r="C44" s="33">
        <f>B44/B46</f>
        <v>5.9015016141670998E-2</v>
      </c>
      <c r="D44" s="36" t="b">
        <f>C44&lt;C46</f>
        <v>1</v>
      </c>
    </row>
    <row r="45" spans="1:9" x14ac:dyDescent="0.45">
      <c r="B45" s="30" t="s">
        <v>36</v>
      </c>
      <c r="C45" s="34" t="s">
        <v>29</v>
      </c>
    </row>
    <row r="46" spans="1:9" ht="19.8" thickBot="1" x14ac:dyDescent="0.5">
      <c r="B46" s="31">
        <f>IF(B50=5, F49, IF(B50=4, E49, IF(B50=3, D49, C49)))</f>
        <v>0.9</v>
      </c>
      <c r="C46" s="31">
        <v>0.15</v>
      </c>
    </row>
    <row r="47" spans="1:9" x14ac:dyDescent="0.45">
      <c r="A47" s="1" t="s">
        <v>34</v>
      </c>
    </row>
    <row r="48" spans="1:9" x14ac:dyDescent="0.45">
      <c r="A48" s="58" t="s">
        <v>35</v>
      </c>
      <c r="B48" s="58">
        <v>1</v>
      </c>
      <c r="C48" s="58">
        <v>2</v>
      </c>
      <c r="D48" s="58">
        <v>3</v>
      </c>
      <c r="E48" s="58">
        <v>4</v>
      </c>
      <c r="F48" s="58">
        <v>5</v>
      </c>
    </row>
    <row r="49" spans="1:6" ht="19.8" thickBot="1" x14ac:dyDescent="0.5">
      <c r="A49" s="59" t="s">
        <v>36</v>
      </c>
      <c r="B49" s="60">
        <v>0</v>
      </c>
      <c r="C49" s="2">
        <v>0</v>
      </c>
      <c r="D49" s="2">
        <v>0.57999999999999996</v>
      </c>
      <c r="E49" s="2">
        <v>0.9</v>
      </c>
      <c r="F49" s="2">
        <v>1.1200000000000001</v>
      </c>
    </row>
    <row r="50" spans="1:6" ht="19.8" thickBot="1" x14ac:dyDescent="0.5">
      <c r="A50" s="61" t="s">
        <v>37</v>
      </c>
      <c r="B50" s="62">
        <f>COUNTIF(I36:I40, "&lt;&gt;0")</f>
        <v>4</v>
      </c>
    </row>
  </sheetData>
  <phoneticPr fontId="8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3ABEC-0111-4DC0-AFB0-9CF87F2FCF42}">
  <dimension ref="A1:K50"/>
  <sheetViews>
    <sheetView topLeftCell="A22" zoomScale="95" workbookViewId="0">
      <selection activeCell="D45" sqref="D45"/>
    </sheetView>
  </sheetViews>
  <sheetFormatPr defaultColWidth="10.90625" defaultRowHeight="19.2" x14ac:dyDescent="0.45"/>
  <cols>
    <col min="1" max="15" width="15.6328125" customWidth="1"/>
  </cols>
  <sheetData>
    <row r="1" spans="1:11" x14ac:dyDescent="0.45">
      <c r="A1" s="1" t="s">
        <v>32</v>
      </c>
    </row>
    <row r="3" spans="1:11" x14ac:dyDescent="0.45">
      <c r="A3" s="1" t="s">
        <v>5</v>
      </c>
    </row>
    <row r="4" spans="1:11" x14ac:dyDescent="0.45">
      <c r="A4" s="3" t="s">
        <v>0</v>
      </c>
      <c r="B4" s="3" t="s">
        <v>1</v>
      </c>
      <c r="C4" s="3" t="s">
        <v>2</v>
      </c>
      <c r="D4" s="3" t="s">
        <v>3</v>
      </c>
      <c r="E4" s="3" t="s">
        <v>33</v>
      </c>
    </row>
    <row r="5" spans="1:11" x14ac:dyDescent="0.45">
      <c r="A5" s="54" t="s">
        <v>50</v>
      </c>
      <c r="B5" s="54" t="s">
        <v>51</v>
      </c>
      <c r="C5" s="54" t="s">
        <v>52</v>
      </c>
      <c r="D5" s="54" t="s">
        <v>53</v>
      </c>
      <c r="E5" s="40" t="s">
        <v>54</v>
      </c>
    </row>
    <row r="8" spans="1:11" x14ac:dyDescent="0.45">
      <c r="A8" s="1" t="s">
        <v>4</v>
      </c>
    </row>
    <row r="10" spans="1:11" x14ac:dyDescent="0.45">
      <c r="A10" s="3" t="s">
        <v>6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</row>
    <row r="11" spans="1:11" x14ac:dyDescent="0.45">
      <c r="A11" s="5" t="s">
        <v>7</v>
      </c>
      <c r="B11" s="2">
        <v>1</v>
      </c>
      <c r="C11" s="2">
        <v>3</v>
      </c>
      <c r="D11" s="2">
        <v>5</v>
      </c>
      <c r="E11" s="2">
        <v>7</v>
      </c>
      <c r="F11" s="2">
        <v>9</v>
      </c>
      <c r="G11" t="s">
        <v>13</v>
      </c>
    </row>
    <row r="13" spans="1:11" x14ac:dyDescent="0.45">
      <c r="A13" s="1" t="s">
        <v>14</v>
      </c>
      <c r="K13" s="16"/>
    </row>
    <row r="14" spans="1:11" x14ac:dyDescent="0.45">
      <c r="A14" s="48" t="s">
        <v>15</v>
      </c>
      <c r="B14" s="49" t="str">
        <f>$A$5</f>
        <v>Real-time update</v>
      </c>
      <c r="C14" s="49" t="str">
        <f>$B$5</f>
        <v>UI</v>
      </c>
      <c r="D14" s="49" t="str">
        <f>$C$5</f>
        <v>Multiple Screens</v>
      </c>
      <c r="E14" s="49" t="str">
        <f>$D$5</f>
        <v>Curation</v>
      </c>
      <c r="F14" s="49" t="str">
        <f>$E$5</f>
        <v>Contents info</v>
      </c>
      <c r="K14" s="17"/>
    </row>
    <row r="15" spans="1:11" x14ac:dyDescent="0.45">
      <c r="A15" s="49" t="str">
        <f>$A$5</f>
        <v>Real-time update</v>
      </c>
      <c r="B15" s="37">
        <v>1</v>
      </c>
      <c r="C15" s="41">
        <v>0.33333333333333298</v>
      </c>
      <c r="D15" s="41">
        <v>0.5</v>
      </c>
      <c r="E15" s="41">
        <v>0.25</v>
      </c>
      <c r="F15" s="55">
        <v>0.14285714285714285</v>
      </c>
      <c r="G15" t="s">
        <v>16</v>
      </c>
      <c r="K15" s="17"/>
    </row>
    <row r="16" spans="1:11" x14ac:dyDescent="0.45">
      <c r="A16" s="49" t="str">
        <f>$B$5</f>
        <v>UI</v>
      </c>
      <c r="B16" s="38">
        <f>IFERROR(1 / C15, 0)</f>
        <v>3.0000000000000031</v>
      </c>
      <c r="C16" s="37">
        <v>1</v>
      </c>
      <c r="D16" s="41">
        <v>3</v>
      </c>
      <c r="E16" s="56">
        <v>0.5</v>
      </c>
      <c r="F16" s="43">
        <v>0.16666666666666666</v>
      </c>
      <c r="G16" t="s">
        <v>17</v>
      </c>
      <c r="K16" s="17"/>
    </row>
    <row r="17" spans="1:11" x14ac:dyDescent="0.45">
      <c r="A17" s="49" t="str">
        <f>$C$5</f>
        <v>Multiple Screens</v>
      </c>
      <c r="B17" s="38">
        <f>IFERROR(1 / D15, 0)</f>
        <v>2</v>
      </c>
      <c r="C17" s="38">
        <f>IFERROR(1 / D16, 0)</f>
        <v>0.33333333333333331</v>
      </c>
      <c r="D17" s="37">
        <v>1</v>
      </c>
      <c r="E17" s="41">
        <v>0.33333333333333331</v>
      </c>
      <c r="F17" s="42">
        <v>0.16666666666666666</v>
      </c>
      <c r="G17" t="s">
        <v>18</v>
      </c>
      <c r="K17" s="17"/>
    </row>
    <row r="18" spans="1:11" x14ac:dyDescent="0.45">
      <c r="A18" s="63" t="str">
        <f>$D$5</f>
        <v>Curation</v>
      </c>
      <c r="B18" s="38">
        <f>IFERROR(1 / E15, 0)</f>
        <v>4</v>
      </c>
      <c r="C18" s="38">
        <f>IFERROR(1 / E16, 0)</f>
        <v>2</v>
      </c>
      <c r="D18" s="38">
        <f>IFERROR(1 / E17, 0)</f>
        <v>3</v>
      </c>
      <c r="E18" s="37">
        <v>1</v>
      </c>
      <c r="F18" s="57">
        <v>0.2</v>
      </c>
      <c r="K18" s="17"/>
    </row>
    <row r="19" spans="1:11" x14ac:dyDescent="0.45">
      <c r="A19" s="49" t="str">
        <f>$E$5</f>
        <v>Contents info</v>
      </c>
      <c r="B19" s="38">
        <f>IFERROR(1 / F15, 0)</f>
        <v>7</v>
      </c>
      <c r="C19" s="38">
        <f>IFERROR(1 / F16, 0)</f>
        <v>6</v>
      </c>
      <c r="D19" s="38">
        <f>IFERROR(1 / F17, 0)</f>
        <v>6</v>
      </c>
      <c r="E19" s="38">
        <f>IFERROR(1 / F18, 0)</f>
        <v>5</v>
      </c>
      <c r="F19" s="37">
        <f>IF(AND(F17&lt;&gt;0, F18&lt;&gt;0, F16&lt;&gt;0, F15&lt;&gt;0), 1, 0)</f>
        <v>1</v>
      </c>
      <c r="K19" s="17"/>
    </row>
    <row r="20" spans="1:11" x14ac:dyDescent="0.45">
      <c r="A20" s="50" t="s">
        <v>19</v>
      </c>
      <c r="B20" s="39">
        <f>SUM(B15:B19)</f>
        <v>17.000000000000004</v>
      </c>
      <c r="C20" s="39">
        <f>SUM(C15:C19)</f>
        <v>9.6666666666666661</v>
      </c>
      <c r="D20" s="39">
        <f>SUM(D15:D19)</f>
        <v>13.5</v>
      </c>
      <c r="E20" s="39">
        <f>SUM(E15:E19)</f>
        <v>7.083333333333333</v>
      </c>
      <c r="F20" s="39">
        <f>SUM(F15:F19)</f>
        <v>1.6761904761904762</v>
      </c>
      <c r="K20" s="17"/>
    </row>
    <row r="22" spans="1:11" x14ac:dyDescent="0.45">
      <c r="A22" s="1" t="s">
        <v>20</v>
      </c>
    </row>
    <row r="23" spans="1:11" x14ac:dyDescent="0.45">
      <c r="A23" s="4" t="s">
        <v>15</v>
      </c>
      <c r="B23" s="3" t="str">
        <f>$A$5</f>
        <v>Real-time update</v>
      </c>
      <c r="C23" s="3" t="str">
        <f>$B$5</f>
        <v>UI</v>
      </c>
      <c r="D23" s="3" t="str">
        <f>$C$5</f>
        <v>Multiple Screens</v>
      </c>
      <c r="E23" s="3" t="str">
        <f>$D$5</f>
        <v>Curation</v>
      </c>
      <c r="F23" s="49" t="str">
        <f>$E$5</f>
        <v>Contents info</v>
      </c>
      <c r="G23" s="19" t="s">
        <v>22</v>
      </c>
    </row>
    <row r="24" spans="1:11" x14ac:dyDescent="0.45">
      <c r="A24" s="3" t="str">
        <f>$A$5</f>
        <v>Real-time update</v>
      </c>
      <c r="B24" s="9">
        <f>IFERROR(($B$15)/($B$20), 0)</f>
        <v>5.8823529411764691E-2</v>
      </c>
      <c r="C24" s="6">
        <f>IFERROR(($C$15)/($C$20), 0)</f>
        <v>3.448275862068962E-2</v>
      </c>
      <c r="D24" s="6">
        <f>IFERROR(($D$15)/($D$20), 0)</f>
        <v>3.7037037037037035E-2</v>
      </c>
      <c r="E24" s="7">
        <f>IFERROR(($E$15)/($E$20), 0)</f>
        <v>3.5294117647058823E-2</v>
      </c>
      <c r="F24" s="7">
        <f>IFERROR(($F$15)/($F$20), 0)</f>
        <v>8.5227272727272721E-2</v>
      </c>
      <c r="G24" s="18">
        <f>IFERROR(SUM(B24:F24) / COUNTIF(B24:F24, "&lt;&gt;0"), 0)</f>
        <v>5.0172943088764577E-2</v>
      </c>
    </row>
    <row r="25" spans="1:11" x14ac:dyDescent="0.45">
      <c r="A25" s="3" t="str">
        <f>$B$5</f>
        <v>UI</v>
      </c>
      <c r="B25" s="8">
        <f>IFERROR(($B$16)/($B$20), 0)</f>
        <v>0.17647058823529427</v>
      </c>
      <c r="C25" s="9">
        <f>IFERROR(($C$16)/($C$20), 0)</f>
        <v>0.10344827586206898</v>
      </c>
      <c r="D25" s="6">
        <f>IFERROR(($D$16)/($D$20), 0)</f>
        <v>0.22222222222222221</v>
      </c>
      <c r="E25" s="12">
        <f>IFERROR(($E$16)/($E$20), 0)</f>
        <v>7.0588235294117646E-2</v>
      </c>
      <c r="F25" s="12">
        <f>IFERROR(($F$16)/($F$20), 0)</f>
        <v>9.9431818181818177E-2</v>
      </c>
      <c r="G25" s="18">
        <f>IFERROR(SUM(B25:F25) / COUNTIF(B25:F25, "&lt;&gt;0"), 0)</f>
        <v>0.13443222795910423</v>
      </c>
    </row>
    <row r="26" spans="1:11" x14ac:dyDescent="0.45">
      <c r="A26" s="3" t="str">
        <f>$C$5</f>
        <v>Multiple Screens</v>
      </c>
      <c r="B26" s="8">
        <f>IFERROR(($B$17)/($B$20), 0)</f>
        <v>0.11764705882352938</v>
      </c>
      <c r="C26" s="8">
        <f>IFERROR(($C$17)/($C$20), 0)</f>
        <v>3.4482758620689655E-2</v>
      </c>
      <c r="D26" s="9">
        <f>IFERROR(($D$17)/($D$20), 0)</f>
        <v>7.407407407407407E-2</v>
      </c>
      <c r="E26" s="7">
        <f>IFERROR(($E$17)/($E$20), 0)</f>
        <v>4.7058823529411764E-2</v>
      </c>
      <c r="F26" s="7">
        <f>IFERROR(($F$17)/($F$20), 0)</f>
        <v>9.9431818181818177E-2</v>
      </c>
      <c r="G26" s="18">
        <f>IFERROR(SUM(B26:F26) / COUNTIF(B26:F26, "&lt;&gt;0"), 0)</f>
        <v>7.453890664590461E-2</v>
      </c>
    </row>
    <row r="27" spans="1:11" x14ac:dyDescent="0.45">
      <c r="A27" s="3" t="str">
        <f>$D$5</f>
        <v>Curation</v>
      </c>
      <c r="B27" s="8">
        <f>IFERROR(($B$18)/($B$20), 0)</f>
        <v>0.23529411764705876</v>
      </c>
      <c r="C27" s="8">
        <f>($C$18)/($C$20)</f>
        <v>0.20689655172413796</v>
      </c>
      <c r="D27" s="8">
        <f>IFERROR(($D$18)/($D$20), 0)</f>
        <v>0.22222222222222221</v>
      </c>
      <c r="E27" s="44">
        <f>IFERROR(($E$18)/($E$20), 0)</f>
        <v>0.14117647058823529</v>
      </c>
      <c r="F27" s="7">
        <f>IFERROR(($F$18)/($F$20), 0)</f>
        <v>0.11931818181818182</v>
      </c>
      <c r="G27" s="18">
        <f>IFERROR(SUM(B27:F27) / COUNTIF(B27:F27, "&lt;&gt;0"), 0)</f>
        <v>0.18498150879996719</v>
      </c>
    </row>
    <row r="28" spans="1:11" x14ac:dyDescent="0.45">
      <c r="A28" s="49" t="str">
        <f>$E$5</f>
        <v>Contents info</v>
      </c>
      <c r="B28" s="8">
        <f>IFERROR(($B$19)/($B$20), 0)</f>
        <v>0.41176470588235287</v>
      </c>
      <c r="C28" s="8">
        <f>($C$19)/($C$20)</f>
        <v>0.62068965517241381</v>
      </c>
      <c r="D28" s="8">
        <f>IFERROR(($D$19)/($D$20), 0)</f>
        <v>0.44444444444444442</v>
      </c>
      <c r="E28" s="45">
        <f>IFERROR(($E$19)/($E$20), 0)</f>
        <v>0.70588235294117652</v>
      </c>
      <c r="F28" s="44">
        <f>IFERROR(($F$19)/($F$20), 0)</f>
        <v>0.59659090909090906</v>
      </c>
      <c r="G28" s="18">
        <f>IFERROR(SUM(B28:F28) / COUNTIF(B28:F28, "&lt;&gt;0"), 0)</f>
        <v>0.55587441350625943</v>
      </c>
    </row>
    <row r="29" spans="1:11" x14ac:dyDescent="0.45">
      <c r="A29" s="15" t="s">
        <v>19</v>
      </c>
      <c r="B29" s="13">
        <f>SUM(B24:B28)</f>
        <v>1</v>
      </c>
      <c r="C29" s="13">
        <f>SUM(C24:C28)</f>
        <v>1</v>
      </c>
      <c r="D29" s="13">
        <f>SUM(D24:D28)</f>
        <v>1</v>
      </c>
      <c r="E29" s="20">
        <f>SUM(E24:E28)</f>
        <v>1</v>
      </c>
      <c r="F29" s="13">
        <f>SUM(F24:F28)</f>
        <v>1</v>
      </c>
    </row>
    <row r="30" spans="1:11" x14ac:dyDescent="0.45">
      <c r="A30" s="14" t="s">
        <v>21</v>
      </c>
      <c r="B30" s="13">
        <f>$B$20</f>
        <v>17.000000000000004</v>
      </c>
      <c r="C30" s="13">
        <f>$C$20</f>
        <v>9.6666666666666661</v>
      </c>
      <c r="D30" s="13">
        <f>$D$20</f>
        <v>13.5</v>
      </c>
      <c r="E30" s="13">
        <f>$E$20</f>
        <v>7.083333333333333</v>
      </c>
      <c r="F30" s="53">
        <f>$F$20</f>
        <v>1.6761904761904762</v>
      </c>
    </row>
    <row r="33" spans="1:9" x14ac:dyDescent="0.45">
      <c r="A33" s="1" t="s">
        <v>23</v>
      </c>
    </row>
    <row r="34" spans="1:9" ht="19.8" thickBot="1" x14ac:dyDescent="0.5">
      <c r="A34" s="21" t="s">
        <v>22</v>
      </c>
      <c r="B34" s="22">
        <f>$G$24</f>
        <v>5.0172943088764577E-2</v>
      </c>
      <c r="C34" s="22">
        <f>$G$25</f>
        <v>0.13443222795910423</v>
      </c>
      <c r="D34" s="22">
        <f>$G$26</f>
        <v>7.453890664590461E-2</v>
      </c>
      <c r="E34" s="22">
        <f>$G$27</f>
        <v>0.18498150879996719</v>
      </c>
      <c r="F34" s="22">
        <f>$G$28</f>
        <v>0.55587441350625943</v>
      </c>
    </row>
    <row r="35" spans="1:9" ht="19.8" thickTop="1" x14ac:dyDescent="0.45">
      <c r="A35" s="4" t="s">
        <v>15</v>
      </c>
      <c r="B35" s="3" t="str">
        <f>$A$5</f>
        <v>Real-time update</v>
      </c>
      <c r="C35" s="3" t="str">
        <f>$B$5</f>
        <v>UI</v>
      </c>
      <c r="D35" s="3" t="str">
        <f>$C$5</f>
        <v>Multiple Screens</v>
      </c>
      <c r="E35" s="46" t="str">
        <f>$D$5</f>
        <v>Curation</v>
      </c>
      <c r="F35" s="49" t="str">
        <f>$E$5</f>
        <v>Contents info</v>
      </c>
      <c r="G35" s="24" t="s">
        <v>24</v>
      </c>
      <c r="H35" s="19" t="s">
        <v>22</v>
      </c>
      <c r="I35" s="25" t="s">
        <v>25</v>
      </c>
    </row>
    <row r="36" spans="1:9" x14ac:dyDescent="0.45">
      <c r="A36" s="3" t="str">
        <f>$A$5</f>
        <v>Real-time update</v>
      </c>
      <c r="B36" s="9">
        <f>($B$15)*($G$24)</f>
        <v>5.0172943088764577E-2</v>
      </c>
      <c r="C36" s="6">
        <f>($C$15)*($G$25)</f>
        <v>4.4810742653034696E-2</v>
      </c>
      <c r="D36" s="6">
        <f>($D$15)*($G$26)</f>
        <v>3.7269453322952305E-2</v>
      </c>
      <c r="E36" s="6">
        <f>($E$15)*($G$27)</f>
        <v>4.6245377199991798E-2</v>
      </c>
      <c r="F36" s="6">
        <f>($F$15)*($G$28)</f>
        <v>7.9410630500894197E-2</v>
      </c>
      <c r="G36" s="23">
        <f>SUM(B36:F36)</f>
        <v>0.25790914676563759</v>
      </c>
      <c r="H36" s="18">
        <f>$G$24</f>
        <v>5.0172943088764577E-2</v>
      </c>
      <c r="I36" s="2">
        <f>IFERROR(($G$36)/($H$36), 0)</f>
        <v>5.1404029918944936</v>
      </c>
    </row>
    <row r="37" spans="1:9" x14ac:dyDescent="0.45">
      <c r="A37" s="3" t="str">
        <f>$B$5</f>
        <v>UI</v>
      </c>
      <c r="B37" s="8">
        <f>($B$16)*($G$24)</f>
        <v>0.1505188292662939</v>
      </c>
      <c r="C37" s="9">
        <f>($C$16)*($G$25)</f>
        <v>0.13443222795910423</v>
      </c>
      <c r="D37" s="6">
        <f>($D$16)*($G$26)</f>
        <v>0.22361671993771381</v>
      </c>
      <c r="E37" s="47">
        <f>($E$16)*($G$27)</f>
        <v>9.2490754399983596E-2</v>
      </c>
      <c r="F37" s="6">
        <f>($F$16)*($G$28)</f>
        <v>9.2645735584376568E-2</v>
      </c>
      <c r="G37" s="23">
        <f>SUM(B37:F37)</f>
        <v>0.69370426714747213</v>
      </c>
      <c r="H37" s="18">
        <f>$G$25</f>
        <v>0.13443222795910423</v>
      </c>
      <c r="I37" s="2">
        <f>IFERROR(($G$37)/($H$37), 0)</f>
        <v>5.1602526989175885</v>
      </c>
    </row>
    <row r="38" spans="1:9" x14ac:dyDescent="0.45">
      <c r="A38" s="3" t="str">
        <f>$C$5</f>
        <v>Multiple Screens</v>
      </c>
      <c r="B38" s="8">
        <f>($B$17)*($G$24)</f>
        <v>0.10034588617752915</v>
      </c>
      <c r="C38" s="8">
        <f>($C$17)*($G$25)</f>
        <v>4.4810742653034738E-2</v>
      </c>
      <c r="D38" s="9">
        <f>($D$17)*($G$26)</f>
        <v>7.453890664590461E-2</v>
      </c>
      <c r="E38" s="6">
        <f>($E$17)*($G$27)</f>
        <v>6.1660502933322398E-2</v>
      </c>
      <c r="F38" s="6">
        <f>($F$17)*($G$28)</f>
        <v>9.2645735584376568E-2</v>
      </c>
      <c r="G38" s="23">
        <f>SUM(B38:F38)</f>
        <v>0.37400177399416751</v>
      </c>
      <c r="H38" s="18">
        <f>$G$26</f>
        <v>7.453890664590461E-2</v>
      </c>
      <c r="I38" s="2">
        <f>IFERROR(($G$38)/($H$38), 0)</f>
        <v>5.0175376970694581</v>
      </c>
    </row>
    <row r="39" spans="1:9" x14ac:dyDescent="0.45">
      <c r="A39" s="3" t="str">
        <f>$D$5</f>
        <v>Curation</v>
      </c>
      <c r="B39" s="8">
        <f>($B$18)*($G$24)</f>
        <v>0.20069177235505831</v>
      </c>
      <c r="C39" s="8">
        <f>($C$18)*($G$25)</f>
        <v>0.26886445591820846</v>
      </c>
      <c r="D39" s="8">
        <f>($D$18)*($G$26)</f>
        <v>0.22361671993771381</v>
      </c>
      <c r="E39" s="9">
        <f>($E$18)*($G$27)</f>
        <v>0.18498150879996719</v>
      </c>
      <c r="F39" s="6">
        <f>($F$18)*($G$28)</f>
        <v>0.11117488270125189</v>
      </c>
      <c r="G39" s="23">
        <f>SUM(B39:F39)</f>
        <v>0.98932933971219961</v>
      </c>
      <c r="H39" s="18">
        <f>$G$27</f>
        <v>0.18498150879996719</v>
      </c>
      <c r="I39" s="2">
        <f>IFERROR(($G$39)/($H$39), 0)</f>
        <v>5.3482607322769065</v>
      </c>
    </row>
    <row r="40" spans="1:9" x14ac:dyDescent="0.45">
      <c r="A40" s="49" t="str">
        <f>$E$5</f>
        <v>Contents info</v>
      </c>
      <c r="B40" s="51">
        <f>($B$19)*($G$24)</f>
        <v>0.35121060162135204</v>
      </c>
      <c r="C40" s="10">
        <f>($C$19)*($G$25)</f>
        <v>0.80659336775462531</v>
      </c>
      <c r="D40" s="10">
        <f>($D$19)*($G$26)</f>
        <v>0.44723343987542763</v>
      </c>
      <c r="E40" s="52">
        <f>($E$19)*($G$27)</f>
        <v>0.92490754399983599</v>
      </c>
      <c r="F40" s="11">
        <f>($F$19)*($G$28)</f>
        <v>0.55587441350625943</v>
      </c>
      <c r="G40" s="23">
        <f>SUM(B40:F40)</f>
        <v>3.0858193667575007</v>
      </c>
      <c r="H40" s="18">
        <f>$G$28</f>
        <v>0.55587441350625943</v>
      </c>
      <c r="I40" s="2">
        <f>IFERROR(($G$40)/($H$40), 0)</f>
        <v>5.5512887295769602</v>
      </c>
    </row>
    <row r="42" spans="1:9" ht="19.8" thickBot="1" x14ac:dyDescent="0.5">
      <c r="A42" s="1" t="s">
        <v>31</v>
      </c>
    </row>
    <row r="43" spans="1:9" ht="19.8" thickBot="1" x14ac:dyDescent="0.5">
      <c r="A43" s="26" t="s">
        <v>26</v>
      </c>
      <c r="B43" s="28" t="s">
        <v>27</v>
      </c>
      <c r="C43" s="32" t="s">
        <v>28</v>
      </c>
      <c r="D43" s="35" t="s">
        <v>30</v>
      </c>
    </row>
    <row r="44" spans="1:9" ht="20.399999999999999" thickTop="1" thickBot="1" x14ac:dyDescent="0.5">
      <c r="A44" s="27">
        <f>SUM($I$36:$I$40) / COUNTIF(I36:I40, "&lt;&gt;0")</f>
        <v>5.2435485699470812</v>
      </c>
      <c r="B44" s="29">
        <f>($A$44 - COUNTIF(I36:I40, "&lt;&gt;0")) / (COUNTIF(I36:I40, "&lt;&gt;0") - 1)</f>
        <v>6.0887142486770296E-2</v>
      </c>
      <c r="C44" s="33">
        <f>B44/B46</f>
        <v>5.4363520077473471E-2</v>
      </c>
      <c r="D44" s="36" t="b">
        <f>C44&lt;C46</f>
        <v>1</v>
      </c>
    </row>
    <row r="45" spans="1:9" x14ac:dyDescent="0.45">
      <c r="B45" s="30" t="s">
        <v>36</v>
      </c>
      <c r="C45" s="34" t="s">
        <v>29</v>
      </c>
    </row>
    <row r="46" spans="1:9" ht="19.8" thickBot="1" x14ac:dyDescent="0.5">
      <c r="B46" s="31">
        <f>IF(B50=5, F49, IF(B50=4, E49, IF(B50=3, D49, C49)))</f>
        <v>1.1200000000000001</v>
      </c>
      <c r="C46" s="31">
        <v>0.15</v>
      </c>
    </row>
    <row r="47" spans="1:9" x14ac:dyDescent="0.45">
      <c r="A47" s="1" t="s">
        <v>34</v>
      </c>
    </row>
    <row r="48" spans="1:9" x14ac:dyDescent="0.45">
      <c r="A48" s="58" t="s">
        <v>35</v>
      </c>
      <c r="B48" s="58">
        <v>1</v>
      </c>
      <c r="C48" s="58">
        <v>2</v>
      </c>
      <c r="D48" s="58">
        <v>3</v>
      </c>
      <c r="E48" s="58">
        <v>4</v>
      </c>
      <c r="F48" s="58">
        <v>5</v>
      </c>
    </row>
    <row r="49" spans="1:6" ht="19.8" thickBot="1" x14ac:dyDescent="0.5">
      <c r="A49" s="59" t="s">
        <v>36</v>
      </c>
      <c r="B49" s="60">
        <v>0</v>
      </c>
      <c r="C49" s="2">
        <v>0</v>
      </c>
      <c r="D49" s="2">
        <v>0.57999999999999996</v>
      </c>
      <c r="E49" s="2">
        <v>0.9</v>
      </c>
      <c r="F49" s="2">
        <v>1.1200000000000001</v>
      </c>
    </row>
    <row r="50" spans="1:6" ht="19.8" thickBot="1" x14ac:dyDescent="0.5">
      <c r="A50" s="61" t="s">
        <v>37</v>
      </c>
      <c r="B50" s="62">
        <f>COUNTIF(I36:I40, "&lt;&gt;0")</f>
        <v>5</v>
      </c>
    </row>
  </sheetData>
  <phoneticPr fontId="8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28F3D-C008-44F3-A2F6-E9101353E48B}">
  <dimension ref="A1:K50"/>
  <sheetViews>
    <sheetView tabSelected="1" topLeftCell="A8" zoomScaleNormal="100" workbookViewId="0">
      <selection activeCell="C16" sqref="C16"/>
    </sheetView>
  </sheetViews>
  <sheetFormatPr defaultColWidth="10.90625" defaultRowHeight="19.2" x14ac:dyDescent="0.45"/>
  <cols>
    <col min="1" max="15" width="15.6328125" customWidth="1"/>
  </cols>
  <sheetData>
    <row r="1" spans="1:11" x14ac:dyDescent="0.45">
      <c r="A1" s="1" t="s">
        <v>32</v>
      </c>
    </row>
    <row r="3" spans="1:11" x14ac:dyDescent="0.45">
      <c r="A3" s="1" t="s">
        <v>5</v>
      </c>
    </row>
    <row r="4" spans="1:11" x14ac:dyDescent="0.45">
      <c r="A4" s="3" t="s">
        <v>0</v>
      </c>
      <c r="B4" s="3" t="s">
        <v>1</v>
      </c>
      <c r="C4" s="3" t="s">
        <v>2</v>
      </c>
      <c r="D4" s="3" t="s">
        <v>3</v>
      </c>
      <c r="E4" s="3" t="s">
        <v>33</v>
      </c>
    </row>
    <row r="5" spans="1:11" x14ac:dyDescent="0.45">
      <c r="A5" s="54" t="s">
        <v>46</v>
      </c>
      <c r="B5" s="54" t="s">
        <v>47</v>
      </c>
      <c r="C5" s="54" t="s">
        <v>48</v>
      </c>
      <c r="D5" s="54" t="s">
        <v>49</v>
      </c>
      <c r="E5" s="40">
        <v>0</v>
      </c>
    </row>
    <row r="8" spans="1:11" x14ac:dyDescent="0.45">
      <c r="A8" s="1" t="s">
        <v>4</v>
      </c>
    </row>
    <row r="10" spans="1:11" x14ac:dyDescent="0.45">
      <c r="A10" s="3" t="s">
        <v>6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</row>
    <row r="11" spans="1:11" x14ac:dyDescent="0.45">
      <c r="A11" s="5" t="s">
        <v>7</v>
      </c>
      <c r="B11" s="2">
        <v>1</v>
      </c>
      <c r="C11" s="2">
        <v>3</v>
      </c>
      <c r="D11" s="2">
        <v>5</v>
      </c>
      <c r="E11" s="2">
        <v>7</v>
      </c>
      <c r="F11" s="2">
        <v>9</v>
      </c>
      <c r="G11" t="s">
        <v>13</v>
      </c>
    </row>
    <row r="13" spans="1:11" x14ac:dyDescent="0.45">
      <c r="A13" s="1" t="s">
        <v>14</v>
      </c>
      <c r="K13" s="16"/>
    </row>
    <row r="14" spans="1:11" x14ac:dyDescent="0.45">
      <c r="A14" s="48" t="s">
        <v>15</v>
      </c>
      <c r="B14" s="49" t="str">
        <f>$A$5</f>
        <v>Resolution</v>
      </c>
      <c r="C14" s="49" t="str">
        <f>$B$5</f>
        <v>Stability</v>
      </c>
      <c r="D14" s="49" t="str">
        <f>$C$5</f>
        <v>No Ads</v>
      </c>
      <c r="E14" s="49" t="str">
        <f>$D$5</f>
        <v>sound</v>
      </c>
      <c r="F14" s="49">
        <f>$E$5</f>
        <v>0</v>
      </c>
      <c r="K14" s="17"/>
    </row>
    <row r="15" spans="1:11" x14ac:dyDescent="0.45">
      <c r="A15" s="49" t="str">
        <f>$A$5</f>
        <v>Resolution</v>
      </c>
      <c r="B15" s="37">
        <v>1</v>
      </c>
      <c r="C15" s="41">
        <v>2</v>
      </c>
      <c r="D15" s="41">
        <v>0.33333333333333298</v>
      </c>
      <c r="E15" s="41">
        <v>3</v>
      </c>
      <c r="F15" s="55">
        <v>0</v>
      </c>
      <c r="G15" t="s">
        <v>16</v>
      </c>
      <c r="K15" s="17"/>
    </row>
    <row r="16" spans="1:11" x14ac:dyDescent="0.45">
      <c r="A16" s="49" t="str">
        <f>$B$5</f>
        <v>Stability</v>
      </c>
      <c r="B16" s="38">
        <f>IFERROR(1 / C15, 0)</f>
        <v>0.5</v>
      </c>
      <c r="C16" s="37">
        <v>1</v>
      </c>
      <c r="D16" s="41">
        <v>0.25</v>
      </c>
      <c r="E16" s="56">
        <v>4</v>
      </c>
      <c r="F16" s="43">
        <v>0</v>
      </c>
      <c r="G16" t="s">
        <v>17</v>
      </c>
      <c r="K16" s="17"/>
    </row>
    <row r="17" spans="1:11" x14ac:dyDescent="0.45">
      <c r="A17" s="49" t="str">
        <f>$C$5</f>
        <v>No Ads</v>
      </c>
      <c r="B17" s="38">
        <f>IFERROR(1 / D15, 0)</f>
        <v>3.0000000000000031</v>
      </c>
      <c r="C17" s="38">
        <f>IFERROR(1 / D16, 0)</f>
        <v>4</v>
      </c>
      <c r="D17" s="37">
        <v>1</v>
      </c>
      <c r="E17" s="41">
        <v>6</v>
      </c>
      <c r="F17" s="42">
        <v>0</v>
      </c>
      <c r="G17" t="s">
        <v>18</v>
      </c>
      <c r="K17" s="17"/>
    </row>
    <row r="18" spans="1:11" x14ac:dyDescent="0.45">
      <c r="A18" s="49" t="str">
        <f>$D$5</f>
        <v>sound</v>
      </c>
      <c r="B18" s="38">
        <f>IFERROR(1 / E15, 0)</f>
        <v>0.33333333333333331</v>
      </c>
      <c r="C18" s="38">
        <f>IFERROR(1 / E16, 0)</f>
        <v>0.25</v>
      </c>
      <c r="D18" s="38">
        <f>IFERROR(1 / E17, 0)</f>
        <v>0.16666666666666666</v>
      </c>
      <c r="E18" s="37">
        <v>1</v>
      </c>
      <c r="F18" s="57">
        <v>0</v>
      </c>
      <c r="K18" s="17"/>
    </row>
    <row r="19" spans="1:11" x14ac:dyDescent="0.45">
      <c r="A19" s="49">
        <f>$E$5</f>
        <v>0</v>
      </c>
      <c r="B19" s="38">
        <f>IFERROR(1 / F15, 0)</f>
        <v>0</v>
      </c>
      <c r="C19" s="38">
        <f>IFERROR(1 / F16, 0)</f>
        <v>0</v>
      </c>
      <c r="D19" s="38">
        <f>IFERROR(1 / F17, 0)</f>
        <v>0</v>
      </c>
      <c r="E19" s="38">
        <f>IFERROR(1 / F18, 0)</f>
        <v>0</v>
      </c>
      <c r="F19" s="37">
        <f>IF(AND(F17&lt;&gt;0, F18&lt;&gt;0, F16&lt;&gt;0, F15&lt;&gt;0), 1, 0)</f>
        <v>0</v>
      </c>
      <c r="K19" s="17"/>
    </row>
    <row r="20" spans="1:11" x14ac:dyDescent="0.45">
      <c r="A20" s="50" t="s">
        <v>19</v>
      </c>
      <c r="B20" s="39">
        <f>SUM(B15:B19)</f>
        <v>4.8333333333333366</v>
      </c>
      <c r="C20" s="39">
        <f>SUM(C15:C19)</f>
        <v>7.25</v>
      </c>
      <c r="D20" s="39">
        <f>SUM(D15:D19)</f>
        <v>1.7499999999999998</v>
      </c>
      <c r="E20" s="39">
        <f>SUM(E15:E19)</f>
        <v>14</v>
      </c>
      <c r="F20" s="39">
        <f>SUM(F15:F19)</f>
        <v>0</v>
      </c>
      <c r="K20" s="17"/>
    </row>
    <row r="22" spans="1:11" x14ac:dyDescent="0.45">
      <c r="A22" s="1" t="s">
        <v>20</v>
      </c>
    </row>
    <row r="23" spans="1:11" x14ac:dyDescent="0.45">
      <c r="A23" s="4" t="s">
        <v>15</v>
      </c>
      <c r="B23" s="3" t="str">
        <f>$A$5</f>
        <v>Resolution</v>
      </c>
      <c r="C23" s="3" t="str">
        <f>$B$5</f>
        <v>Stability</v>
      </c>
      <c r="D23" s="3" t="str">
        <f>$C$5</f>
        <v>No Ads</v>
      </c>
      <c r="E23" s="3" t="str">
        <f>$D$5</f>
        <v>sound</v>
      </c>
      <c r="F23" s="49">
        <f>$E$5</f>
        <v>0</v>
      </c>
      <c r="G23" s="19" t="s">
        <v>22</v>
      </c>
    </row>
    <row r="24" spans="1:11" x14ac:dyDescent="0.45">
      <c r="A24" s="3" t="str">
        <f>$A$5</f>
        <v>Resolution</v>
      </c>
      <c r="B24" s="9">
        <f>IFERROR(($B$15)/($B$20), 0)</f>
        <v>0.20689655172413779</v>
      </c>
      <c r="C24" s="6">
        <f>IFERROR(($C$15)/($C$20), 0)</f>
        <v>0.27586206896551724</v>
      </c>
      <c r="D24" s="6">
        <f>IFERROR(($D$15)/($D$20), 0)</f>
        <v>0.1904761904761903</v>
      </c>
      <c r="E24" s="7">
        <f>IFERROR(($E$15)/($E$20), 0)</f>
        <v>0.21428571428571427</v>
      </c>
      <c r="F24" s="7">
        <f>IFERROR(($F$15)/($F$20), 0)</f>
        <v>0</v>
      </c>
      <c r="G24" s="18">
        <f>IFERROR(SUM(B24:F24) / COUNTIF(B24:F24, "&lt;&gt;0"), 0)</f>
        <v>0.22188013136288989</v>
      </c>
    </row>
    <row r="25" spans="1:11" x14ac:dyDescent="0.45">
      <c r="A25" s="3" t="str">
        <f>$B$5</f>
        <v>Stability</v>
      </c>
      <c r="B25" s="8">
        <f>IFERROR(($B$16)/($B$20), 0)</f>
        <v>0.10344827586206889</v>
      </c>
      <c r="C25" s="9">
        <f>IFERROR(($C$16)/($C$20), 0)</f>
        <v>0.13793103448275862</v>
      </c>
      <c r="D25" s="6">
        <f>IFERROR(($D$16)/($D$20), 0)</f>
        <v>0.14285714285714288</v>
      </c>
      <c r="E25" s="12">
        <f>IFERROR(($E$16)/($E$20), 0)</f>
        <v>0.2857142857142857</v>
      </c>
      <c r="F25" s="12">
        <f>IFERROR(($F$16)/($F$20), 0)</f>
        <v>0</v>
      </c>
      <c r="G25" s="18">
        <f>IFERROR(SUM(B25:F25) / COUNTIF(B25:F25, "&lt;&gt;0"), 0)</f>
        <v>0.16748768472906403</v>
      </c>
    </row>
    <row r="26" spans="1:11" x14ac:dyDescent="0.45">
      <c r="A26" s="3" t="str">
        <f>$C$5</f>
        <v>No Ads</v>
      </c>
      <c r="B26" s="8">
        <f>IFERROR(($B$17)/($B$20), 0)</f>
        <v>0.62068965517241403</v>
      </c>
      <c r="C26" s="8">
        <f>IFERROR(($C$17)/($C$20), 0)</f>
        <v>0.55172413793103448</v>
      </c>
      <c r="D26" s="9">
        <f>IFERROR(($D$17)/($D$20), 0)</f>
        <v>0.57142857142857151</v>
      </c>
      <c r="E26" s="7">
        <f>IFERROR(($E$17)/($E$20), 0)</f>
        <v>0.42857142857142855</v>
      </c>
      <c r="F26" s="7">
        <f>IFERROR(($F$17)/($F$20), 0)</f>
        <v>0</v>
      </c>
      <c r="G26" s="18">
        <f>IFERROR(SUM(B26:F26) / COUNTIF(B26:F26, "&lt;&gt;0"), 0)</f>
        <v>0.5431034482758621</v>
      </c>
    </row>
    <row r="27" spans="1:11" x14ac:dyDescent="0.45">
      <c r="A27" s="3" t="str">
        <f>$D$5</f>
        <v>sound</v>
      </c>
      <c r="B27" s="8">
        <f>IFERROR(($B$18)/($B$20), 0)</f>
        <v>6.8965517241379254E-2</v>
      </c>
      <c r="C27" s="8">
        <f>($C$18)/($C$20)</f>
        <v>3.4482758620689655E-2</v>
      </c>
      <c r="D27" s="8">
        <f>IFERROR(($D$18)/($D$20), 0)</f>
        <v>9.5238095238095247E-2</v>
      </c>
      <c r="E27" s="44">
        <f>IFERROR(($E$18)/($E$20), 0)</f>
        <v>7.1428571428571425E-2</v>
      </c>
      <c r="F27" s="7">
        <f>IFERROR(($F$18)/($F$20), 0)</f>
        <v>0</v>
      </c>
      <c r="G27" s="18">
        <f>IFERROR(SUM(B27:F27) / COUNTIF(B27:F27, "&lt;&gt;0"), 0)</f>
        <v>6.7528735632183895E-2</v>
      </c>
    </row>
    <row r="28" spans="1:11" x14ac:dyDescent="0.45">
      <c r="A28" s="49">
        <f>$E$5</f>
        <v>0</v>
      </c>
      <c r="B28" s="8">
        <f>IFERROR(($B$19)/($B$20), 0)</f>
        <v>0</v>
      </c>
      <c r="C28" s="8">
        <f>($C$19)/($C$20)</f>
        <v>0</v>
      </c>
      <c r="D28" s="8">
        <f>IFERROR(($D$19)/($D$20), 0)</f>
        <v>0</v>
      </c>
      <c r="E28" s="45">
        <f>IFERROR(($E$19)/($E$20), 0)</f>
        <v>0</v>
      </c>
      <c r="F28" s="44">
        <f>IFERROR(($F$19)/($F$20), 0)</f>
        <v>0</v>
      </c>
      <c r="G28" s="18">
        <f>IFERROR(SUM(B28:F28) / COUNTIF(B28:F28, "&lt;&gt;0"), 0)</f>
        <v>0</v>
      </c>
    </row>
    <row r="29" spans="1:11" x14ac:dyDescent="0.45">
      <c r="A29" s="15" t="s">
        <v>19</v>
      </c>
      <c r="B29" s="13">
        <f>SUM(B24:B28)</f>
        <v>1</v>
      </c>
      <c r="C29" s="13">
        <f>SUM(C24:C28)</f>
        <v>0.99999999999999989</v>
      </c>
      <c r="D29" s="13">
        <f>SUM(D24:D28)</f>
        <v>0.99999999999999989</v>
      </c>
      <c r="E29" s="20">
        <f>SUM(E24:E28)</f>
        <v>1</v>
      </c>
      <c r="F29" s="13">
        <f>SUM(F24:F28)</f>
        <v>0</v>
      </c>
    </row>
    <row r="30" spans="1:11" x14ac:dyDescent="0.45">
      <c r="A30" s="14" t="s">
        <v>21</v>
      </c>
      <c r="B30" s="13">
        <f>$B$20</f>
        <v>4.8333333333333366</v>
      </c>
      <c r="C30" s="13">
        <f>$C$20</f>
        <v>7.25</v>
      </c>
      <c r="D30" s="13">
        <f>$D$20</f>
        <v>1.7499999999999998</v>
      </c>
      <c r="E30" s="13">
        <f>$E$20</f>
        <v>14</v>
      </c>
      <c r="F30" s="53">
        <f>$F$20</f>
        <v>0</v>
      </c>
    </row>
    <row r="33" spans="1:9" x14ac:dyDescent="0.45">
      <c r="A33" s="1" t="s">
        <v>23</v>
      </c>
    </row>
    <row r="34" spans="1:9" ht="19.8" thickBot="1" x14ac:dyDescent="0.5">
      <c r="A34" s="21" t="s">
        <v>22</v>
      </c>
      <c r="B34" s="22">
        <f>$G$24</f>
        <v>0.22188013136288989</v>
      </c>
      <c r="C34" s="22">
        <f>$G$25</f>
        <v>0.16748768472906403</v>
      </c>
      <c r="D34" s="22">
        <f>$G$26</f>
        <v>0.5431034482758621</v>
      </c>
      <c r="E34" s="22">
        <f>$G$27</f>
        <v>6.7528735632183895E-2</v>
      </c>
      <c r="F34" s="22">
        <f>$G$28</f>
        <v>0</v>
      </c>
    </row>
    <row r="35" spans="1:9" ht="19.8" thickTop="1" x14ac:dyDescent="0.45">
      <c r="A35" s="4" t="s">
        <v>15</v>
      </c>
      <c r="B35" s="3" t="str">
        <f>$A$5</f>
        <v>Resolution</v>
      </c>
      <c r="C35" s="3" t="str">
        <f>$B$5</f>
        <v>Stability</v>
      </c>
      <c r="D35" s="3" t="str">
        <f>$C$5</f>
        <v>No Ads</v>
      </c>
      <c r="E35" s="46" t="str">
        <f>$D$5</f>
        <v>sound</v>
      </c>
      <c r="F35" s="49">
        <f>$E$5</f>
        <v>0</v>
      </c>
      <c r="G35" s="24" t="s">
        <v>24</v>
      </c>
      <c r="H35" s="19" t="s">
        <v>22</v>
      </c>
      <c r="I35" s="25" t="s">
        <v>25</v>
      </c>
    </row>
    <row r="36" spans="1:9" x14ac:dyDescent="0.45">
      <c r="A36" s="3" t="str">
        <f>$A$5</f>
        <v>Resolution</v>
      </c>
      <c r="B36" s="9">
        <f>($B$15)*($G$24)</f>
        <v>0.22188013136288989</v>
      </c>
      <c r="C36" s="6">
        <f>($C$15)*($G$25)</f>
        <v>0.33497536945812806</v>
      </c>
      <c r="D36" s="6">
        <f>($D$15)*($G$26)</f>
        <v>0.1810344827586205</v>
      </c>
      <c r="E36" s="6">
        <f>($E$15)*($G$27)</f>
        <v>0.20258620689655168</v>
      </c>
      <c r="F36" s="6">
        <f>($F$15)*($G$28)</f>
        <v>0</v>
      </c>
      <c r="G36" s="23">
        <f>SUM(B36:F36)</f>
        <v>0.94047619047619013</v>
      </c>
      <c r="H36" s="18">
        <f>$G$24</f>
        <v>0.22188013136288989</v>
      </c>
      <c r="I36" s="2">
        <f>IFERROR(($G$36)/($H$36), 0)</f>
        <v>4.2386679000925067</v>
      </c>
    </row>
    <row r="37" spans="1:9" x14ac:dyDescent="0.45">
      <c r="A37" s="3" t="str">
        <f>$B$5</f>
        <v>Stability</v>
      </c>
      <c r="B37" s="8">
        <f>($B$16)*($G$24)</f>
        <v>0.11094006568144495</v>
      </c>
      <c r="C37" s="9">
        <f>($C$16)*($G$25)</f>
        <v>0.16748768472906403</v>
      </c>
      <c r="D37" s="6">
        <f>($D$16)*($G$26)</f>
        <v>0.13577586206896552</v>
      </c>
      <c r="E37" s="47">
        <f>($E$16)*($G$27)</f>
        <v>0.27011494252873558</v>
      </c>
      <c r="F37" s="6">
        <f>($F$16)*($G$28)</f>
        <v>0</v>
      </c>
      <c r="G37" s="23">
        <f>SUM(B37:F37)</f>
        <v>0.68431855500821004</v>
      </c>
      <c r="H37" s="18">
        <f>$G$25</f>
        <v>0.16748768472906403</v>
      </c>
      <c r="I37" s="2">
        <f>IFERROR(($G$37)/($H$37), 0)</f>
        <v>4.0857843137254894</v>
      </c>
    </row>
    <row r="38" spans="1:9" x14ac:dyDescent="0.45">
      <c r="A38" s="3" t="str">
        <f>$C$5</f>
        <v>No Ads</v>
      </c>
      <c r="B38" s="8">
        <f>($B$17)*($G$24)</f>
        <v>0.66564039408867037</v>
      </c>
      <c r="C38" s="8">
        <f>($C$17)*($G$25)</f>
        <v>0.66995073891625612</v>
      </c>
      <c r="D38" s="9">
        <f>($D$17)*($G$26)</f>
        <v>0.5431034482758621</v>
      </c>
      <c r="E38" s="6">
        <f>($E$17)*($G$27)</f>
        <v>0.40517241379310337</v>
      </c>
      <c r="F38" s="6">
        <f>($F$17)*($G$28)</f>
        <v>0</v>
      </c>
      <c r="G38" s="23">
        <f>SUM(B38:F38)</f>
        <v>2.2838669950738919</v>
      </c>
      <c r="H38" s="18">
        <f>$G$26</f>
        <v>0.5431034482758621</v>
      </c>
      <c r="I38" s="2">
        <f>IFERROR(($G$38)/($H$38), 0)</f>
        <v>4.2052154195011342</v>
      </c>
    </row>
    <row r="39" spans="1:9" x14ac:dyDescent="0.45">
      <c r="A39" s="3" t="str">
        <f>$D$5</f>
        <v>sound</v>
      </c>
      <c r="B39" s="8">
        <f>($B$18)*($G$24)</f>
        <v>7.3960043787629964E-2</v>
      </c>
      <c r="C39" s="8">
        <f>($C$18)*($G$25)</f>
        <v>4.1871921182266007E-2</v>
      </c>
      <c r="D39" s="8">
        <f>($D$18)*($G$26)</f>
        <v>9.0517241379310345E-2</v>
      </c>
      <c r="E39" s="9">
        <f>($E$18)*($G$27)</f>
        <v>6.7528735632183895E-2</v>
      </c>
      <c r="F39" s="6">
        <f>($F$18)*($G$28)</f>
        <v>0</v>
      </c>
      <c r="G39" s="23">
        <f>SUM(B39:F39)</f>
        <v>0.27387794198139026</v>
      </c>
      <c r="H39" s="18">
        <f>$G$27</f>
        <v>6.7528735632183895E-2</v>
      </c>
      <c r="I39" s="2">
        <f>IFERROR(($G$39)/($H$39), 0)</f>
        <v>4.0557244174265463</v>
      </c>
    </row>
    <row r="40" spans="1:9" x14ac:dyDescent="0.45">
      <c r="A40" s="49">
        <f>$E$5</f>
        <v>0</v>
      </c>
      <c r="B40" s="51">
        <f>($B$19)*($G$24)</f>
        <v>0</v>
      </c>
      <c r="C40" s="10">
        <f>($C$19)*($G$25)</f>
        <v>0</v>
      </c>
      <c r="D40" s="10">
        <f>($D$19)*($G$26)</f>
        <v>0</v>
      </c>
      <c r="E40" s="52">
        <f>($E$19)*($G$27)</f>
        <v>0</v>
      </c>
      <c r="F40" s="11">
        <f>($F$19)*($G$28)</f>
        <v>0</v>
      </c>
      <c r="G40" s="23">
        <f>SUM(B40:F40)</f>
        <v>0</v>
      </c>
      <c r="H40" s="18">
        <f>$G$28</f>
        <v>0</v>
      </c>
      <c r="I40" s="2">
        <f>IFERROR(($G$40)/($H$40), 0)</f>
        <v>0</v>
      </c>
    </row>
    <row r="42" spans="1:9" ht="19.8" thickBot="1" x14ac:dyDescent="0.5">
      <c r="A42" s="1" t="s">
        <v>31</v>
      </c>
    </row>
    <row r="43" spans="1:9" ht="19.8" thickBot="1" x14ac:dyDescent="0.5">
      <c r="A43" s="26" t="s">
        <v>26</v>
      </c>
      <c r="B43" s="28" t="s">
        <v>27</v>
      </c>
      <c r="C43" s="32" t="s">
        <v>28</v>
      </c>
      <c r="D43" s="35" t="s">
        <v>30</v>
      </c>
    </row>
    <row r="44" spans="1:9" ht="20.399999999999999" thickTop="1" thickBot="1" x14ac:dyDescent="0.5">
      <c r="A44" s="27">
        <f>SUM($I$36:$I$40) / COUNTIF(I36:I40, "&lt;&gt;0")</f>
        <v>4.1463480126864187</v>
      </c>
      <c r="B44" s="29">
        <f>($A$44 - COUNTIF(I36:I40, "&lt;&gt;0")) / (COUNTIF(I36:I40, "&lt;&gt;0") - 1)</f>
        <v>4.8782670895472911E-2</v>
      </c>
      <c r="C44" s="33">
        <f>B44/B46</f>
        <v>5.420296766163657E-2</v>
      </c>
      <c r="D44" s="36" t="b">
        <f>C44&lt;C46</f>
        <v>1</v>
      </c>
    </row>
    <row r="45" spans="1:9" x14ac:dyDescent="0.45">
      <c r="B45" s="30" t="s">
        <v>36</v>
      </c>
      <c r="C45" s="34" t="s">
        <v>29</v>
      </c>
    </row>
    <row r="46" spans="1:9" ht="19.8" thickBot="1" x14ac:dyDescent="0.5">
      <c r="B46" s="31">
        <f>IF(B50=5, F49, IF(B50=4, E49, IF(B50=3, D49, C49)))</f>
        <v>0.9</v>
      </c>
      <c r="C46" s="31">
        <v>0.15</v>
      </c>
    </row>
    <row r="47" spans="1:9" x14ac:dyDescent="0.45">
      <c r="A47" s="1" t="s">
        <v>34</v>
      </c>
    </row>
    <row r="48" spans="1:9" x14ac:dyDescent="0.45">
      <c r="A48" s="58" t="s">
        <v>35</v>
      </c>
      <c r="B48" s="58">
        <v>1</v>
      </c>
      <c r="C48" s="58">
        <v>2</v>
      </c>
      <c r="D48" s="58">
        <v>3</v>
      </c>
      <c r="E48" s="58">
        <v>4</v>
      </c>
      <c r="F48" s="58">
        <v>5</v>
      </c>
    </row>
    <row r="49" spans="1:6" ht="19.8" thickBot="1" x14ac:dyDescent="0.5">
      <c r="A49" s="59" t="s">
        <v>36</v>
      </c>
      <c r="B49" s="60">
        <v>0</v>
      </c>
      <c r="C49" s="2">
        <v>0</v>
      </c>
      <c r="D49" s="2">
        <v>0.57999999999999996</v>
      </c>
      <c r="E49" s="2">
        <v>0.9</v>
      </c>
      <c r="F49" s="2">
        <v>1.1200000000000001</v>
      </c>
    </row>
    <row r="50" spans="1:6" ht="19.8" thickBot="1" x14ac:dyDescent="0.5">
      <c r="A50" s="61" t="s">
        <v>37</v>
      </c>
      <c r="B50" s="62">
        <f>COUNTIF(I36:I40, "&lt;&gt;0")</f>
        <v>4</v>
      </c>
    </row>
  </sheetData>
  <phoneticPr fontId="8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EF45D-D468-41E8-AD41-9C393ED5E988}">
  <dimension ref="A1:K50"/>
  <sheetViews>
    <sheetView zoomScale="95" workbookViewId="0">
      <selection activeCell="D16" sqref="D16"/>
    </sheetView>
  </sheetViews>
  <sheetFormatPr defaultColWidth="10.90625" defaultRowHeight="19.2" x14ac:dyDescent="0.45"/>
  <cols>
    <col min="1" max="15" width="15.6328125" customWidth="1"/>
  </cols>
  <sheetData>
    <row r="1" spans="1:11" x14ac:dyDescent="0.45">
      <c r="A1" s="1" t="s">
        <v>32</v>
      </c>
    </row>
    <row r="3" spans="1:11" x14ac:dyDescent="0.45">
      <c r="A3" s="1" t="s">
        <v>5</v>
      </c>
    </row>
    <row r="4" spans="1:11" x14ac:dyDescent="0.45">
      <c r="A4" s="3" t="s">
        <v>0</v>
      </c>
      <c r="B4" s="3" t="s">
        <v>1</v>
      </c>
      <c r="C4" s="3" t="s">
        <v>2</v>
      </c>
      <c r="D4" s="3" t="s">
        <v>3</v>
      </c>
      <c r="E4" s="3" t="s">
        <v>33</v>
      </c>
    </row>
    <row r="5" spans="1:11" x14ac:dyDescent="0.45">
      <c r="A5" s="54" t="s">
        <v>42</v>
      </c>
      <c r="B5" s="54" t="s">
        <v>43</v>
      </c>
      <c r="C5" s="54" t="s">
        <v>44</v>
      </c>
      <c r="D5" s="54" t="s">
        <v>45</v>
      </c>
      <c r="E5" s="40">
        <v>0</v>
      </c>
    </row>
    <row r="8" spans="1:11" x14ac:dyDescent="0.45">
      <c r="A8" s="1" t="s">
        <v>4</v>
      </c>
    </row>
    <row r="10" spans="1:11" x14ac:dyDescent="0.45">
      <c r="A10" s="3" t="s">
        <v>6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</row>
    <row r="11" spans="1:11" x14ac:dyDescent="0.45">
      <c r="A11" s="5" t="s">
        <v>7</v>
      </c>
      <c r="B11" s="2">
        <v>1</v>
      </c>
      <c r="C11" s="2">
        <v>3</v>
      </c>
      <c r="D11" s="2">
        <v>5</v>
      </c>
      <c r="E11" s="2">
        <v>7</v>
      </c>
      <c r="F11" s="2">
        <v>9</v>
      </c>
      <c r="G11" t="s">
        <v>13</v>
      </c>
    </row>
    <row r="13" spans="1:11" x14ac:dyDescent="0.45">
      <c r="A13" s="1" t="s">
        <v>14</v>
      </c>
      <c r="K13" s="16"/>
    </row>
    <row r="14" spans="1:11" x14ac:dyDescent="0.45">
      <c r="A14" s="48" t="s">
        <v>15</v>
      </c>
      <c r="B14" s="49" t="str">
        <f>$A$5</f>
        <v>Rationality</v>
      </c>
      <c r="C14" s="49" t="str">
        <f>$B$5</f>
        <v>Plan diversity</v>
      </c>
      <c r="D14" s="49" t="str">
        <f>$C$5</f>
        <v>Promotion</v>
      </c>
      <c r="E14" s="49" t="str">
        <f>$D$5</f>
        <v>0</v>
      </c>
      <c r="F14" s="49">
        <f>$E$5</f>
        <v>0</v>
      </c>
      <c r="K14" s="17"/>
    </row>
    <row r="15" spans="1:11" x14ac:dyDescent="0.45">
      <c r="A15" s="49" t="str">
        <f>$A$5</f>
        <v>Rationality</v>
      </c>
      <c r="B15" s="37">
        <v>1</v>
      </c>
      <c r="C15" s="41">
        <v>6</v>
      </c>
      <c r="D15" s="41">
        <v>5</v>
      </c>
      <c r="E15" s="41">
        <v>0</v>
      </c>
      <c r="F15" s="55">
        <v>0</v>
      </c>
      <c r="G15" t="s">
        <v>16</v>
      </c>
      <c r="K15" s="17"/>
    </row>
    <row r="16" spans="1:11" x14ac:dyDescent="0.45">
      <c r="A16" s="49" t="str">
        <f>$B$5</f>
        <v>Plan diversity</v>
      </c>
      <c r="B16" s="38">
        <f>IFERROR(1 / C15, 0)</f>
        <v>0.16666666666666666</v>
      </c>
      <c r="C16" s="37">
        <v>1</v>
      </c>
      <c r="D16" s="41">
        <v>0.5</v>
      </c>
      <c r="E16" s="56">
        <v>0</v>
      </c>
      <c r="F16" s="43">
        <v>0</v>
      </c>
      <c r="G16" t="s">
        <v>17</v>
      </c>
      <c r="K16" s="17"/>
    </row>
    <row r="17" spans="1:11" x14ac:dyDescent="0.45">
      <c r="A17" s="49" t="str">
        <f>$C$5</f>
        <v>Promotion</v>
      </c>
      <c r="B17" s="38">
        <f>IFERROR(1 / D15, 0)</f>
        <v>0.2</v>
      </c>
      <c r="C17" s="38">
        <f>IFERROR(1 / D16, 0)</f>
        <v>2</v>
      </c>
      <c r="D17" s="37">
        <v>1</v>
      </c>
      <c r="E17" s="41">
        <v>0</v>
      </c>
      <c r="F17" s="42">
        <v>0</v>
      </c>
      <c r="G17" t="s">
        <v>18</v>
      </c>
      <c r="K17" s="17"/>
    </row>
    <row r="18" spans="1:11" x14ac:dyDescent="0.45">
      <c r="A18" s="49" t="str">
        <f>$D$5</f>
        <v>0</v>
      </c>
      <c r="B18" s="38">
        <f>IFERROR(1 / E15, 0)</f>
        <v>0</v>
      </c>
      <c r="C18" s="38">
        <f>IFERROR(1 / E16, 0)</f>
        <v>0</v>
      </c>
      <c r="D18" s="38">
        <f>IFERROR(1 / E17, 0)</f>
        <v>0</v>
      </c>
      <c r="E18" s="37">
        <v>0</v>
      </c>
      <c r="F18" s="57">
        <v>0</v>
      </c>
      <c r="K18" s="17"/>
    </row>
    <row r="19" spans="1:11" x14ac:dyDescent="0.45">
      <c r="A19" s="49">
        <f>$E$5</f>
        <v>0</v>
      </c>
      <c r="B19" s="38">
        <f>IFERROR(1 / F15, 0)</f>
        <v>0</v>
      </c>
      <c r="C19" s="38">
        <f>IFERROR(1 / F16, 0)</f>
        <v>0</v>
      </c>
      <c r="D19" s="38">
        <f>IFERROR(1 / F17, 0)</f>
        <v>0</v>
      </c>
      <c r="E19" s="38">
        <f>IFERROR(1 / F18, 0)</f>
        <v>0</v>
      </c>
      <c r="F19" s="37">
        <f>IF(AND(F17&lt;&gt;0, F18&lt;&gt;0, F16&lt;&gt;0, F15&lt;&gt;0), 1, 0)</f>
        <v>0</v>
      </c>
      <c r="K19" s="17"/>
    </row>
    <row r="20" spans="1:11" x14ac:dyDescent="0.45">
      <c r="A20" s="50" t="s">
        <v>19</v>
      </c>
      <c r="B20" s="39">
        <f>SUM(B15:B19)</f>
        <v>1.3666666666666667</v>
      </c>
      <c r="C20" s="39">
        <f>SUM(C15:C19)</f>
        <v>9</v>
      </c>
      <c r="D20" s="39">
        <f>SUM(D15:D19)</f>
        <v>6.5</v>
      </c>
      <c r="E20" s="39">
        <f>SUM(E15:E19)</f>
        <v>0</v>
      </c>
      <c r="F20" s="39">
        <f>SUM(F15:F19)</f>
        <v>0</v>
      </c>
      <c r="K20" s="17"/>
    </row>
    <row r="22" spans="1:11" x14ac:dyDescent="0.45">
      <c r="A22" s="1" t="s">
        <v>20</v>
      </c>
    </row>
    <row r="23" spans="1:11" x14ac:dyDescent="0.45">
      <c r="A23" s="4" t="s">
        <v>15</v>
      </c>
      <c r="B23" s="3" t="str">
        <f>$A$5</f>
        <v>Rationality</v>
      </c>
      <c r="C23" s="3" t="str">
        <f>$B$5</f>
        <v>Plan diversity</v>
      </c>
      <c r="D23" s="3" t="str">
        <f>$C$5</f>
        <v>Promotion</v>
      </c>
      <c r="E23" s="3" t="str">
        <f>$D$5</f>
        <v>0</v>
      </c>
      <c r="F23" s="49">
        <f>$E$5</f>
        <v>0</v>
      </c>
      <c r="G23" s="19" t="s">
        <v>22</v>
      </c>
    </row>
    <row r="24" spans="1:11" x14ac:dyDescent="0.45">
      <c r="A24" s="3" t="str">
        <f>$A$5</f>
        <v>Rationality</v>
      </c>
      <c r="B24" s="9">
        <f>IFERROR(($B$15)/($B$20), 0)</f>
        <v>0.73170731707317072</v>
      </c>
      <c r="C24" s="6">
        <f>IFERROR(($C$15)/($C$20), 0)</f>
        <v>0.66666666666666663</v>
      </c>
      <c r="D24" s="6">
        <f>IFERROR(($D$15)/($D$20), 0)</f>
        <v>0.76923076923076927</v>
      </c>
      <c r="E24" s="7">
        <f>IFERROR(($E$15)/($E$20), 0)</f>
        <v>0</v>
      </c>
      <c r="F24" s="7">
        <f>IFERROR(($F$15)/($F$20), 0)</f>
        <v>0</v>
      </c>
      <c r="G24" s="18">
        <f>IFERROR(SUM(B24:F24) / COUNTIF(B24:F24, "&lt;&gt;0"), 0)</f>
        <v>0.72253491765686884</v>
      </c>
    </row>
    <row r="25" spans="1:11" x14ac:dyDescent="0.45">
      <c r="A25" s="3" t="str">
        <f>$B$5</f>
        <v>Plan diversity</v>
      </c>
      <c r="B25" s="8">
        <f>IFERROR(($B$16)/($B$20), 0)</f>
        <v>0.12195121951219512</v>
      </c>
      <c r="C25" s="9">
        <f>IFERROR(($C$16)/($C$20), 0)</f>
        <v>0.1111111111111111</v>
      </c>
      <c r="D25" s="6">
        <f>IFERROR(($D$16)/($D$20), 0)</f>
        <v>7.6923076923076927E-2</v>
      </c>
      <c r="E25" s="12">
        <f>IFERROR(($E$16)/($E$20), 0)</f>
        <v>0</v>
      </c>
      <c r="F25" s="12">
        <f>IFERROR(($F$16)/($F$20), 0)</f>
        <v>0</v>
      </c>
      <c r="G25" s="18">
        <f>IFERROR(SUM(B25:F25) / COUNTIF(B25:F25, "&lt;&gt;0"), 0)</f>
        <v>0.10332846918212772</v>
      </c>
    </row>
    <row r="26" spans="1:11" x14ac:dyDescent="0.45">
      <c r="A26" s="3" t="str">
        <f>$C$5</f>
        <v>Promotion</v>
      </c>
      <c r="B26" s="8">
        <f>IFERROR(($B$17)/($B$20), 0)</f>
        <v>0.14634146341463414</v>
      </c>
      <c r="C26" s="8">
        <f>IFERROR(($C$17)/($C$20), 0)</f>
        <v>0.22222222222222221</v>
      </c>
      <c r="D26" s="9">
        <f>IFERROR(($D$17)/($D$20), 0)</f>
        <v>0.15384615384615385</v>
      </c>
      <c r="E26" s="7">
        <f>IFERROR(($E$17)/($E$20), 0)</f>
        <v>0</v>
      </c>
      <c r="F26" s="7">
        <f>IFERROR(($F$17)/($F$20), 0)</f>
        <v>0</v>
      </c>
      <c r="G26" s="18">
        <f>IFERROR(SUM(B26:F26) / COUNTIF(B26:F26, "&lt;&gt;0"), 0)</f>
        <v>0.1741366131610034</v>
      </c>
    </row>
    <row r="27" spans="1:11" x14ac:dyDescent="0.45">
      <c r="A27" s="3" t="str">
        <f>$D$5</f>
        <v>0</v>
      </c>
      <c r="B27" s="8">
        <f>IFERROR(($B$18)/($B$20), 0)</f>
        <v>0</v>
      </c>
      <c r="C27" s="8">
        <f>($C$18)/($C$20)</f>
        <v>0</v>
      </c>
      <c r="D27" s="8">
        <f>IFERROR(($D$18)/($D$20), 0)</f>
        <v>0</v>
      </c>
      <c r="E27" s="44">
        <f>IFERROR(($E$18)/($E$20), 0)</f>
        <v>0</v>
      </c>
      <c r="F27" s="7">
        <f>IFERROR(($F$18)/($F$20), 0)</f>
        <v>0</v>
      </c>
      <c r="G27" s="18">
        <f>IFERROR(SUM(B27:F27) / COUNTIF(B27:F27, "&lt;&gt;0"), 0)</f>
        <v>0</v>
      </c>
    </row>
    <row r="28" spans="1:11" x14ac:dyDescent="0.45">
      <c r="A28" s="49">
        <f>$E$5</f>
        <v>0</v>
      </c>
      <c r="B28" s="8">
        <f>IFERROR(($B$19)/($B$20), 0)</f>
        <v>0</v>
      </c>
      <c r="C28" s="8">
        <f>($C$19)/($C$20)</f>
        <v>0</v>
      </c>
      <c r="D28" s="8">
        <f>IFERROR(($D$19)/($D$20), 0)</f>
        <v>0</v>
      </c>
      <c r="E28" s="45">
        <f>IFERROR(($E$19)/($E$20), 0)</f>
        <v>0</v>
      </c>
      <c r="F28" s="44">
        <f>IFERROR(($F$19)/($F$20), 0)</f>
        <v>0</v>
      </c>
      <c r="G28" s="18">
        <f>IFERROR(SUM(B28:F28) / COUNTIF(B28:F28, "&lt;&gt;0"), 0)</f>
        <v>0</v>
      </c>
    </row>
    <row r="29" spans="1:11" x14ac:dyDescent="0.45">
      <c r="A29" s="15" t="s">
        <v>19</v>
      </c>
      <c r="B29" s="13">
        <f>SUM(B24:B28)</f>
        <v>1</v>
      </c>
      <c r="C29" s="13">
        <f>SUM(C24:C28)</f>
        <v>0.99999999999999989</v>
      </c>
      <c r="D29" s="13">
        <f>SUM(D24:D28)</f>
        <v>1</v>
      </c>
      <c r="E29" s="20">
        <f>SUM(E24:E28)</f>
        <v>0</v>
      </c>
      <c r="F29" s="13">
        <f>SUM(F24:F28)</f>
        <v>0</v>
      </c>
    </row>
    <row r="30" spans="1:11" x14ac:dyDescent="0.45">
      <c r="A30" s="14" t="s">
        <v>21</v>
      </c>
      <c r="B30" s="13">
        <f>$B$20</f>
        <v>1.3666666666666667</v>
      </c>
      <c r="C30" s="13">
        <f>$C$20</f>
        <v>9</v>
      </c>
      <c r="D30" s="13">
        <f>$D$20</f>
        <v>6.5</v>
      </c>
      <c r="E30" s="13">
        <f>$E$20</f>
        <v>0</v>
      </c>
      <c r="F30" s="53">
        <f>$F$20</f>
        <v>0</v>
      </c>
    </row>
    <row r="33" spans="1:9" x14ac:dyDescent="0.45">
      <c r="A33" s="1" t="s">
        <v>23</v>
      </c>
    </row>
    <row r="34" spans="1:9" ht="19.8" thickBot="1" x14ac:dyDescent="0.5">
      <c r="A34" s="21" t="s">
        <v>22</v>
      </c>
      <c r="B34" s="22">
        <f>$G$24</f>
        <v>0.72253491765686884</v>
      </c>
      <c r="C34" s="22">
        <f>$G$25</f>
        <v>0.10332846918212772</v>
      </c>
      <c r="D34" s="22">
        <f>$G$26</f>
        <v>0.1741366131610034</v>
      </c>
      <c r="E34" s="22">
        <f>$G$27</f>
        <v>0</v>
      </c>
      <c r="F34" s="22">
        <f>$G$28</f>
        <v>0</v>
      </c>
    </row>
    <row r="35" spans="1:9" ht="19.8" thickTop="1" x14ac:dyDescent="0.45">
      <c r="A35" s="4" t="s">
        <v>15</v>
      </c>
      <c r="B35" s="3" t="str">
        <f>$A$5</f>
        <v>Rationality</v>
      </c>
      <c r="C35" s="3" t="str">
        <f>$B$5</f>
        <v>Plan diversity</v>
      </c>
      <c r="D35" s="3" t="str">
        <f>$C$5</f>
        <v>Promotion</v>
      </c>
      <c r="E35" s="46" t="str">
        <f>$D$5</f>
        <v>0</v>
      </c>
      <c r="F35" s="49">
        <f>$E$5</f>
        <v>0</v>
      </c>
      <c r="G35" s="24" t="s">
        <v>24</v>
      </c>
      <c r="H35" s="19" t="s">
        <v>22</v>
      </c>
      <c r="I35" s="25" t="s">
        <v>25</v>
      </c>
    </row>
    <row r="36" spans="1:9" x14ac:dyDescent="0.45">
      <c r="A36" s="3" t="str">
        <f>$A$5</f>
        <v>Rationality</v>
      </c>
      <c r="B36" s="9">
        <f>($B$15)*($G$24)</f>
        <v>0.72253491765686884</v>
      </c>
      <c r="C36" s="6">
        <f>($C$15)*($G$25)</f>
        <v>0.6199708150927663</v>
      </c>
      <c r="D36" s="6">
        <f>($D$15)*($G$26)</f>
        <v>0.87068306580501698</v>
      </c>
      <c r="E36" s="6">
        <f>($E$15)*($G$27)</f>
        <v>0</v>
      </c>
      <c r="F36" s="6">
        <f>($F$15)*($G$28)</f>
        <v>0</v>
      </c>
      <c r="G36" s="23">
        <f>SUM(B36:F36)</f>
        <v>2.2131887985546523</v>
      </c>
      <c r="H36" s="18">
        <f>$G$24</f>
        <v>0.72253491765686884</v>
      </c>
      <c r="I36" s="2">
        <f>IFERROR(($G$36)/($H$36), 0)</f>
        <v>3.0630890555876134</v>
      </c>
    </row>
    <row r="37" spans="1:9" x14ac:dyDescent="0.45">
      <c r="A37" s="3" t="str">
        <f>$B$5</f>
        <v>Plan diversity</v>
      </c>
      <c r="B37" s="8">
        <f>($B$16)*($G$24)</f>
        <v>0.1204224862761448</v>
      </c>
      <c r="C37" s="9">
        <f>($C$16)*($G$25)</f>
        <v>0.10332846918212772</v>
      </c>
      <c r="D37" s="6">
        <f>($D$16)*($G$26)</f>
        <v>8.70683065805017E-2</v>
      </c>
      <c r="E37" s="47">
        <f>($E$16)*($G$27)</f>
        <v>0</v>
      </c>
      <c r="F37" s="6">
        <f>($F$16)*($G$28)</f>
        <v>0</v>
      </c>
      <c r="G37" s="23">
        <f>SUM(B37:F37)</f>
        <v>0.31081926203877419</v>
      </c>
      <c r="H37" s="18">
        <f>$G$25</f>
        <v>0.10332846918212772</v>
      </c>
      <c r="I37" s="2">
        <f>IFERROR(($G$37)/($H$37), 0)</f>
        <v>3.0080699394754533</v>
      </c>
    </row>
    <row r="38" spans="1:9" x14ac:dyDescent="0.45">
      <c r="A38" s="3" t="str">
        <f>$C$5</f>
        <v>Promotion</v>
      </c>
      <c r="B38" s="8">
        <f>($B$17)*($G$24)</f>
        <v>0.14450698353137378</v>
      </c>
      <c r="C38" s="8">
        <f>($C$17)*($G$25)</f>
        <v>0.20665693836425544</v>
      </c>
      <c r="D38" s="9">
        <f>($D$17)*($G$26)</f>
        <v>0.1741366131610034</v>
      </c>
      <c r="E38" s="6">
        <f>($E$17)*($G$27)</f>
        <v>0</v>
      </c>
      <c r="F38" s="6">
        <f>($F$17)*($G$28)</f>
        <v>0</v>
      </c>
      <c r="G38" s="23">
        <f>SUM(B38:F38)</f>
        <v>0.52530053505663266</v>
      </c>
      <c r="H38" s="18">
        <f>$G$26</f>
        <v>0.1741366131610034</v>
      </c>
      <c r="I38" s="2">
        <f>IFERROR(($G$38)/($H$38), 0)</f>
        <v>3.0166001596169196</v>
      </c>
    </row>
    <row r="39" spans="1:9" x14ac:dyDescent="0.45">
      <c r="A39" s="3" t="str">
        <f>$D$5</f>
        <v>0</v>
      </c>
      <c r="B39" s="8">
        <f>($B$18)*($G$24)</f>
        <v>0</v>
      </c>
      <c r="C39" s="8">
        <f>($C$18)*($G$25)</f>
        <v>0</v>
      </c>
      <c r="D39" s="8">
        <f>($D$18)*($G$26)</f>
        <v>0</v>
      </c>
      <c r="E39" s="9">
        <f>($E$18)*($G$27)</f>
        <v>0</v>
      </c>
      <c r="F39" s="6">
        <f>($F$18)*($G$28)</f>
        <v>0</v>
      </c>
      <c r="G39" s="23">
        <f>SUM(B39:F39)</f>
        <v>0</v>
      </c>
      <c r="H39" s="18">
        <f>$G$27</f>
        <v>0</v>
      </c>
      <c r="I39" s="2">
        <f>IFERROR(($G$39)/($H$39), 0)</f>
        <v>0</v>
      </c>
    </row>
    <row r="40" spans="1:9" x14ac:dyDescent="0.45">
      <c r="A40" s="49">
        <f>$E$5</f>
        <v>0</v>
      </c>
      <c r="B40" s="51">
        <f>($B$19)*($G$24)</f>
        <v>0</v>
      </c>
      <c r="C40" s="10">
        <f>($C$19)*($G$25)</f>
        <v>0</v>
      </c>
      <c r="D40" s="10">
        <f>($D$19)*($G$26)</f>
        <v>0</v>
      </c>
      <c r="E40" s="52">
        <f>($E$19)*($G$27)</f>
        <v>0</v>
      </c>
      <c r="F40" s="11">
        <f>($F$19)*($G$28)</f>
        <v>0</v>
      </c>
      <c r="G40" s="23">
        <f>SUM(B40:F40)</f>
        <v>0</v>
      </c>
      <c r="H40" s="18">
        <f>$G$28</f>
        <v>0</v>
      </c>
      <c r="I40" s="2">
        <f>IFERROR(($G$40)/($H$40), 0)</f>
        <v>0</v>
      </c>
    </row>
    <row r="42" spans="1:9" ht="19.8" thickBot="1" x14ac:dyDescent="0.5">
      <c r="A42" s="1" t="s">
        <v>31</v>
      </c>
    </row>
    <row r="43" spans="1:9" ht="19.8" thickBot="1" x14ac:dyDescent="0.5">
      <c r="A43" s="26" t="s">
        <v>26</v>
      </c>
      <c r="B43" s="28" t="s">
        <v>27</v>
      </c>
      <c r="C43" s="32" t="s">
        <v>28</v>
      </c>
      <c r="D43" s="35" t="s">
        <v>30</v>
      </c>
    </row>
    <row r="44" spans="1:9" ht="20.399999999999999" thickTop="1" thickBot="1" x14ac:dyDescent="0.5">
      <c r="A44" s="27">
        <f>SUM($I$36:$I$40) / COUNTIF(I36:I40, "&lt;&gt;0")</f>
        <v>3.0292530515599956</v>
      </c>
      <c r="B44" s="29">
        <f>($A$44 - COUNTIF(I36:I40, "&lt;&gt;0")) / (COUNTIF(I36:I40, "&lt;&gt;0") - 1)</f>
        <v>1.462652577999779E-2</v>
      </c>
      <c r="C44" s="33">
        <f>B44/B46</f>
        <v>2.5218147896547916E-2</v>
      </c>
      <c r="D44" s="36" t="b">
        <f>C44&lt;C46</f>
        <v>1</v>
      </c>
    </row>
    <row r="45" spans="1:9" x14ac:dyDescent="0.45">
      <c r="B45" s="30" t="s">
        <v>36</v>
      </c>
      <c r="C45" s="34" t="s">
        <v>29</v>
      </c>
    </row>
    <row r="46" spans="1:9" ht="19.8" thickBot="1" x14ac:dyDescent="0.5">
      <c r="B46" s="31">
        <f>IF(B50=5, F49, IF(B50=4, E49, IF(B50=3, D49, C49)))</f>
        <v>0.57999999999999996</v>
      </c>
      <c r="C46" s="31">
        <v>0.15</v>
      </c>
    </row>
    <row r="47" spans="1:9" x14ac:dyDescent="0.45">
      <c r="A47" s="1" t="s">
        <v>34</v>
      </c>
    </row>
    <row r="48" spans="1:9" x14ac:dyDescent="0.45">
      <c r="A48" s="58" t="s">
        <v>35</v>
      </c>
      <c r="B48" s="58">
        <v>1</v>
      </c>
      <c r="C48" s="58">
        <v>2</v>
      </c>
      <c r="D48" s="58">
        <v>3</v>
      </c>
      <c r="E48" s="58">
        <v>4</v>
      </c>
      <c r="F48" s="58">
        <v>5</v>
      </c>
    </row>
    <row r="49" spans="1:6" ht="19.8" thickBot="1" x14ac:dyDescent="0.5">
      <c r="A49" s="59" t="s">
        <v>36</v>
      </c>
      <c r="B49" s="60">
        <v>0</v>
      </c>
      <c r="C49" s="2">
        <v>0</v>
      </c>
      <c r="D49" s="2">
        <v>0.57999999999999996</v>
      </c>
      <c r="E49" s="2">
        <v>0.9</v>
      </c>
      <c r="F49" s="2">
        <v>1.1200000000000001</v>
      </c>
    </row>
    <row r="50" spans="1:6" ht="19.8" thickBot="1" x14ac:dyDescent="0.5">
      <c r="A50" s="61" t="s">
        <v>37</v>
      </c>
      <c r="B50" s="62">
        <f>COUNTIF(I36:I40, "&lt;&gt;0")</f>
        <v>3</v>
      </c>
    </row>
  </sheetData>
  <phoneticPr fontId="8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329A3-CA94-0249-AC0A-EFE20C55D8EA}">
  <dimension ref="A1:K50"/>
  <sheetViews>
    <sheetView topLeftCell="A28" zoomScale="95" workbookViewId="0">
      <selection activeCell="D16" sqref="D16"/>
    </sheetView>
  </sheetViews>
  <sheetFormatPr defaultColWidth="10.90625" defaultRowHeight="19.2" x14ac:dyDescent="0.45"/>
  <cols>
    <col min="1" max="15" width="15.6328125" customWidth="1"/>
  </cols>
  <sheetData>
    <row r="1" spans="1:11" x14ac:dyDescent="0.45">
      <c r="A1" s="1" t="s">
        <v>32</v>
      </c>
    </row>
    <row r="3" spans="1:11" x14ac:dyDescent="0.45">
      <c r="A3" s="1" t="s">
        <v>5</v>
      </c>
    </row>
    <row r="4" spans="1:11" x14ac:dyDescent="0.45">
      <c r="A4" s="3" t="s">
        <v>0</v>
      </c>
      <c r="B4" s="3" t="s">
        <v>1</v>
      </c>
      <c r="C4" s="3" t="s">
        <v>2</v>
      </c>
      <c r="D4" s="3" t="s">
        <v>3</v>
      </c>
      <c r="E4" s="3" t="s">
        <v>33</v>
      </c>
    </row>
    <row r="5" spans="1:11" x14ac:dyDescent="0.45">
      <c r="A5" s="54" t="s">
        <v>38</v>
      </c>
      <c r="B5" s="54" t="s">
        <v>39</v>
      </c>
      <c r="C5" s="54" t="s">
        <v>40</v>
      </c>
      <c r="D5" s="54" t="s">
        <v>41</v>
      </c>
      <c r="E5" s="40">
        <v>0</v>
      </c>
    </row>
    <row r="8" spans="1:11" x14ac:dyDescent="0.45">
      <c r="A8" s="1" t="s">
        <v>4</v>
      </c>
    </row>
    <row r="10" spans="1:11" x14ac:dyDescent="0.45">
      <c r="A10" s="3" t="s">
        <v>6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</row>
    <row r="11" spans="1:11" x14ac:dyDescent="0.45">
      <c r="A11" s="5" t="s">
        <v>7</v>
      </c>
      <c r="B11" s="2">
        <v>1</v>
      </c>
      <c r="C11" s="2">
        <v>3</v>
      </c>
      <c r="D11" s="2">
        <v>5</v>
      </c>
      <c r="E11" s="2">
        <v>7</v>
      </c>
      <c r="F11" s="2">
        <v>9</v>
      </c>
      <c r="G11" t="s">
        <v>13</v>
      </c>
    </row>
    <row r="13" spans="1:11" x14ac:dyDescent="0.45">
      <c r="A13" s="1" t="s">
        <v>14</v>
      </c>
      <c r="K13" s="16"/>
    </row>
    <row r="14" spans="1:11" x14ac:dyDescent="0.45">
      <c r="A14" s="48" t="s">
        <v>15</v>
      </c>
      <c r="B14" s="49" t="str">
        <f>$A$5</f>
        <v>Domestic</v>
      </c>
      <c r="C14" s="49" t="str">
        <f>$B$5</f>
        <v>Genre diversity</v>
      </c>
      <c r="D14" s="49" t="str">
        <f>$C$5</f>
        <v>Abroad</v>
      </c>
      <c r="E14" s="49" t="str">
        <f>$D$5</f>
        <v>Original</v>
      </c>
      <c r="F14" s="49">
        <f>$E$5</f>
        <v>0</v>
      </c>
      <c r="K14" s="17"/>
    </row>
    <row r="15" spans="1:11" x14ac:dyDescent="0.45">
      <c r="A15" s="49" t="str">
        <f>$A$5</f>
        <v>Domestic</v>
      </c>
      <c r="B15" s="37">
        <v>1</v>
      </c>
      <c r="C15" s="41">
        <v>4</v>
      </c>
      <c r="D15" s="41">
        <v>3</v>
      </c>
      <c r="E15" s="41">
        <v>7</v>
      </c>
      <c r="F15" s="55">
        <v>0</v>
      </c>
      <c r="G15" t="s">
        <v>16</v>
      </c>
      <c r="K15" s="17"/>
    </row>
    <row r="16" spans="1:11" x14ac:dyDescent="0.45">
      <c r="A16" s="49" t="str">
        <f>$B$5</f>
        <v>Genre diversity</v>
      </c>
      <c r="B16" s="38">
        <f>IFERROR(1 / C15, 0)</f>
        <v>0.25</v>
      </c>
      <c r="C16" s="37">
        <v>1</v>
      </c>
      <c r="D16" s="41">
        <v>0.33333000000000002</v>
      </c>
      <c r="E16" s="56">
        <v>5</v>
      </c>
      <c r="F16" s="43">
        <v>0</v>
      </c>
      <c r="G16" t="s">
        <v>17</v>
      </c>
      <c r="K16" s="17"/>
    </row>
    <row r="17" spans="1:11" x14ac:dyDescent="0.45">
      <c r="A17" s="49" t="str">
        <f>$C$5</f>
        <v>Abroad</v>
      </c>
      <c r="B17" s="38">
        <f>IFERROR(1 / D15, 0)</f>
        <v>0.33333333333333331</v>
      </c>
      <c r="C17" s="38">
        <f>IFERROR(1 / D16, 0)</f>
        <v>3.0000300003000029</v>
      </c>
      <c r="D17" s="37">
        <v>1</v>
      </c>
      <c r="E17" s="41">
        <v>6</v>
      </c>
      <c r="F17" s="42">
        <v>0</v>
      </c>
      <c r="G17" t="s">
        <v>18</v>
      </c>
      <c r="K17" s="17"/>
    </row>
    <row r="18" spans="1:11" x14ac:dyDescent="0.45">
      <c r="A18" s="49" t="str">
        <f>$D$5</f>
        <v>Original</v>
      </c>
      <c r="B18" s="38">
        <f>IFERROR(1 / E15, 0)</f>
        <v>0.14285714285714285</v>
      </c>
      <c r="C18" s="38">
        <f>IFERROR(1 / E16, 0)</f>
        <v>0.2</v>
      </c>
      <c r="D18" s="38">
        <f>IFERROR(1 / E17, 0)</f>
        <v>0.16666666666666666</v>
      </c>
      <c r="E18" s="37">
        <v>1</v>
      </c>
      <c r="F18" s="57">
        <v>0</v>
      </c>
      <c r="K18" s="17"/>
    </row>
    <row r="19" spans="1:11" x14ac:dyDescent="0.45">
      <c r="A19" s="49">
        <f>$E$5</f>
        <v>0</v>
      </c>
      <c r="B19" s="38">
        <f>IFERROR(1 / F15, 0)</f>
        <v>0</v>
      </c>
      <c r="C19" s="38">
        <f>IFERROR(1 / F16, 0)</f>
        <v>0</v>
      </c>
      <c r="D19" s="38">
        <f>IFERROR(1 / F17, 0)</f>
        <v>0</v>
      </c>
      <c r="E19" s="38">
        <f>IFERROR(1 / F18, 0)</f>
        <v>0</v>
      </c>
      <c r="F19" s="37">
        <f>IF(AND(F17&lt;&gt;0, F18&lt;&gt;0, F16&lt;&gt;0, F15&lt;&gt;0), 1, 0)</f>
        <v>0</v>
      </c>
      <c r="K19" s="17"/>
    </row>
    <row r="20" spans="1:11" x14ac:dyDescent="0.45">
      <c r="A20" s="50" t="s">
        <v>19</v>
      </c>
      <c r="B20" s="39">
        <f>SUM(B15:B19)</f>
        <v>1.7261904761904761</v>
      </c>
      <c r="C20" s="39">
        <f>SUM(C15:C19)</f>
        <v>8.2000300003000017</v>
      </c>
      <c r="D20" s="39">
        <f>SUM(D15:D19)</f>
        <v>4.4999966666666671</v>
      </c>
      <c r="E20" s="39">
        <f>SUM(E15:E19)</f>
        <v>19</v>
      </c>
      <c r="F20" s="39">
        <f>SUM(F15:F19)</f>
        <v>0</v>
      </c>
      <c r="K20" s="17"/>
    </row>
    <row r="22" spans="1:11" x14ac:dyDescent="0.45">
      <c r="A22" s="1" t="s">
        <v>20</v>
      </c>
    </row>
    <row r="23" spans="1:11" x14ac:dyDescent="0.45">
      <c r="A23" s="4" t="s">
        <v>15</v>
      </c>
      <c r="B23" s="3" t="str">
        <f>$A$5</f>
        <v>Domestic</v>
      </c>
      <c r="C23" s="3" t="str">
        <f>$B$5</f>
        <v>Genre diversity</v>
      </c>
      <c r="D23" s="3" t="str">
        <f>$C$5</f>
        <v>Abroad</v>
      </c>
      <c r="E23" s="3" t="str">
        <f>$D$5</f>
        <v>Original</v>
      </c>
      <c r="F23" s="49">
        <f>$E$5</f>
        <v>0</v>
      </c>
      <c r="G23" s="19" t="s">
        <v>22</v>
      </c>
    </row>
    <row r="24" spans="1:11" x14ac:dyDescent="0.45">
      <c r="A24" s="3" t="str">
        <f>$A$5</f>
        <v>Domestic</v>
      </c>
      <c r="B24" s="9">
        <f>IFERROR(($B$15)/($B$20), 0)</f>
        <v>0.57931034482758625</v>
      </c>
      <c r="C24" s="6">
        <f>IFERROR(($C$15)/($C$20), 0)</f>
        <v>0.48780309338547034</v>
      </c>
      <c r="D24" s="6">
        <f>IFERROR(($D$15)/($D$20), 0)</f>
        <v>0.66666716049419295</v>
      </c>
      <c r="E24" s="7">
        <f>IFERROR(($E$15)/($E$20), 0)</f>
        <v>0.36842105263157893</v>
      </c>
      <c r="F24" s="7">
        <f>IFERROR(($F$15)/($F$20), 0)</f>
        <v>0</v>
      </c>
      <c r="G24" s="18">
        <f>IFERROR(SUM(B24:F24) / COUNTIF(B24:F24, "&lt;&gt;0"), 0)</f>
        <v>0.52555041283470705</v>
      </c>
    </row>
    <row r="25" spans="1:11" x14ac:dyDescent="0.45">
      <c r="A25" s="3" t="str">
        <f>$B$5</f>
        <v>Genre diversity</v>
      </c>
      <c r="B25" s="8">
        <f>IFERROR(($B$16)/($B$20), 0)</f>
        <v>0.14482758620689656</v>
      </c>
      <c r="C25" s="9">
        <f>IFERROR(($C$16)/($C$20), 0)</f>
        <v>0.12195077334636759</v>
      </c>
      <c r="D25" s="6">
        <f>IFERROR(($D$16)/($D$20), 0)</f>
        <v>7.4073388202509777E-2</v>
      </c>
      <c r="E25" s="12">
        <f>IFERROR(($E$16)/($E$20), 0)</f>
        <v>0.26315789473684209</v>
      </c>
      <c r="F25" s="12">
        <f>IFERROR(($F$16)/($F$20), 0)</f>
        <v>0</v>
      </c>
      <c r="G25" s="18">
        <f>IFERROR(SUM(B25:F25) / COUNTIF(B25:F25, "&lt;&gt;0"), 0)</f>
        <v>0.151002410623154</v>
      </c>
    </row>
    <row r="26" spans="1:11" x14ac:dyDescent="0.45">
      <c r="A26" s="3" t="str">
        <f>$C$5</f>
        <v>Abroad</v>
      </c>
      <c r="B26" s="8">
        <f>IFERROR(($B$17)/($B$20), 0)</f>
        <v>0.19310344827586207</v>
      </c>
      <c r="C26" s="8">
        <f>IFERROR(($C$17)/($C$20), 0)</f>
        <v>0.36585597859888874</v>
      </c>
      <c r="D26" s="9">
        <f>IFERROR(($D$17)/($D$20), 0)</f>
        <v>0.22222238683139764</v>
      </c>
      <c r="E26" s="7">
        <f>IFERROR(($E$17)/($E$20), 0)</f>
        <v>0.31578947368421051</v>
      </c>
      <c r="F26" s="7">
        <f>IFERROR(($F$17)/($F$20), 0)</f>
        <v>0</v>
      </c>
      <c r="G26" s="18">
        <f>IFERROR(SUM(B26:F26) / COUNTIF(B26:F26, "&lt;&gt;0"), 0)</f>
        <v>0.27424282184758975</v>
      </c>
    </row>
    <row r="27" spans="1:11" x14ac:dyDescent="0.45">
      <c r="A27" s="3" t="str">
        <f>$D$5</f>
        <v>Original</v>
      </c>
      <c r="B27" s="8">
        <f>IFERROR(($B$18)/($B$20), 0)</f>
        <v>8.2758620689655171E-2</v>
      </c>
      <c r="C27" s="8">
        <f>($C$18)/($C$20)</f>
        <v>2.4390154669273519E-2</v>
      </c>
      <c r="D27" s="8">
        <f>IFERROR(($D$18)/($D$20), 0)</f>
        <v>3.7037064471899604E-2</v>
      </c>
      <c r="E27" s="44">
        <f>IFERROR(($E$18)/($E$20), 0)</f>
        <v>5.2631578947368418E-2</v>
      </c>
      <c r="F27" s="7">
        <f>IFERROR(($F$18)/($F$20), 0)</f>
        <v>0</v>
      </c>
      <c r="G27" s="18">
        <f>IFERROR(SUM(B27:F27) / COUNTIF(B27:F27, "&lt;&gt;0"), 0)</f>
        <v>4.9204354694549181E-2</v>
      </c>
    </row>
    <row r="28" spans="1:11" x14ac:dyDescent="0.45">
      <c r="A28" s="49">
        <f>$E$5</f>
        <v>0</v>
      </c>
      <c r="B28" s="8">
        <f>IFERROR(($B$19)/($B$20), 0)</f>
        <v>0</v>
      </c>
      <c r="C28" s="8">
        <f>($C$19)/($C$20)</f>
        <v>0</v>
      </c>
      <c r="D28" s="8">
        <f>IFERROR(($D$19)/($D$20), 0)</f>
        <v>0</v>
      </c>
      <c r="E28" s="45">
        <f>IFERROR(($E$19)/($E$20), 0)</f>
        <v>0</v>
      </c>
      <c r="F28" s="44">
        <f>IFERROR(($F$19)/($F$20), 0)</f>
        <v>0</v>
      </c>
      <c r="G28" s="18">
        <f>IFERROR(SUM(B28:F28) / COUNTIF(B28:F28, "&lt;&gt;0"), 0)</f>
        <v>0</v>
      </c>
    </row>
    <row r="29" spans="1:11" x14ac:dyDescent="0.45">
      <c r="A29" s="15" t="s">
        <v>19</v>
      </c>
      <c r="B29" s="13">
        <f>SUM(B24:B28)</f>
        <v>1</v>
      </c>
      <c r="C29" s="13">
        <f>SUM(C24:C28)</f>
        <v>1.0000000000000002</v>
      </c>
      <c r="D29" s="13">
        <f>SUM(D24:D28)</f>
        <v>0.99999999999999989</v>
      </c>
      <c r="E29" s="20">
        <f>SUM(E24:E28)</f>
        <v>1</v>
      </c>
      <c r="F29" s="13">
        <f>SUM(F24:F28)</f>
        <v>0</v>
      </c>
    </row>
    <row r="30" spans="1:11" x14ac:dyDescent="0.45">
      <c r="A30" s="14" t="s">
        <v>21</v>
      </c>
      <c r="B30" s="13">
        <f>$B$20</f>
        <v>1.7261904761904761</v>
      </c>
      <c r="C30" s="13">
        <f>$C$20</f>
        <v>8.2000300003000017</v>
      </c>
      <c r="D30" s="13">
        <f>$D$20</f>
        <v>4.4999966666666671</v>
      </c>
      <c r="E30" s="13">
        <f>$E$20</f>
        <v>19</v>
      </c>
      <c r="F30" s="53">
        <f>$F$20</f>
        <v>0</v>
      </c>
    </row>
    <row r="33" spans="1:9" x14ac:dyDescent="0.45">
      <c r="A33" s="1" t="s">
        <v>23</v>
      </c>
    </row>
    <row r="34" spans="1:9" ht="19.8" thickBot="1" x14ac:dyDescent="0.5">
      <c r="A34" s="21" t="s">
        <v>22</v>
      </c>
      <c r="B34" s="22">
        <f>$G$24</f>
        <v>0.52555041283470705</v>
      </c>
      <c r="C34" s="22">
        <f>$G$25</f>
        <v>0.151002410623154</v>
      </c>
      <c r="D34" s="22">
        <f>$G$26</f>
        <v>0.27424282184758975</v>
      </c>
      <c r="E34" s="22">
        <f>$G$27</f>
        <v>4.9204354694549181E-2</v>
      </c>
      <c r="F34" s="22">
        <f>$G$28</f>
        <v>0</v>
      </c>
    </row>
    <row r="35" spans="1:9" ht="19.8" thickTop="1" x14ac:dyDescent="0.45">
      <c r="A35" s="4" t="s">
        <v>15</v>
      </c>
      <c r="B35" s="3" t="str">
        <f>$A$5</f>
        <v>Domestic</v>
      </c>
      <c r="C35" s="3" t="str">
        <f>$B$5</f>
        <v>Genre diversity</v>
      </c>
      <c r="D35" s="3" t="str">
        <f>$C$5</f>
        <v>Abroad</v>
      </c>
      <c r="E35" s="46" t="str">
        <f>$D$5</f>
        <v>Original</v>
      </c>
      <c r="F35" s="49">
        <f>$E$5</f>
        <v>0</v>
      </c>
      <c r="G35" s="24" t="s">
        <v>24</v>
      </c>
      <c r="H35" s="19" t="s">
        <v>22</v>
      </c>
      <c r="I35" s="25" t="s">
        <v>25</v>
      </c>
    </row>
    <row r="36" spans="1:9" x14ac:dyDescent="0.45">
      <c r="A36" s="3" t="str">
        <f>$A$5</f>
        <v>Domestic</v>
      </c>
      <c r="B36" s="9">
        <f>($B$15)*($G$24)</f>
        <v>0.52555041283470705</v>
      </c>
      <c r="C36" s="6">
        <f>($C$15)*($G$25)</f>
        <v>0.60400964249261602</v>
      </c>
      <c r="D36" s="6">
        <f>($D$15)*($G$26)</f>
        <v>0.82272846554276924</v>
      </c>
      <c r="E36" s="6">
        <f>($E$15)*($G$27)</f>
        <v>0.34443048286184424</v>
      </c>
      <c r="F36" s="6">
        <f>($F$15)*($G$28)</f>
        <v>0</v>
      </c>
      <c r="G36" s="23">
        <f>SUM(B36:F36)</f>
        <v>2.2967190037319365</v>
      </c>
      <c r="H36" s="18">
        <f>$G$24</f>
        <v>0.52555041283470705</v>
      </c>
      <c r="I36" s="2">
        <f>IFERROR(($G$36)/($H$36), 0)</f>
        <v>4.3701212055831586</v>
      </c>
    </row>
    <row r="37" spans="1:9" x14ac:dyDescent="0.45">
      <c r="A37" s="3" t="str">
        <f>$B$5</f>
        <v>Genre diversity</v>
      </c>
      <c r="B37" s="8">
        <f>($B$16)*($G$24)</f>
        <v>0.13138760320867676</v>
      </c>
      <c r="C37" s="9">
        <f>($C$16)*($G$25)</f>
        <v>0.151002410623154</v>
      </c>
      <c r="D37" s="6">
        <f>($D$16)*($G$26)</f>
        <v>9.1413359806457095E-2</v>
      </c>
      <c r="E37" s="47">
        <f>($E$16)*($G$27)</f>
        <v>0.2460217734727459</v>
      </c>
      <c r="F37" s="6">
        <f>($F$16)*($G$28)</f>
        <v>0</v>
      </c>
      <c r="G37" s="23">
        <f>SUM(B37:F37)</f>
        <v>0.61982514711103376</v>
      </c>
      <c r="H37" s="18">
        <f>$G$25</f>
        <v>0.151002410623154</v>
      </c>
      <c r="I37" s="2">
        <f>IFERROR(($G$37)/($H$37), 0)</f>
        <v>4.1047367691227619</v>
      </c>
    </row>
    <row r="38" spans="1:9" x14ac:dyDescent="0.45">
      <c r="A38" s="3" t="str">
        <f>$C$5</f>
        <v>Abroad</v>
      </c>
      <c r="B38" s="8">
        <f>($B$17)*($G$24)</f>
        <v>0.17518347094490233</v>
      </c>
      <c r="C38" s="8">
        <f>($C$17)*($G$25)</f>
        <v>0.45301176198708187</v>
      </c>
      <c r="D38" s="9">
        <f>($D$17)*($G$26)</f>
        <v>0.27424282184758975</v>
      </c>
      <c r="E38" s="6">
        <f>($E$17)*($G$27)</f>
        <v>0.2952261281672951</v>
      </c>
      <c r="F38" s="6">
        <f>($F$17)*($G$28)</f>
        <v>0</v>
      </c>
      <c r="G38" s="23">
        <f>SUM(B38:F38)</f>
        <v>1.197664182946869</v>
      </c>
      <c r="H38" s="18">
        <f>$G$26</f>
        <v>0.27424282184758975</v>
      </c>
      <c r="I38" s="2">
        <f>IFERROR(($G$38)/($H$38), 0)</f>
        <v>4.367166932130206</v>
      </c>
    </row>
    <row r="39" spans="1:9" x14ac:dyDescent="0.45">
      <c r="A39" s="3" t="str">
        <f>$D$5</f>
        <v>Original</v>
      </c>
      <c r="B39" s="8">
        <f>($B$18)*($G$24)</f>
        <v>7.5078630404958144E-2</v>
      </c>
      <c r="C39" s="8">
        <f>($C$18)*($G$25)</f>
        <v>3.0200482124630803E-2</v>
      </c>
      <c r="D39" s="8">
        <f>($D$18)*($G$26)</f>
        <v>4.5707136974598286E-2</v>
      </c>
      <c r="E39" s="9">
        <f>($E$18)*($G$27)</f>
        <v>4.9204354694549181E-2</v>
      </c>
      <c r="F39" s="6">
        <f>($F$18)*($G$28)</f>
        <v>0</v>
      </c>
      <c r="G39" s="23">
        <f>SUM(B39:F39)</f>
        <v>0.20019060419873641</v>
      </c>
      <c r="H39" s="18">
        <f>$G$27</f>
        <v>4.9204354694549181E-2</v>
      </c>
      <c r="I39" s="2">
        <f>IFERROR(($G$39)/($H$39), 0)</f>
        <v>4.0685546115070457</v>
      </c>
    </row>
    <row r="40" spans="1:9" x14ac:dyDescent="0.45">
      <c r="A40" s="49">
        <f>$E$5</f>
        <v>0</v>
      </c>
      <c r="B40" s="51">
        <f>($B$19)*($G$24)</f>
        <v>0</v>
      </c>
      <c r="C40" s="10">
        <f>($C$19)*($G$25)</f>
        <v>0</v>
      </c>
      <c r="D40" s="10">
        <f>($D$19)*($G$26)</f>
        <v>0</v>
      </c>
      <c r="E40" s="52">
        <f>($E$19)*($G$27)</f>
        <v>0</v>
      </c>
      <c r="F40" s="11">
        <f>($F$19)*($G$28)</f>
        <v>0</v>
      </c>
      <c r="G40" s="23">
        <f>SUM(B40:F40)</f>
        <v>0</v>
      </c>
      <c r="H40" s="18">
        <f>$G$28</f>
        <v>0</v>
      </c>
      <c r="I40" s="2">
        <f>IFERROR(($G$40)/($H$40), 0)</f>
        <v>0</v>
      </c>
    </row>
    <row r="42" spans="1:9" ht="19.8" thickBot="1" x14ac:dyDescent="0.5">
      <c r="A42" s="1" t="s">
        <v>31</v>
      </c>
    </row>
    <row r="43" spans="1:9" ht="19.8" thickBot="1" x14ac:dyDescent="0.5">
      <c r="A43" s="26" t="s">
        <v>26</v>
      </c>
      <c r="B43" s="28" t="s">
        <v>27</v>
      </c>
      <c r="C43" s="32" t="s">
        <v>28</v>
      </c>
      <c r="D43" s="35" t="s">
        <v>30</v>
      </c>
    </row>
    <row r="44" spans="1:9" ht="20.399999999999999" thickTop="1" thickBot="1" x14ac:dyDescent="0.5">
      <c r="A44" s="27">
        <f>SUM($I$36:$I$40) / COUNTIF(I36:I40, "&lt;&gt;0")</f>
        <v>4.2276448795857933</v>
      </c>
      <c r="B44" s="29">
        <f>($A$44 - COUNTIF(I36:I40, "&lt;&gt;0")) / (COUNTIF(I36:I40, "&lt;&gt;0") - 1)</f>
        <v>7.5881626528597756E-2</v>
      </c>
      <c r="C44" s="33">
        <f>B44/B46</f>
        <v>8.4312918365108611E-2</v>
      </c>
      <c r="D44" s="36" t="b">
        <f>C44&lt;C46</f>
        <v>1</v>
      </c>
    </row>
    <row r="45" spans="1:9" x14ac:dyDescent="0.45">
      <c r="B45" s="30" t="s">
        <v>36</v>
      </c>
      <c r="C45" s="34" t="s">
        <v>29</v>
      </c>
    </row>
    <row r="46" spans="1:9" ht="19.8" thickBot="1" x14ac:dyDescent="0.5">
      <c r="B46" s="31">
        <f>IF(B50=5, F49, IF(B50=4, E49, IF(B50=3, D49, C49)))</f>
        <v>0.9</v>
      </c>
      <c r="C46" s="31">
        <v>0.15</v>
      </c>
    </row>
    <row r="47" spans="1:9" x14ac:dyDescent="0.45">
      <c r="A47" s="1" t="s">
        <v>34</v>
      </c>
    </row>
    <row r="48" spans="1:9" x14ac:dyDescent="0.45">
      <c r="A48" s="58" t="s">
        <v>35</v>
      </c>
      <c r="B48" s="58">
        <v>1</v>
      </c>
      <c r="C48" s="58">
        <v>2</v>
      </c>
      <c r="D48" s="58">
        <v>3</v>
      </c>
      <c r="E48" s="58">
        <v>4</v>
      </c>
      <c r="F48" s="58">
        <v>5</v>
      </c>
    </row>
    <row r="49" spans="1:6" ht="19.8" thickBot="1" x14ac:dyDescent="0.5">
      <c r="A49" s="59" t="s">
        <v>36</v>
      </c>
      <c r="B49" s="60">
        <v>0</v>
      </c>
      <c r="C49" s="2">
        <v>0</v>
      </c>
      <c r="D49" s="2">
        <v>0.57999999999999996</v>
      </c>
      <c r="E49" s="2">
        <v>0.9</v>
      </c>
      <c r="F49" s="2">
        <v>1.1200000000000001</v>
      </c>
    </row>
    <row r="50" spans="1:6" ht="19.8" thickBot="1" x14ac:dyDescent="0.5">
      <c r="A50" s="61" t="s">
        <v>37</v>
      </c>
      <c r="B50" s="62">
        <f>COUNTIF(I36:I40, "&lt;&gt;0")</f>
        <v>4</v>
      </c>
    </row>
  </sheetData>
  <phoneticPr fontId="8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왓챠 종합</vt:lpstr>
      <vt:lpstr>왓챠 CONVENIENCE</vt:lpstr>
      <vt:lpstr>왓챠 QUALITY</vt:lpstr>
      <vt:lpstr>왓챠 PRICE</vt:lpstr>
      <vt:lpstr>왓챠 CONTENTS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sean</cp:lastModifiedBy>
  <dcterms:created xsi:type="dcterms:W3CDTF">2019-11-22T02:25:38Z</dcterms:created>
  <dcterms:modified xsi:type="dcterms:W3CDTF">2019-11-25T06:11:38Z</dcterms:modified>
</cp:coreProperties>
</file>