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jaehun/School/2019_02/6_IT Investment Analysis/project/AHP/weights/"/>
    </mc:Choice>
  </mc:AlternateContent>
  <xr:revisionPtr revIDLastSave="0" documentId="13_ncr:1_{CA48E91F-CE89-F642-A555-7996215F4527}" xr6:coauthVersionLast="41" xr6:coauthVersionMax="41" xr10:uidLastSave="{00000000-0000-0000-0000-000000000000}"/>
  <bookViews>
    <workbookView xWindow="5840" yWindow="520" windowWidth="27240" windowHeight="19100" xr2:uid="{975E322C-D2C7-A64D-B246-0796E639BC37}"/>
  </bookViews>
  <sheets>
    <sheet name="AHP TEAM1" sheetId="5" r:id="rId1"/>
    <sheet name="CONTENTS" sheetId="6" r:id="rId2"/>
    <sheet name="PRICE" sheetId="7" r:id="rId3"/>
    <sheet name="QUALITY" sheetId="8" r:id="rId4"/>
    <sheet name="CONVENIENCE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" i="5" l="1"/>
  <c r="A40" i="9"/>
  <c r="A39" i="9"/>
  <c r="A38" i="9"/>
  <c r="A37" i="9"/>
  <c r="A36" i="9"/>
  <c r="F35" i="9"/>
  <c r="E35" i="9"/>
  <c r="D35" i="9"/>
  <c r="C35" i="9"/>
  <c r="B35" i="9"/>
  <c r="A28" i="9"/>
  <c r="A27" i="9"/>
  <c r="A26" i="9"/>
  <c r="A25" i="9"/>
  <c r="A24" i="9"/>
  <c r="F23" i="9"/>
  <c r="E23" i="9"/>
  <c r="D23" i="9"/>
  <c r="C23" i="9"/>
  <c r="B23" i="9"/>
  <c r="F19" i="9"/>
  <c r="F20" i="9" s="1"/>
  <c r="F28" i="9" s="1"/>
  <c r="E19" i="9"/>
  <c r="D19" i="9"/>
  <c r="C19" i="9"/>
  <c r="B19" i="9"/>
  <c r="A19" i="9"/>
  <c r="E18" i="9"/>
  <c r="D18" i="9"/>
  <c r="C18" i="9"/>
  <c r="B18" i="9"/>
  <c r="A18" i="9"/>
  <c r="D17" i="9"/>
  <c r="C17" i="9"/>
  <c r="B17" i="9"/>
  <c r="A17" i="9"/>
  <c r="C16" i="9"/>
  <c r="B16" i="9"/>
  <c r="A16" i="9"/>
  <c r="A15" i="9"/>
  <c r="F14" i="9"/>
  <c r="E14" i="9"/>
  <c r="D14" i="9"/>
  <c r="C14" i="9"/>
  <c r="B14" i="9"/>
  <c r="A40" i="8"/>
  <c r="A39" i="8"/>
  <c r="A38" i="8"/>
  <c r="A37" i="8"/>
  <c r="A36" i="8"/>
  <c r="F35" i="8"/>
  <c r="E35" i="8"/>
  <c r="D35" i="8"/>
  <c r="C35" i="8"/>
  <c r="B35" i="8"/>
  <c r="A28" i="8"/>
  <c r="A27" i="8"/>
  <c r="A26" i="8"/>
  <c r="A25" i="8"/>
  <c r="A24" i="8"/>
  <c r="F23" i="8"/>
  <c r="E23" i="8"/>
  <c r="D23" i="8"/>
  <c r="C23" i="8"/>
  <c r="B23" i="8"/>
  <c r="F20" i="8"/>
  <c r="F27" i="8" s="1"/>
  <c r="F19" i="8"/>
  <c r="F28" i="8" s="1"/>
  <c r="E19" i="8"/>
  <c r="D19" i="8"/>
  <c r="C19" i="8"/>
  <c r="B19" i="8"/>
  <c r="A19" i="8"/>
  <c r="E18" i="8"/>
  <c r="D18" i="8"/>
  <c r="C18" i="8"/>
  <c r="B18" i="8"/>
  <c r="A18" i="8"/>
  <c r="D17" i="8"/>
  <c r="C17" i="8"/>
  <c r="B17" i="8"/>
  <c r="A17" i="8"/>
  <c r="C16" i="8"/>
  <c r="B16" i="8"/>
  <c r="A16" i="8"/>
  <c r="A15" i="8"/>
  <c r="F14" i="8"/>
  <c r="E14" i="8"/>
  <c r="D14" i="8"/>
  <c r="C14" i="8"/>
  <c r="B14" i="8"/>
  <c r="A40" i="7"/>
  <c r="A39" i="7"/>
  <c r="A38" i="7"/>
  <c r="A37" i="7"/>
  <c r="A36" i="7"/>
  <c r="F35" i="7"/>
  <c r="E35" i="7"/>
  <c r="D35" i="7"/>
  <c r="C35" i="7"/>
  <c r="B35" i="7"/>
  <c r="E30" i="7"/>
  <c r="A28" i="7"/>
  <c r="A27" i="7"/>
  <c r="E26" i="7"/>
  <c r="A26" i="7"/>
  <c r="E25" i="7"/>
  <c r="A25" i="7"/>
  <c r="A24" i="7"/>
  <c r="F23" i="7"/>
  <c r="E23" i="7"/>
  <c r="D23" i="7"/>
  <c r="C23" i="7"/>
  <c r="B23" i="7"/>
  <c r="F20" i="7"/>
  <c r="F26" i="7" s="1"/>
  <c r="E20" i="7"/>
  <c r="E24" i="7" s="1"/>
  <c r="F19" i="7"/>
  <c r="F28" i="7" s="1"/>
  <c r="E19" i="7"/>
  <c r="E28" i="7" s="1"/>
  <c r="D19" i="7"/>
  <c r="C19" i="7"/>
  <c r="B19" i="7"/>
  <c r="A19" i="7"/>
  <c r="E18" i="7"/>
  <c r="E27" i="7" s="1"/>
  <c r="D18" i="7"/>
  <c r="C18" i="7"/>
  <c r="B18" i="7"/>
  <c r="A18" i="7"/>
  <c r="D17" i="7"/>
  <c r="C17" i="7"/>
  <c r="B17" i="7"/>
  <c r="A17" i="7"/>
  <c r="C16" i="7"/>
  <c r="C20" i="7" s="1"/>
  <c r="B16" i="7"/>
  <c r="A16" i="7"/>
  <c r="A15" i="7"/>
  <c r="F14" i="7"/>
  <c r="E14" i="7"/>
  <c r="D14" i="7"/>
  <c r="C14" i="7"/>
  <c r="B14" i="7"/>
  <c r="A40" i="6"/>
  <c r="A39" i="6"/>
  <c r="A38" i="6"/>
  <c r="A37" i="6"/>
  <c r="A36" i="6"/>
  <c r="F35" i="6"/>
  <c r="E35" i="6"/>
  <c r="D35" i="6"/>
  <c r="C35" i="6"/>
  <c r="B35" i="6"/>
  <c r="A28" i="6"/>
  <c r="A27" i="6"/>
  <c r="A26" i="6"/>
  <c r="A25" i="6"/>
  <c r="A24" i="6"/>
  <c r="F23" i="6"/>
  <c r="E23" i="6"/>
  <c r="D23" i="6"/>
  <c r="C23" i="6"/>
  <c r="B23" i="6"/>
  <c r="F20" i="6"/>
  <c r="F28" i="6" s="1"/>
  <c r="F19" i="6"/>
  <c r="E19" i="6"/>
  <c r="D19" i="6"/>
  <c r="C19" i="6"/>
  <c r="B19" i="6"/>
  <c r="A19" i="6"/>
  <c r="E18" i="6"/>
  <c r="E20" i="6" s="1"/>
  <c r="E27" i="6" s="1"/>
  <c r="D18" i="6"/>
  <c r="C18" i="6"/>
  <c r="B18" i="6"/>
  <c r="A18" i="6"/>
  <c r="D17" i="6"/>
  <c r="C17" i="6"/>
  <c r="B17" i="6"/>
  <c r="A17" i="6"/>
  <c r="C16" i="6"/>
  <c r="B16" i="6"/>
  <c r="A16" i="6"/>
  <c r="A15" i="6"/>
  <c r="F14" i="6"/>
  <c r="E14" i="6"/>
  <c r="D14" i="6"/>
  <c r="C14" i="6"/>
  <c r="B14" i="6"/>
  <c r="E20" i="9" l="1"/>
  <c r="E27" i="9" s="1"/>
  <c r="C20" i="9"/>
  <c r="E25" i="9"/>
  <c r="E26" i="9"/>
  <c r="E30" i="9"/>
  <c r="E28" i="9"/>
  <c r="B20" i="9"/>
  <c r="B27" i="9" s="1"/>
  <c r="C26" i="9"/>
  <c r="C28" i="9"/>
  <c r="E20" i="8"/>
  <c r="E24" i="8" s="1"/>
  <c r="C27" i="7"/>
  <c r="C28" i="7"/>
  <c r="C26" i="7"/>
  <c r="E28" i="6"/>
  <c r="B20" i="6"/>
  <c r="B24" i="6" s="1"/>
  <c r="C27" i="9"/>
  <c r="C30" i="9"/>
  <c r="C25" i="9"/>
  <c r="C24" i="9"/>
  <c r="F25" i="9"/>
  <c r="F24" i="9"/>
  <c r="F26" i="9"/>
  <c r="E24" i="9"/>
  <c r="F30" i="9"/>
  <c r="D20" i="9"/>
  <c r="F27" i="9"/>
  <c r="F25" i="8"/>
  <c r="F30" i="8"/>
  <c r="F24" i="8"/>
  <c r="F29" i="8" s="1"/>
  <c r="F26" i="8"/>
  <c r="B20" i="8"/>
  <c r="B25" i="8" s="1"/>
  <c r="C20" i="8"/>
  <c r="C28" i="8" s="1"/>
  <c r="D20" i="8"/>
  <c r="C30" i="7"/>
  <c r="C25" i="7"/>
  <c r="C24" i="7"/>
  <c r="E29" i="7"/>
  <c r="F25" i="7"/>
  <c r="F30" i="7"/>
  <c r="F27" i="7"/>
  <c r="F24" i="7"/>
  <c r="B20" i="7"/>
  <c r="B27" i="7" s="1"/>
  <c r="D20" i="7"/>
  <c r="C26" i="6"/>
  <c r="D26" i="6"/>
  <c r="C28" i="6"/>
  <c r="F27" i="6"/>
  <c r="E25" i="6"/>
  <c r="F26" i="6"/>
  <c r="E30" i="6"/>
  <c r="E26" i="6"/>
  <c r="E24" i="6"/>
  <c r="F25" i="6"/>
  <c r="F30" i="6"/>
  <c r="F24" i="6"/>
  <c r="B27" i="6"/>
  <c r="C20" i="6"/>
  <c r="C25" i="6" s="1"/>
  <c r="D20" i="6"/>
  <c r="D28" i="6" s="1"/>
  <c r="B25" i="6"/>
  <c r="B30" i="6"/>
  <c r="D17" i="5"/>
  <c r="E18" i="5"/>
  <c r="A40" i="5"/>
  <c r="A39" i="5"/>
  <c r="A38" i="5"/>
  <c r="A37" i="5"/>
  <c r="A36" i="5"/>
  <c r="F35" i="5"/>
  <c r="E35" i="5"/>
  <c r="D35" i="5"/>
  <c r="C35" i="5"/>
  <c r="B35" i="5"/>
  <c r="A28" i="5"/>
  <c r="A27" i="5"/>
  <c r="A26" i="5"/>
  <c r="A25" i="5"/>
  <c r="A24" i="5"/>
  <c r="F23" i="5"/>
  <c r="E23" i="5"/>
  <c r="D23" i="5"/>
  <c r="C23" i="5"/>
  <c r="B23" i="5"/>
  <c r="F19" i="5"/>
  <c r="F20" i="5" s="1"/>
  <c r="E19" i="5"/>
  <c r="D19" i="5"/>
  <c r="C19" i="5"/>
  <c r="B19" i="5"/>
  <c r="A19" i="5"/>
  <c r="D18" i="5"/>
  <c r="C18" i="5"/>
  <c r="B18" i="5"/>
  <c r="A18" i="5"/>
  <c r="C17" i="5"/>
  <c r="B17" i="5"/>
  <c r="A17" i="5"/>
  <c r="C16" i="5"/>
  <c r="B16" i="5"/>
  <c r="A16" i="5"/>
  <c r="A15" i="5"/>
  <c r="F14" i="5"/>
  <c r="D14" i="5"/>
  <c r="C14" i="5"/>
  <c r="B14" i="5"/>
  <c r="B30" i="9" l="1"/>
  <c r="B26" i="9"/>
  <c r="B24" i="9"/>
  <c r="E29" i="9"/>
  <c r="B25" i="9"/>
  <c r="B28" i="9"/>
  <c r="C29" i="9"/>
  <c r="E25" i="8"/>
  <c r="E26" i="8"/>
  <c r="E27" i="8"/>
  <c r="E30" i="8"/>
  <c r="E28" i="8"/>
  <c r="B28" i="8"/>
  <c r="B26" i="8"/>
  <c r="B25" i="7"/>
  <c r="C29" i="7"/>
  <c r="E29" i="6"/>
  <c r="G26" i="6"/>
  <c r="H38" i="6" s="1"/>
  <c r="B26" i="6"/>
  <c r="B28" i="6"/>
  <c r="G28" i="6" s="1"/>
  <c r="D27" i="9"/>
  <c r="G27" i="9" s="1"/>
  <c r="D25" i="9"/>
  <c r="D24" i="9"/>
  <c r="D30" i="9"/>
  <c r="D26" i="9"/>
  <c r="F29" i="9"/>
  <c r="D28" i="9"/>
  <c r="D30" i="8"/>
  <c r="D24" i="8"/>
  <c r="D25" i="8"/>
  <c r="D27" i="8"/>
  <c r="D26" i="8"/>
  <c r="C30" i="8"/>
  <c r="C24" i="8"/>
  <c r="C25" i="8"/>
  <c r="C26" i="8"/>
  <c r="C27" i="8"/>
  <c r="B24" i="8"/>
  <c r="B30" i="8"/>
  <c r="B27" i="8"/>
  <c r="D28" i="8"/>
  <c r="D24" i="7"/>
  <c r="D30" i="7"/>
  <c r="D25" i="7"/>
  <c r="G25" i="7" s="1"/>
  <c r="D28" i="7"/>
  <c r="D26" i="7"/>
  <c r="B24" i="7"/>
  <c r="B30" i="7"/>
  <c r="B26" i="7"/>
  <c r="F29" i="7"/>
  <c r="D27" i="7"/>
  <c r="G27" i="7" s="1"/>
  <c r="B28" i="7"/>
  <c r="F29" i="6"/>
  <c r="D30" i="6"/>
  <c r="D24" i="6"/>
  <c r="D25" i="6"/>
  <c r="D27" i="6"/>
  <c r="G27" i="6" s="1"/>
  <c r="C27" i="6"/>
  <c r="G25" i="6"/>
  <c r="C30" i="6"/>
  <c r="C24" i="6"/>
  <c r="B20" i="5"/>
  <c r="B27" i="5" s="1"/>
  <c r="E20" i="5"/>
  <c r="E26" i="5" s="1"/>
  <c r="D20" i="5"/>
  <c r="D27" i="5" s="1"/>
  <c r="C20" i="5"/>
  <c r="C28" i="5" s="1"/>
  <c r="F24" i="5"/>
  <c r="F25" i="5"/>
  <c r="F30" i="5"/>
  <c r="F28" i="5"/>
  <c r="F26" i="5"/>
  <c r="F27" i="5"/>
  <c r="G25" i="9" l="1"/>
  <c r="C37" i="9" s="1"/>
  <c r="G28" i="9"/>
  <c r="F34" i="9" s="1"/>
  <c r="B29" i="9"/>
  <c r="G26" i="9"/>
  <c r="D38" i="9" s="1"/>
  <c r="G25" i="8"/>
  <c r="C40" i="8" s="1"/>
  <c r="E29" i="8"/>
  <c r="G28" i="8"/>
  <c r="F40" i="8" s="1"/>
  <c r="D29" i="8"/>
  <c r="G26" i="8"/>
  <c r="D34" i="8" s="1"/>
  <c r="D36" i="6"/>
  <c r="D34" i="6"/>
  <c r="D40" i="6"/>
  <c r="D39" i="6"/>
  <c r="D38" i="6"/>
  <c r="D37" i="6"/>
  <c r="F39" i="6"/>
  <c r="F38" i="6"/>
  <c r="F34" i="6"/>
  <c r="B29" i="6"/>
  <c r="F40" i="6"/>
  <c r="F37" i="6"/>
  <c r="H40" i="6"/>
  <c r="F36" i="6"/>
  <c r="E30" i="5"/>
  <c r="E25" i="5"/>
  <c r="E27" i="5"/>
  <c r="E24" i="5"/>
  <c r="E29" i="5" s="1"/>
  <c r="E28" i="5"/>
  <c r="B25" i="5"/>
  <c r="B28" i="5"/>
  <c r="B24" i="5"/>
  <c r="B30" i="5"/>
  <c r="B26" i="5"/>
  <c r="D29" i="9"/>
  <c r="H39" i="9"/>
  <c r="E34" i="9"/>
  <c r="E36" i="9"/>
  <c r="E38" i="9"/>
  <c r="E37" i="9"/>
  <c r="E40" i="9"/>
  <c r="E39" i="9"/>
  <c r="G24" i="9"/>
  <c r="C29" i="8"/>
  <c r="B29" i="8"/>
  <c r="G24" i="8"/>
  <c r="G27" i="8"/>
  <c r="H39" i="7"/>
  <c r="E34" i="7"/>
  <c r="E38" i="7"/>
  <c r="E37" i="7"/>
  <c r="E36" i="7"/>
  <c r="E39" i="7"/>
  <c r="E40" i="7"/>
  <c r="C36" i="7"/>
  <c r="C38" i="7"/>
  <c r="H37" i="7"/>
  <c r="C34" i="7"/>
  <c r="C37" i="7"/>
  <c r="C39" i="7"/>
  <c r="C40" i="7"/>
  <c r="B29" i="7"/>
  <c r="G24" i="7"/>
  <c r="G28" i="7"/>
  <c r="D29" i="7"/>
  <c r="G26" i="7"/>
  <c r="C36" i="6"/>
  <c r="C34" i="6"/>
  <c r="H37" i="6"/>
  <c r="C37" i="6"/>
  <c r="C39" i="6"/>
  <c r="C40" i="6"/>
  <c r="C38" i="6"/>
  <c r="C29" i="6"/>
  <c r="G24" i="6"/>
  <c r="H39" i="6"/>
  <c r="E34" i="6"/>
  <c r="E38" i="6"/>
  <c r="E37" i="6"/>
  <c r="E36" i="6"/>
  <c r="E40" i="6"/>
  <c r="E39" i="6"/>
  <c r="D29" i="6"/>
  <c r="C25" i="5"/>
  <c r="C30" i="5"/>
  <c r="C26" i="5"/>
  <c r="D24" i="5"/>
  <c r="D30" i="5"/>
  <c r="D25" i="5"/>
  <c r="D26" i="5"/>
  <c r="C27" i="5"/>
  <c r="G27" i="5" s="1"/>
  <c r="E40" i="5" s="1"/>
  <c r="C24" i="5"/>
  <c r="D28" i="5"/>
  <c r="G28" i="5" s="1"/>
  <c r="F29" i="5"/>
  <c r="C40" i="9" l="1"/>
  <c r="C38" i="9"/>
  <c r="C39" i="9"/>
  <c r="C34" i="9"/>
  <c r="H37" i="9"/>
  <c r="C36" i="9"/>
  <c r="F38" i="9"/>
  <c r="F39" i="9"/>
  <c r="H40" i="9"/>
  <c r="F40" i="9"/>
  <c r="F36" i="9"/>
  <c r="F37" i="9"/>
  <c r="D40" i="9"/>
  <c r="D36" i="9"/>
  <c r="D39" i="9"/>
  <c r="D37" i="9"/>
  <c r="D34" i="9"/>
  <c r="H38" i="9"/>
  <c r="F36" i="8"/>
  <c r="F39" i="8"/>
  <c r="C39" i="8"/>
  <c r="C38" i="8"/>
  <c r="H40" i="8"/>
  <c r="C34" i="8"/>
  <c r="C37" i="8"/>
  <c r="F37" i="8"/>
  <c r="H37" i="8"/>
  <c r="F38" i="8"/>
  <c r="C36" i="8"/>
  <c r="F34" i="8"/>
  <c r="D37" i="8"/>
  <c r="D38" i="8"/>
  <c r="H38" i="8"/>
  <c r="D39" i="8"/>
  <c r="D40" i="8"/>
  <c r="D36" i="8"/>
  <c r="B29" i="5"/>
  <c r="B37" i="9"/>
  <c r="B36" i="9"/>
  <c r="B38" i="9"/>
  <c r="H36" i="9"/>
  <c r="B34" i="9"/>
  <c r="B39" i="9"/>
  <c r="B40" i="9"/>
  <c r="B39" i="8"/>
  <c r="B38" i="8"/>
  <c r="B36" i="8"/>
  <c r="H36" i="8"/>
  <c r="B34" i="8"/>
  <c r="B37" i="8"/>
  <c r="B40" i="8"/>
  <c r="H39" i="8"/>
  <c r="E34" i="8"/>
  <c r="E38" i="8"/>
  <c r="E37" i="8"/>
  <c r="E36" i="8"/>
  <c r="E39" i="8"/>
  <c r="E40" i="8"/>
  <c r="H38" i="7"/>
  <c r="D34" i="7"/>
  <c r="D39" i="7"/>
  <c r="D36" i="7"/>
  <c r="D37" i="7"/>
  <c r="D40" i="7"/>
  <c r="D38" i="7"/>
  <c r="B36" i="7"/>
  <c r="G36" i="7" s="1"/>
  <c r="H36" i="7"/>
  <c r="B34" i="7"/>
  <c r="B39" i="7"/>
  <c r="B38" i="7"/>
  <c r="B40" i="7"/>
  <c r="B37" i="7"/>
  <c r="F34" i="7"/>
  <c r="H40" i="7"/>
  <c r="F39" i="7"/>
  <c r="F38" i="7"/>
  <c r="F37" i="7"/>
  <c r="F36" i="7"/>
  <c r="F40" i="7"/>
  <c r="B36" i="6"/>
  <c r="G36" i="6" s="1"/>
  <c r="H36" i="6"/>
  <c r="B34" i="6"/>
  <c r="B38" i="6"/>
  <c r="G38" i="6" s="1"/>
  <c r="I38" i="6" s="1"/>
  <c r="B37" i="6"/>
  <c r="G37" i="6" s="1"/>
  <c r="I37" i="6" s="1"/>
  <c r="B40" i="6"/>
  <c r="G40" i="6" s="1"/>
  <c r="I40" i="6" s="1"/>
  <c r="B39" i="6"/>
  <c r="G39" i="6" s="1"/>
  <c r="I39" i="6" s="1"/>
  <c r="G25" i="5"/>
  <c r="H37" i="5" s="1"/>
  <c r="G24" i="5"/>
  <c r="B34" i="5" s="1"/>
  <c r="G26" i="5"/>
  <c r="D34" i="5" s="1"/>
  <c r="C29" i="5"/>
  <c r="D29" i="5"/>
  <c r="E36" i="5"/>
  <c r="E37" i="5"/>
  <c r="E38" i="5"/>
  <c r="E34" i="5"/>
  <c r="E39" i="5"/>
  <c r="H39" i="5"/>
  <c r="F39" i="5"/>
  <c r="F38" i="5"/>
  <c r="F40" i="5"/>
  <c r="F37" i="5"/>
  <c r="F36" i="5"/>
  <c r="H40" i="5"/>
  <c r="F34" i="5"/>
  <c r="G38" i="9" l="1"/>
  <c r="G39" i="9"/>
  <c r="I39" i="9" s="1"/>
  <c r="G37" i="9"/>
  <c r="I37" i="9" s="1"/>
  <c r="G40" i="9"/>
  <c r="I40" i="9" s="1"/>
  <c r="G36" i="9"/>
  <c r="I36" i="9" s="1"/>
  <c r="I38" i="9"/>
  <c r="G40" i="8"/>
  <c r="I40" i="8" s="1"/>
  <c r="G37" i="8"/>
  <c r="I37" i="8" s="1"/>
  <c r="I36" i="7"/>
  <c r="G37" i="7"/>
  <c r="I37" i="7" s="1"/>
  <c r="I36" i="6"/>
  <c r="A44" i="6" s="1"/>
  <c r="B44" i="6" s="1"/>
  <c r="H36" i="5"/>
  <c r="C38" i="5"/>
  <c r="C39" i="5"/>
  <c r="G36" i="8"/>
  <c r="I36" i="8" s="1"/>
  <c r="G38" i="8"/>
  <c r="I38" i="8" s="1"/>
  <c r="G39" i="8"/>
  <c r="I39" i="8" s="1"/>
  <c r="G40" i="7"/>
  <c r="I40" i="7" s="1"/>
  <c r="G39" i="7"/>
  <c r="I39" i="7" s="1"/>
  <c r="G38" i="7"/>
  <c r="I38" i="7" s="1"/>
  <c r="B50" i="7" s="1"/>
  <c r="B46" i="7" s="1"/>
  <c r="B50" i="6"/>
  <c r="B46" i="6" s="1"/>
  <c r="B36" i="5"/>
  <c r="B39" i="5"/>
  <c r="B38" i="5"/>
  <c r="C40" i="5"/>
  <c r="B40" i="5"/>
  <c r="C37" i="5"/>
  <c r="B37" i="5"/>
  <c r="C36" i="5"/>
  <c r="C34" i="5"/>
  <c r="D40" i="5"/>
  <c r="D38" i="5"/>
  <c r="D37" i="5"/>
  <c r="H38" i="5"/>
  <c r="D36" i="5"/>
  <c r="D39" i="5"/>
  <c r="B50" i="9" l="1"/>
  <c r="B46" i="9" s="1"/>
  <c r="A44" i="9"/>
  <c r="B44" i="9" s="1"/>
  <c r="A44" i="7"/>
  <c r="B44" i="7" s="1"/>
  <c r="C44" i="7" s="1"/>
  <c r="D44" i="7" s="1"/>
  <c r="G39" i="5"/>
  <c r="I39" i="5" s="1"/>
  <c r="B50" i="8"/>
  <c r="B46" i="8" s="1"/>
  <c r="A44" i="8"/>
  <c r="B44" i="8" s="1"/>
  <c r="C44" i="6"/>
  <c r="D44" i="6" s="1"/>
  <c r="G36" i="5"/>
  <c r="I36" i="5" s="1"/>
  <c r="G37" i="5"/>
  <c r="I37" i="5" s="1"/>
  <c r="G38" i="5"/>
  <c r="I38" i="5" s="1"/>
  <c r="G40" i="5"/>
  <c r="I40" i="5" s="1"/>
  <c r="C44" i="9" l="1"/>
  <c r="D44" i="9" s="1"/>
  <c r="C44" i="8"/>
  <c r="D44" i="8" s="1"/>
  <c r="B50" i="5"/>
  <c r="B46" i="5" s="1"/>
  <c r="A44" i="5"/>
  <c r="B44" i="5" s="1"/>
  <c r="C44" i="5" s="1"/>
  <c r="D44" i="5" s="1"/>
</calcChain>
</file>

<file path=xl/sharedStrings.xml><?xml version="1.0" encoding="utf-8"?>
<sst xmlns="http://schemas.openxmlformats.org/spreadsheetml/2006/main" count="242" uniqueCount="59">
  <si>
    <t>feature 1</t>
  </si>
  <si>
    <t>feature 2</t>
  </si>
  <si>
    <t>feature 3</t>
  </si>
  <si>
    <t>feature 4</t>
  </si>
  <si>
    <t>2. Pair-wise comparison matrix</t>
  </si>
  <si>
    <t>1. Enter feature names</t>
  </si>
  <si>
    <t>criteria</t>
  </si>
  <si>
    <t>score</t>
  </si>
  <si>
    <t>Equal</t>
  </si>
  <si>
    <t>Moderate</t>
  </si>
  <si>
    <t>Strong</t>
  </si>
  <si>
    <t>Very strong</t>
  </si>
  <si>
    <t>Extreme</t>
  </si>
  <si>
    <t>** you can also use intermediate values 2, 4, 6, 8</t>
  </si>
  <si>
    <t>&lt;pair-wise matrix&gt;</t>
  </si>
  <si>
    <t>var \var</t>
  </si>
  <si>
    <t xml:space="preserve">** How important is 'a' with respect to 'b', 'c', 'd' </t>
  </si>
  <si>
    <r>
      <t>** if '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' is strongly important than '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' -&gt; score 5</t>
    </r>
  </si>
  <si>
    <r>
      <t>** if '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' is strongly important than '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' -&gt; score </t>
    </r>
    <r>
      <rPr>
        <b/>
        <sz val="12"/>
        <color theme="1"/>
        <rFont val="Calibri"/>
        <family val="2"/>
        <scheme val="minor"/>
      </rPr>
      <t>1/5</t>
    </r>
  </si>
  <si>
    <t>sum</t>
  </si>
  <si>
    <t>&lt;normalized pair-wise matrix&gt;</t>
  </si>
  <si>
    <t>prev sum</t>
  </si>
  <si>
    <t>weights</t>
  </si>
  <si>
    <t>3. Consistency check</t>
  </si>
  <si>
    <t>weighted sum</t>
  </si>
  <si>
    <t>lambda</t>
  </si>
  <si>
    <t>lambda max</t>
  </si>
  <si>
    <t>Consistency Index</t>
  </si>
  <si>
    <t>Consistency Ratio</t>
  </si>
  <si>
    <t>C.R. cutoff</t>
  </si>
  <si>
    <t>Pass</t>
  </si>
  <si>
    <t>&lt;C.R&gt;</t>
  </si>
  <si>
    <t>contents</t>
  </si>
  <si>
    <t>price</t>
  </si>
  <si>
    <t>quality</t>
  </si>
  <si>
    <t>AHP analysis tool for up to 5 features (1by1 to 5 by 5)</t>
  </si>
  <si>
    <t>feature 5</t>
  </si>
  <si>
    <t>&lt;R.I&gt;</t>
  </si>
  <si>
    <t>n</t>
  </si>
  <si>
    <t>Random Index</t>
  </si>
  <si>
    <t>Current features</t>
  </si>
  <si>
    <t>convenience</t>
  </si>
  <si>
    <t>domestic</t>
  </si>
  <si>
    <t>genre</t>
  </si>
  <si>
    <t>abroad</t>
  </si>
  <si>
    <t>original</t>
  </si>
  <si>
    <t>rationality</t>
  </si>
  <si>
    <t>plan</t>
  </si>
  <si>
    <t>promotions</t>
  </si>
  <si>
    <t>resolution</t>
  </si>
  <si>
    <t>stability</t>
  </si>
  <si>
    <t>no ads</t>
  </si>
  <si>
    <t>sound</t>
  </si>
  <si>
    <t>real-time</t>
  </si>
  <si>
    <t>UI</t>
  </si>
  <si>
    <t>screens</t>
  </si>
  <si>
    <t>curation</t>
  </si>
  <si>
    <t>info</t>
  </si>
  <si>
    <t>국내 드라마 예능 이미 뭔지 다 알고보는데뭐 특별한 정보 필요 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</si>
</sst>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lightUp"/>
    </fill>
    <fill>
      <patternFill patternType="lightUp">
        <bgColor rgb="FFFFC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AFAFF"/>
        <bgColor indexed="64"/>
      </patternFill>
    </fill>
    <fill>
      <patternFill patternType="lightUp">
        <bgColor theme="0"/>
      </patternFill>
    </fill>
    <fill>
      <patternFill patternType="solid">
        <fgColor rgb="FFFFCB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0" fontId="0" fillId="0" borderId="1" xfId="0" applyBorder="1"/>
    <xf numFmtId="0" fontId="3" fillId="2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0" fillId="0" borderId="0" xfId="0" applyBorder="1"/>
    <xf numFmtId="0" fontId="0" fillId="0" borderId="2" xfId="0" applyBorder="1"/>
    <xf numFmtId="0" fontId="0" fillId="4" borderId="0" xfId="0" applyFill="1" applyBorder="1"/>
    <xf numFmtId="0" fontId="3" fillId="5" borderId="0" xfId="0" applyFont="1" applyFill="1" applyBorder="1"/>
    <xf numFmtId="0" fontId="0" fillId="4" borderId="3" xfId="0" applyFill="1" applyBorder="1"/>
    <xf numFmtId="0" fontId="3" fillId="5" borderId="4" xfId="0" applyFont="1" applyFill="1" applyBorder="1"/>
    <xf numFmtId="0" fontId="0" fillId="0" borderId="2" xfId="0" quotePrefix="1" applyBorder="1"/>
    <xf numFmtId="0" fontId="0" fillId="6" borderId="1" xfId="0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0" borderId="0" xfId="0" applyFont="1" applyFill="1"/>
    <xf numFmtId="0" fontId="3" fillId="0" borderId="0" xfId="0" applyFont="1" applyFill="1" applyBorder="1"/>
    <xf numFmtId="0" fontId="0" fillId="10" borderId="1" xfId="0" applyFill="1" applyBorder="1"/>
    <xf numFmtId="0" fontId="1" fillId="11" borderId="1" xfId="0" applyFont="1" applyFill="1" applyBorder="1"/>
    <xf numFmtId="0" fontId="0" fillId="6" borderId="1" xfId="0" applyFont="1" applyFill="1" applyBorder="1"/>
    <xf numFmtId="0" fontId="1" fillId="11" borderId="5" xfId="0" applyFont="1" applyFill="1" applyBorder="1"/>
    <xf numFmtId="0" fontId="0" fillId="10" borderId="5" xfId="0" applyFill="1" applyBorder="1"/>
    <xf numFmtId="0" fontId="0" fillId="13" borderId="1" xfId="0" applyFill="1" applyBorder="1"/>
    <xf numFmtId="0" fontId="1" fillId="12" borderId="1" xfId="0" applyFont="1" applyFill="1" applyBorder="1"/>
    <xf numFmtId="0" fontId="5" fillId="0" borderId="1" xfId="0" applyFont="1" applyBorder="1"/>
    <xf numFmtId="0" fontId="1" fillId="14" borderId="6" xfId="0" applyFont="1" applyFill="1" applyBorder="1"/>
    <xf numFmtId="0" fontId="0" fillId="0" borderId="7" xfId="0" applyBorder="1"/>
    <xf numFmtId="0" fontId="4" fillId="15" borderId="8" xfId="0" applyFont="1" applyFill="1" applyBorder="1"/>
    <xf numFmtId="0" fontId="0" fillId="0" borderId="9" xfId="0" applyBorder="1"/>
    <xf numFmtId="0" fontId="3" fillId="16" borderId="8" xfId="0" applyFont="1" applyFill="1" applyBorder="1"/>
    <xf numFmtId="0" fontId="0" fillId="0" borderId="10" xfId="0" applyBorder="1"/>
    <xf numFmtId="0" fontId="6" fillId="0" borderId="11" xfId="0" applyFont="1" applyBorder="1"/>
    <xf numFmtId="0" fontId="2" fillId="0" borderId="7" xfId="0" applyFont="1" applyBorder="1"/>
    <xf numFmtId="0" fontId="3" fillId="0" borderId="8" xfId="0" applyFont="1" applyBorder="1"/>
    <xf numFmtId="0" fontId="1" fillId="17" borderId="8" xfId="0" applyFont="1" applyFill="1" applyBorder="1"/>
    <xf numFmtId="0" fontId="7" fillId="9" borderId="10" xfId="0" applyFont="1" applyFill="1" applyBorder="1"/>
    <xf numFmtId="164" fontId="3" fillId="5" borderId="0" xfId="0" applyNumberFormat="1" applyFont="1" applyFill="1" applyBorder="1"/>
    <xf numFmtId="164" fontId="0" fillId="4" borderId="0" xfId="0" applyNumberFormat="1" applyFill="1" applyBorder="1"/>
    <xf numFmtId="164" fontId="0" fillId="6" borderId="1" xfId="0" applyNumberFormat="1" applyFill="1" applyBorder="1"/>
    <xf numFmtId="0" fontId="0" fillId="18" borderId="1" xfId="0" applyFill="1" applyBorder="1"/>
    <xf numFmtId="164" fontId="0" fillId="18" borderId="0" xfId="0" applyNumberFormat="1" applyFill="1" applyBorder="1"/>
    <xf numFmtId="164" fontId="0" fillId="18" borderId="2" xfId="0" applyNumberFormat="1" applyFill="1" applyBorder="1"/>
    <xf numFmtId="164" fontId="0" fillId="18" borderId="2" xfId="0" quotePrefix="1" applyNumberFormat="1" applyFill="1" applyBorder="1"/>
    <xf numFmtId="0" fontId="3" fillId="5" borderId="2" xfId="0" applyFont="1" applyFill="1" applyBorder="1"/>
    <xf numFmtId="0" fontId="0" fillId="19" borderId="0" xfId="0" applyFont="1" applyFill="1" applyBorder="1"/>
    <xf numFmtId="0" fontId="3" fillId="2" borderId="13" xfId="0" applyFont="1" applyFill="1" applyBorder="1"/>
    <xf numFmtId="0" fontId="0" fillId="0" borderId="0" xfId="0" quotePrefix="1" applyBorder="1"/>
    <xf numFmtId="0" fontId="3" fillId="0" borderId="1" xfId="0" applyNumberFormat="1" applyFont="1" applyBorder="1"/>
    <xf numFmtId="0" fontId="3" fillId="2" borderId="1" xfId="0" applyNumberFormat="1" applyFont="1" applyFill="1" applyBorder="1"/>
    <xf numFmtId="0" fontId="3" fillId="7" borderId="1" xfId="0" applyNumberFormat="1" applyFont="1" applyFill="1" applyBorder="1"/>
    <xf numFmtId="0" fontId="0" fillId="4" borderId="14" xfId="0" applyFill="1" applyBorder="1"/>
    <xf numFmtId="0" fontId="3" fillId="19" borderId="3" xfId="0" applyFont="1" applyFill="1" applyBorder="1"/>
    <xf numFmtId="0" fontId="0" fillId="6" borderId="1" xfId="0" applyNumberFormat="1" applyFill="1" applyBorder="1"/>
    <xf numFmtId="49" fontId="0" fillId="18" borderId="1" xfId="0" applyNumberFormat="1" applyFill="1" applyBorder="1"/>
    <xf numFmtId="164" fontId="0" fillId="18" borderId="12" xfId="0" applyNumberFormat="1" applyFill="1" applyBorder="1"/>
    <xf numFmtId="164" fontId="0" fillId="18" borderId="0" xfId="0" quotePrefix="1" applyNumberFormat="1" applyFill="1" applyBorder="1"/>
    <xf numFmtId="164" fontId="0" fillId="18" borderId="2" xfId="0" applyNumberFormat="1" applyFont="1" applyFill="1" applyBorder="1"/>
    <xf numFmtId="0" fontId="3" fillId="20" borderId="1" xfId="0" applyFont="1" applyFill="1" applyBorder="1"/>
    <xf numFmtId="0" fontId="3" fillId="20" borderId="15" xfId="0" applyFont="1" applyFill="1" applyBorder="1"/>
    <xf numFmtId="0" fontId="0" fillId="0" borderId="15" xfId="0" applyBorder="1"/>
    <xf numFmtId="0" fontId="1" fillId="8" borderId="16" xfId="0" applyFont="1" applyFill="1" applyBorder="1"/>
    <xf numFmtId="0" fontId="3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BFF"/>
      <color rgb="FFDAF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17</xdr:row>
      <xdr:rowOff>127000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845545-D2D6-D945-A006-DF039C8D978E}"/>
            </a:ext>
          </a:extLst>
        </xdr:cNvPr>
        <xdr:cNvSpPr txBox="1"/>
      </xdr:nvSpPr>
      <xdr:spPr>
        <a:xfrm>
          <a:off x="13131800" y="3581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44450</xdr:colOff>
      <xdr:row>38</xdr:row>
      <xdr:rowOff>127000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4B60FB6-9334-5B4A-ADC9-B62041F13854}"/>
            </a:ext>
          </a:extLst>
        </xdr:cNvPr>
        <xdr:cNvSpPr txBox="1"/>
      </xdr:nvSpPr>
      <xdr:spPr>
        <a:xfrm>
          <a:off x="44450" y="78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17</xdr:row>
      <xdr:rowOff>127000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00427A-AB64-5146-911F-4C0AC02EAB66}"/>
            </a:ext>
          </a:extLst>
        </xdr:cNvPr>
        <xdr:cNvSpPr txBox="1"/>
      </xdr:nvSpPr>
      <xdr:spPr>
        <a:xfrm>
          <a:off x="13131800" y="3581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44450</xdr:colOff>
      <xdr:row>38</xdr:row>
      <xdr:rowOff>127000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DEB9F3B-093A-C34F-8176-62007B8C924E}"/>
            </a:ext>
          </a:extLst>
        </xdr:cNvPr>
        <xdr:cNvSpPr txBox="1"/>
      </xdr:nvSpPr>
      <xdr:spPr>
        <a:xfrm>
          <a:off x="44450" y="78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17</xdr:row>
      <xdr:rowOff>127000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D60A45-DB2A-8D4E-85D6-7F381623EAD4}"/>
            </a:ext>
          </a:extLst>
        </xdr:cNvPr>
        <xdr:cNvSpPr txBox="1"/>
      </xdr:nvSpPr>
      <xdr:spPr>
        <a:xfrm>
          <a:off x="13131800" y="3581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44450</xdr:colOff>
      <xdr:row>38</xdr:row>
      <xdr:rowOff>127000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D063E2-B493-FA47-91E8-ED8A4272EC93}"/>
            </a:ext>
          </a:extLst>
        </xdr:cNvPr>
        <xdr:cNvSpPr txBox="1"/>
      </xdr:nvSpPr>
      <xdr:spPr>
        <a:xfrm>
          <a:off x="44450" y="78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17</xdr:row>
      <xdr:rowOff>127000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75FA11-E0C6-AF42-B3A8-7FB4A9A05DA2}"/>
            </a:ext>
          </a:extLst>
        </xdr:cNvPr>
        <xdr:cNvSpPr txBox="1"/>
      </xdr:nvSpPr>
      <xdr:spPr>
        <a:xfrm>
          <a:off x="13131800" y="3581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44450</xdr:colOff>
      <xdr:row>38</xdr:row>
      <xdr:rowOff>127000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09A041-CD38-F04A-8262-77764AE14DF1}"/>
            </a:ext>
          </a:extLst>
        </xdr:cNvPr>
        <xdr:cNvSpPr txBox="1"/>
      </xdr:nvSpPr>
      <xdr:spPr>
        <a:xfrm>
          <a:off x="44450" y="78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17</xdr:row>
      <xdr:rowOff>127000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8B7ABC-284A-E146-8ACC-F531ECFB4036}"/>
            </a:ext>
          </a:extLst>
        </xdr:cNvPr>
        <xdr:cNvSpPr txBox="1"/>
      </xdr:nvSpPr>
      <xdr:spPr>
        <a:xfrm>
          <a:off x="13131800" y="3581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44450</xdr:colOff>
      <xdr:row>38</xdr:row>
      <xdr:rowOff>127000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6604582-6E46-A444-B0F8-B9D6BCD1E256}"/>
            </a:ext>
          </a:extLst>
        </xdr:cNvPr>
        <xdr:cNvSpPr txBox="1"/>
      </xdr:nvSpPr>
      <xdr:spPr>
        <a:xfrm>
          <a:off x="44450" y="78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29A3-CA94-0249-AC0A-EFE20C55D8EA}">
  <dimension ref="A1:K50"/>
  <sheetViews>
    <sheetView tabSelected="1" zoomScale="95" workbookViewId="0">
      <selection activeCell="H21" sqref="H21"/>
    </sheetView>
  </sheetViews>
  <sheetFormatPr baseColWidth="10" defaultRowHeight="16" x14ac:dyDescent="0.2"/>
  <cols>
    <col min="1" max="15" width="15.6640625" customWidth="1"/>
  </cols>
  <sheetData>
    <row r="1" spans="1:11" x14ac:dyDescent="0.2">
      <c r="A1" s="1" t="s">
        <v>35</v>
      </c>
    </row>
    <row r="3" spans="1:11" x14ac:dyDescent="0.2">
      <c r="A3" s="1" t="s">
        <v>5</v>
      </c>
    </row>
    <row r="4" spans="1:11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36</v>
      </c>
    </row>
    <row r="5" spans="1:11" x14ac:dyDescent="0.2">
      <c r="A5" s="54" t="s">
        <v>32</v>
      </c>
      <c r="B5" s="54" t="s">
        <v>33</v>
      </c>
      <c r="C5" s="54" t="s">
        <v>34</v>
      </c>
      <c r="D5" s="54" t="s">
        <v>41</v>
      </c>
      <c r="E5" s="40"/>
    </row>
    <row r="8" spans="1:11" x14ac:dyDescent="0.2">
      <c r="A8" s="1" t="s">
        <v>4</v>
      </c>
    </row>
    <row r="10" spans="1:11" x14ac:dyDescent="0.2">
      <c r="A10" s="3" t="s">
        <v>6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</row>
    <row r="11" spans="1:11" x14ac:dyDescent="0.2">
      <c r="A11" s="5" t="s">
        <v>7</v>
      </c>
      <c r="B11" s="2">
        <v>1</v>
      </c>
      <c r="C11" s="2">
        <v>3</v>
      </c>
      <c r="D11" s="2">
        <v>5</v>
      </c>
      <c r="E11" s="2">
        <v>7</v>
      </c>
      <c r="F11" s="2">
        <v>9</v>
      </c>
      <c r="G11" t="s">
        <v>13</v>
      </c>
    </row>
    <row r="13" spans="1:11" x14ac:dyDescent="0.2">
      <c r="A13" s="1" t="s">
        <v>14</v>
      </c>
      <c r="K13" s="16"/>
    </row>
    <row r="14" spans="1:11" x14ac:dyDescent="0.2">
      <c r="A14" s="48" t="s">
        <v>15</v>
      </c>
      <c r="B14" s="49" t="str">
        <f>$A$5</f>
        <v>contents</v>
      </c>
      <c r="C14" s="49" t="str">
        <f>$B$5</f>
        <v>price</v>
      </c>
      <c r="D14" s="49" t="str">
        <f>$C$5</f>
        <v>quality</v>
      </c>
      <c r="E14" s="49" t="str">
        <f>$D$5</f>
        <v>convenience</v>
      </c>
      <c r="F14" s="49">
        <f>$E$5</f>
        <v>0</v>
      </c>
      <c r="K14" s="17"/>
    </row>
    <row r="15" spans="1:11" x14ac:dyDescent="0.2">
      <c r="A15" s="49" t="str">
        <f>$A$5</f>
        <v>contents</v>
      </c>
      <c r="B15" s="37">
        <v>1</v>
      </c>
      <c r="C15" s="41">
        <v>3</v>
      </c>
      <c r="D15" s="41">
        <v>6</v>
      </c>
      <c r="E15" s="41">
        <v>4</v>
      </c>
      <c r="F15" s="55">
        <v>0</v>
      </c>
      <c r="G15" t="s">
        <v>16</v>
      </c>
      <c r="K15" s="17"/>
    </row>
    <row r="16" spans="1:11" x14ac:dyDescent="0.2">
      <c r="A16" s="49" t="str">
        <f>$B$5</f>
        <v>price</v>
      </c>
      <c r="B16" s="38">
        <f>IFERROR(1 / C15, 0)</f>
        <v>0.33333333333333331</v>
      </c>
      <c r="C16" s="37">
        <f>IF(C15&lt;&gt;0, 1, 0)</f>
        <v>1</v>
      </c>
      <c r="D16" s="41">
        <v>2</v>
      </c>
      <c r="E16" s="56">
        <v>1</v>
      </c>
      <c r="F16" s="43">
        <v>0</v>
      </c>
      <c r="G16" t="s">
        <v>17</v>
      </c>
      <c r="K16" s="17"/>
    </row>
    <row r="17" spans="1:11" x14ac:dyDescent="0.2">
      <c r="A17" s="49" t="str">
        <f>$C$5</f>
        <v>quality</v>
      </c>
      <c r="B17" s="38">
        <f>IFERROR(1 / D15, 0)</f>
        <v>0.16666666666666666</v>
      </c>
      <c r="C17" s="38">
        <f>IFERROR(1 / D16, 0)</f>
        <v>0.5</v>
      </c>
      <c r="D17" s="37">
        <f>IF(AND(D15&lt;&gt;0, D16&lt;&gt;0), 1, 0)</f>
        <v>1</v>
      </c>
      <c r="E17" s="41">
        <v>2</v>
      </c>
      <c r="F17" s="42">
        <v>0</v>
      </c>
      <c r="G17" t="s">
        <v>18</v>
      </c>
      <c r="K17" s="17"/>
    </row>
    <row r="18" spans="1:11" x14ac:dyDescent="0.2">
      <c r="A18" s="49" t="str">
        <f>$D$5</f>
        <v>convenience</v>
      </c>
      <c r="B18" s="38">
        <f>IFERROR(1 / E15, 0)</f>
        <v>0.25</v>
      </c>
      <c r="C18" s="38">
        <f>IFERROR(1 / E16, 0)</f>
        <v>1</v>
      </c>
      <c r="D18" s="38">
        <f>IFERROR(1 / E17, 0)</f>
        <v>0.5</v>
      </c>
      <c r="E18" s="37">
        <f>IF(AND(E15&lt;&gt;0, E16&lt;&gt;0, E17&lt;&gt;0), 1, 0)</f>
        <v>1</v>
      </c>
      <c r="F18" s="57">
        <v>0</v>
      </c>
      <c r="K18" s="17"/>
    </row>
    <row r="19" spans="1:11" x14ac:dyDescent="0.2">
      <c r="A19" s="49">
        <f>$E$5</f>
        <v>0</v>
      </c>
      <c r="B19" s="38">
        <f>IFERROR(1 / F15, 0)</f>
        <v>0</v>
      </c>
      <c r="C19" s="38">
        <f>IFERROR(1 / F16, 0)</f>
        <v>0</v>
      </c>
      <c r="D19" s="38">
        <f>IFERROR(1 / F17, 0)</f>
        <v>0</v>
      </c>
      <c r="E19" s="38">
        <f>IFERROR(1 / F18, 0)</f>
        <v>0</v>
      </c>
      <c r="F19" s="37">
        <f>IF(AND(F17&lt;&gt;0, F18&lt;&gt;0, F16&lt;&gt;0, F15&lt;&gt;0), 1, 0)</f>
        <v>0</v>
      </c>
      <c r="K19" s="17"/>
    </row>
    <row r="20" spans="1:11" x14ac:dyDescent="0.2">
      <c r="A20" s="50" t="s">
        <v>19</v>
      </c>
      <c r="B20" s="39">
        <f>SUM(B15:B19)</f>
        <v>1.75</v>
      </c>
      <c r="C20" s="39">
        <f>SUM(C15:C19)</f>
        <v>5.5</v>
      </c>
      <c r="D20" s="39">
        <f>SUM(D15:D19)</f>
        <v>9.5</v>
      </c>
      <c r="E20" s="39">
        <f>SUM(E15:E19)</f>
        <v>8</v>
      </c>
      <c r="F20" s="39">
        <f>SUM(F15:F19)</f>
        <v>0</v>
      </c>
      <c r="K20" s="17"/>
    </row>
    <row r="22" spans="1:11" x14ac:dyDescent="0.2">
      <c r="A22" s="1" t="s">
        <v>20</v>
      </c>
    </row>
    <row r="23" spans="1:11" x14ac:dyDescent="0.2">
      <c r="A23" s="4" t="s">
        <v>15</v>
      </c>
      <c r="B23" s="3" t="str">
        <f>$A$5</f>
        <v>contents</v>
      </c>
      <c r="C23" s="3" t="str">
        <f>$B$5</f>
        <v>price</v>
      </c>
      <c r="D23" s="3" t="str">
        <f>$C$5</f>
        <v>quality</v>
      </c>
      <c r="E23" s="3" t="str">
        <f>$D$5</f>
        <v>convenience</v>
      </c>
      <c r="F23" s="49">
        <f>$E$5</f>
        <v>0</v>
      </c>
      <c r="G23" s="19" t="s">
        <v>22</v>
      </c>
    </row>
    <row r="24" spans="1:11" x14ac:dyDescent="0.2">
      <c r="A24" s="3" t="str">
        <f>$A$5</f>
        <v>contents</v>
      </c>
      <c r="B24" s="9">
        <f>IFERROR(($B$15)/($B$20), 0)</f>
        <v>0.5714285714285714</v>
      </c>
      <c r="C24" s="6">
        <f>IFERROR(($C$15)/($C$20), 0)</f>
        <v>0.54545454545454541</v>
      </c>
      <c r="D24" s="6">
        <f>IFERROR(($D$15)/($D$20), 0)</f>
        <v>0.63157894736842102</v>
      </c>
      <c r="E24" s="7">
        <f>IFERROR(($E$15)/($E$20), 0)</f>
        <v>0.5</v>
      </c>
      <c r="F24" s="7">
        <f>IFERROR(($F$15)/($F$20), 0)</f>
        <v>0</v>
      </c>
      <c r="G24" s="18">
        <f>IFERROR(SUM(B24:F24) / COUNTIF(B24:F24, "&lt;&gt;0"), 0)</f>
        <v>0.56211551606288446</v>
      </c>
    </row>
    <row r="25" spans="1:11" x14ac:dyDescent="0.2">
      <c r="A25" s="3" t="str">
        <f>$B$5</f>
        <v>price</v>
      </c>
      <c r="B25" s="8">
        <f>IFERROR(($B$16)/($B$20), 0)</f>
        <v>0.19047619047619047</v>
      </c>
      <c r="C25" s="9">
        <f>IFERROR(($C$16)/($C$20), 0)</f>
        <v>0.18181818181818182</v>
      </c>
      <c r="D25" s="6">
        <f>IFERROR(($D$16)/($D$20), 0)</f>
        <v>0.21052631578947367</v>
      </c>
      <c r="E25" s="12">
        <f>IFERROR(($E$16)/($E$20), 0)</f>
        <v>0.125</v>
      </c>
      <c r="F25" s="12">
        <f>IFERROR(($F$16)/($F$20), 0)</f>
        <v>0</v>
      </c>
      <c r="G25" s="18">
        <f>IFERROR(SUM(B25:F25) / COUNTIF(B25:F25, "&lt;&gt;0"), 0)</f>
        <v>0.1769551720209615</v>
      </c>
    </row>
    <row r="26" spans="1:11" x14ac:dyDescent="0.2">
      <c r="A26" s="3" t="str">
        <f>$C$5</f>
        <v>quality</v>
      </c>
      <c r="B26" s="8">
        <f>IFERROR(($B$17)/($B$20), 0)</f>
        <v>9.5238095238095233E-2</v>
      </c>
      <c r="C26" s="8">
        <f>IFERROR(($C$17)/($C$20), 0)</f>
        <v>9.0909090909090912E-2</v>
      </c>
      <c r="D26" s="9">
        <f>IFERROR(($D$17)/($D$20), 0)</f>
        <v>0.10526315789473684</v>
      </c>
      <c r="E26" s="7">
        <f>IFERROR(($E$17)/($E$20), 0)</f>
        <v>0.25</v>
      </c>
      <c r="F26" s="7">
        <f>IFERROR(($F$17)/($F$20), 0)</f>
        <v>0</v>
      </c>
      <c r="G26" s="18">
        <f>IFERROR(SUM(B26:F26) / COUNTIF(B26:F26, "&lt;&gt;0"), 0)</f>
        <v>0.13535258601048075</v>
      </c>
    </row>
    <row r="27" spans="1:11" x14ac:dyDescent="0.2">
      <c r="A27" s="3" t="str">
        <f>$D$5</f>
        <v>convenience</v>
      </c>
      <c r="B27" s="8">
        <f>IFERROR(($B$18)/($B$20), 0)</f>
        <v>0.14285714285714285</v>
      </c>
      <c r="C27" s="8">
        <f>($C$18)/($C$20)</f>
        <v>0.18181818181818182</v>
      </c>
      <c r="D27" s="8">
        <f>IFERROR(($D$18)/($D$20), 0)</f>
        <v>5.2631578947368418E-2</v>
      </c>
      <c r="E27" s="44">
        <f>IFERROR(($E$18)/($E$20), 0)</f>
        <v>0.125</v>
      </c>
      <c r="F27" s="7">
        <f>IFERROR(($F$18)/($F$20), 0)</f>
        <v>0</v>
      </c>
      <c r="G27" s="18">
        <f>IFERROR(SUM(B27:F27) / COUNTIF(B27:F27, "&lt;&gt;0"), 0)</f>
        <v>0.12557672590567326</v>
      </c>
    </row>
    <row r="28" spans="1:11" x14ac:dyDescent="0.2">
      <c r="A28" s="49">
        <f>$E$5</f>
        <v>0</v>
      </c>
      <c r="B28" s="8">
        <f>IFERROR(($B$19)/($B$20), 0)</f>
        <v>0</v>
      </c>
      <c r="C28" s="8">
        <f>($C$19)/($C$20)</f>
        <v>0</v>
      </c>
      <c r="D28" s="8">
        <f>IFERROR(($D$19)/($D$20), 0)</f>
        <v>0</v>
      </c>
      <c r="E28" s="45">
        <f>IFERROR(($E$19)/($E$20), 0)</f>
        <v>0</v>
      </c>
      <c r="F28" s="44">
        <f>IFERROR(($F$19)/($F$20), 0)</f>
        <v>0</v>
      </c>
      <c r="G28" s="18">
        <f>IFERROR(SUM(B28:F28) / COUNTIF(B28:F28, "&lt;&gt;0"), 0)</f>
        <v>0</v>
      </c>
    </row>
    <row r="29" spans="1:11" x14ac:dyDescent="0.2">
      <c r="A29" s="15" t="s">
        <v>19</v>
      </c>
      <c r="B29" s="13">
        <f>SUM(B24:B28)</f>
        <v>1</v>
      </c>
      <c r="C29" s="13">
        <f>SUM(C24:C28)</f>
        <v>1</v>
      </c>
      <c r="D29" s="13">
        <f>SUM(D24:D28)</f>
        <v>1</v>
      </c>
      <c r="E29" s="20">
        <f>SUM(E24:E28)</f>
        <v>1</v>
      </c>
      <c r="F29" s="13">
        <f>SUM(F24:F28)</f>
        <v>0</v>
      </c>
    </row>
    <row r="30" spans="1:11" x14ac:dyDescent="0.2">
      <c r="A30" s="14" t="s">
        <v>21</v>
      </c>
      <c r="B30" s="13">
        <f>$B$20</f>
        <v>1.75</v>
      </c>
      <c r="C30" s="13">
        <f>$C$20</f>
        <v>5.5</v>
      </c>
      <c r="D30" s="13">
        <f>$D$20</f>
        <v>9.5</v>
      </c>
      <c r="E30" s="13">
        <f>$E$20</f>
        <v>8</v>
      </c>
      <c r="F30" s="53">
        <f>$F$20</f>
        <v>0</v>
      </c>
    </row>
    <row r="33" spans="1:9" x14ac:dyDescent="0.2">
      <c r="A33" s="1" t="s">
        <v>23</v>
      </c>
    </row>
    <row r="34" spans="1:9" ht="17" thickBot="1" x14ac:dyDescent="0.25">
      <c r="A34" s="21" t="s">
        <v>22</v>
      </c>
      <c r="B34" s="22">
        <f>$G$24</f>
        <v>0.56211551606288446</v>
      </c>
      <c r="C34" s="22">
        <f>$G$25</f>
        <v>0.1769551720209615</v>
      </c>
      <c r="D34" s="22">
        <f>$G$26</f>
        <v>0.13535258601048075</v>
      </c>
      <c r="E34" s="22">
        <f>$G$27</f>
        <v>0.12557672590567326</v>
      </c>
      <c r="F34" s="22">
        <f>$G$28</f>
        <v>0</v>
      </c>
    </row>
    <row r="35" spans="1:9" ht="17" thickTop="1" x14ac:dyDescent="0.2">
      <c r="A35" s="4" t="s">
        <v>15</v>
      </c>
      <c r="B35" s="3" t="str">
        <f>$A$5</f>
        <v>contents</v>
      </c>
      <c r="C35" s="3" t="str">
        <f>$B$5</f>
        <v>price</v>
      </c>
      <c r="D35" s="3" t="str">
        <f>$C$5</f>
        <v>quality</v>
      </c>
      <c r="E35" s="46" t="str">
        <f>$D$5</f>
        <v>convenience</v>
      </c>
      <c r="F35" s="49">
        <f>$E$5</f>
        <v>0</v>
      </c>
      <c r="G35" s="24" t="s">
        <v>24</v>
      </c>
      <c r="H35" s="19" t="s">
        <v>22</v>
      </c>
      <c r="I35" s="25" t="s">
        <v>25</v>
      </c>
    </row>
    <row r="36" spans="1:9" x14ac:dyDescent="0.2">
      <c r="A36" s="3" t="str">
        <f>$A$5</f>
        <v>contents</v>
      </c>
      <c r="B36" s="9">
        <f>($B$15)*($G$24)</f>
        <v>0.56211551606288446</v>
      </c>
      <c r="C36" s="6">
        <f>($C$15)*($G$25)</f>
        <v>0.53086551606288457</v>
      </c>
      <c r="D36" s="6">
        <f>($D$15)*($G$26)</f>
        <v>0.81211551606288457</v>
      </c>
      <c r="E36" s="6">
        <f>($E$15)*($G$27)</f>
        <v>0.50230690362269304</v>
      </c>
      <c r="F36" s="6">
        <f>($F$15)*($G$28)</f>
        <v>0</v>
      </c>
      <c r="G36" s="23">
        <f>SUM(B36:F36)</f>
        <v>2.407403451811347</v>
      </c>
      <c r="H36" s="18">
        <f>$G$24</f>
        <v>0.56211551606288446</v>
      </c>
      <c r="I36" s="2">
        <f>IFERROR(($G$36)/($H$36), 0)</f>
        <v>4.2827557379540977</v>
      </c>
    </row>
    <row r="37" spans="1:9" x14ac:dyDescent="0.2">
      <c r="A37" s="3" t="str">
        <f>$B$5</f>
        <v>price</v>
      </c>
      <c r="B37" s="8">
        <f>($B$16)*($G$24)</f>
        <v>0.18737183868762813</v>
      </c>
      <c r="C37" s="9">
        <f>($C$16)*($G$25)</f>
        <v>0.1769551720209615</v>
      </c>
      <c r="D37" s="6">
        <f>($D$16)*($G$26)</f>
        <v>0.2707051720209615</v>
      </c>
      <c r="E37" s="47">
        <f>($E$16)*($G$27)</f>
        <v>0.12557672590567326</v>
      </c>
      <c r="F37" s="6">
        <f>($F$16)*($G$28)</f>
        <v>0</v>
      </c>
      <c r="G37" s="23">
        <f>SUM(B37:F37)</f>
        <v>0.76060890863522435</v>
      </c>
      <c r="H37" s="18">
        <f>$G$25</f>
        <v>0.1769551720209615</v>
      </c>
      <c r="I37" s="2">
        <f>IFERROR(($G$37)/($H$37), 0)</f>
        <v>4.2983140868305627</v>
      </c>
    </row>
    <row r="38" spans="1:9" x14ac:dyDescent="0.2">
      <c r="A38" s="3" t="str">
        <f>$C$5</f>
        <v>quality</v>
      </c>
      <c r="B38" s="8">
        <f>($B$17)*($G$24)</f>
        <v>9.3685919343814067E-2</v>
      </c>
      <c r="C38" s="8">
        <f>($C$17)*($G$25)</f>
        <v>8.8477586010480752E-2</v>
      </c>
      <c r="D38" s="9">
        <f>($D$17)*($G$26)</f>
        <v>0.13535258601048075</v>
      </c>
      <c r="E38" s="6">
        <f>($E$17)*($G$27)</f>
        <v>0.25115345181134652</v>
      </c>
      <c r="F38" s="6">
        <f>($F$17)*($G$28)</f>
        <v>0</v>
      </c>
      <c r="G38" s="23">
        <f>SUM(B38:F38)</f>
        <v>0.56866954317612206</v>
      </c>
      <c r="H38" s="18">
        <f>$G$26</f>
        <v>0.13535258601048075</v>
      </c>
      <c r="I38" s="2">
        <f>IFERROR(($G$38)/($H$38), 0)</f>
        <v>4.2013940031562331</v>
      </c>
    </row>
    <row r="39" spans="1:9" x14ac:dyDescent="0.2">
      <c r="A39" s="3" t="str">
        <f>$D$5</f>
        <v>convenience</v>
      </c>
      <c r="B39" s="8">
        <f>($B$18)*($G$24)</f>
        <v>0.14052887901572111</v>
      </c>
      <c r="C39" s="8">
        <f>($C$18)*($G$25)</f>
        <v>0.1769551720209615</v>
      </c>
      <c r="D39" s="8">
        <f>($D$18)*($G$26)</f>
        <v>6.7676293005240376E-2</v>
      </c>
      <c r="E39" s="9">
        <f>($E$18)*($G$27)</f>
        <v>0.12557672590567326</v>
      </c>
      <c r="F39" s="6">
        <f>($F$18)*($G$28)</f>
        <v>0</v>
      </c>
      <c r="G39" s="23">
        <f>SUM(B39:F39)</f>
        <v>0.51073706994759627</v>
      </c>
      <c r="H39" s="18">
        <f>$G$27</f>
        <v>0.12557672590567326</v>
      </c>
      <c r="I39" s="2">
        <f>IFERROR(($G$39)/($H$39), 0)</f>
        <v>4.0671315983443899</v>
      </c>
    </row>
    <row r="40" spans="1:9" x14ac:dyDescent="0.2">
      <c r="A40" s="49">
        <f>$E$5</f>
        <v>0</v>
      </c>
      <c r="B40" s="51">
        <f>($B$19)*($G$24)</f>
        <v>0</v>
      </c>
      <c r="C40" s="10">
        <f>($C$19)*($G$25)</f>
        <v>0</v>
      </c>
      <c r="D40" s="10">
        <f>($D$19)*($G$26)</f>
        <v>0</v>
      </c>
      <c r="E40" s="52">
        <f>($E$19)*($G$27)</f>
        <v>0</v>
      </c>
      <c r="F40" s="11">
        <f>($F$19)*($G$28)</f>
        <v>0</v>
      </c>
      <c r="G40" s="23">
        <f>SUM(B40:F40)</f>
        <v>0</v>
      </c>
      <c r="H40" s="18">
        <f>$G$28</f>
        <v>0</v>
      </c>
      <c r="I40" s="2">
        <f>IFERROR(($G$40)/($H$40), 0)</f>
        <v>0</v>
      </c>
    </row>
    <row r="42" spans="1:9" ht="17" thickBot="1" x14ac:dyDescent="0.25">
      <c r="A42" s="1" t="s">
        <v>31</v>
      </c>
    </row>
    <row r="43" spans="1:9" ht="17" thickBot="1" x14ac:dyDescent="0.25">
      <c r="A43" s="26" t="s">
        <v>26</v>
      </c>
      <c r="B43" s="28" t="s">
        <v>27</v>
      </c>
      <c r="C43" s="32" t="s">
        <v>28</v>
      </c>
      <c r="D43" s="35" t="s">
        <v>30</v>
      </c>
    </row>
    <row r="44" spans="1:9" ht="18" thickTop="1" thickBot="1" x14ac:dyDescent="0.25">
      <c r="A44" s="27">
        <f>SUM($I$36:$I$40) / COUNTIF(I36:I40, "&lt;&gt;0")</f>
        <v>4.2123988565713208</v>
      </c>
      <c r="B44" s="29">
        <f>($A$44 - COUNTIF(I36:I40, "&lt;&gt;0")) / (COUNTIF(I36:I40, "&lt;&gt;0") - 1)</f>
        <v>7.079961885710695E-2</v>
      </c>
      <c r="C44" s="33">
        <f>B44/B46</f>
        <v>7.8666243174563277E-2</v>
      </c>
      <c r="D44" s="36" t="b">
        <f>C44&lt;C46</f>
        <v>1</v>
      </c>
    </row>
    <row r="45" spans="1:9" x14ac:dyDescent="0.2">
      <c r="B45" s="30" t="s">
        <v>39</v>
      </c>
      <c r="C45" s="34" t="s">
        <v>29</v>
      </c>
    </row>
    <row r="46" spans="1:9" ht="17" thickBot="1" x14ac:dyDescent="0.25">
      <c r="B46" s="31">
        <f>IF(B50=5, F49, IF(B50=4, E49, IF(B50=3, D49, C49)))</f>
        <v>0.9</v>
      </c>
      <c r="C46" s="31">
        <v>0.15</v>
      </c>
    </row>
    <row r="47" spans="1:9" x14ac:dyDescent="0.2">
      <c r="A47" s="1" t="s">
        <v>37</v>
      </c>
    </row>
    <row r="48" spans="1:9" x14ac:dyDescent="0.2">
      <c r="A48" s="58" t="s">
        <v>38</v>
      </c>
      <c r="B48" s="58">
        <v>1</v>
      </c>
      <c r="C48" s="58">
        <v>2</v>
      </c>
      <c r="D48" s="58">
        <v>3</v>
      </c>
      <c r="E48" s="58">
        <v>4</v>
      </c>
      <c r="F48" s="58">
        <v>5</v>
      </c>
    </row>
    <row r="49" spans="1:6" ht="17" thickBot="1" x14ac:dyDescent="0.25">
      <c r="A49" s="59" t="s">
        <v>39</v>
      </c>
      <c r="B49" s="60">
        <v>0</v>
      </c>
      <c r="C49" s="2">
        <v>0</v>
      </c>
      <c r="D49" s="2">
        <v>0.57999999999999996</v>
      </c>
      <c r="E49" s="2">
        <v>0.9</v>
      </c>
      <c r="F49" s="2">
        <v>1.1200000000000001</v>
      </c>
    </row>
    <row r="50" spans="1:6" ht="17" thickBot="1" x14ac:dyDescent="0.25">
      <c r="A50" s="61" t="s">
        <v>40</v>
      </c>
      <c r="B50" s="62">
        <f>COUNTIF(I36:I40, "&lt;&gt;0")</f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735C-E96B-8A48-9CFD-046A0FC00C97}">
  <dimension ref="A1:K50"/>
  <sheetViews>
    <sheetView zoomScale="95" workbookViewId="0">
      <selection activeCell="E16" sqref="E16"/>
    </sheetView>
  </sheetViews>
  <sheetFormatPr baseColWidth="10" defaultRowHeight="16" x14ac:dyDescent="0.2"/>
  <cols>
    <col min="1" max="15" width="15.6640625" customWidth="1"/>
  </cols>
  <sheetData>
    <row r="1" spans="1:11" x14ac:dyDescent="0.2">
      <c r="A1" s="1" t="s">
        <v>35</v>
      </c>
    </row>
    <row r="3" spans="1:11" x14ac:dyDescent="0.2">
      <c r="A3" s="1" t="s">
        <v>5</v>
      </c>
    </row>
    <row r="4" spans="1:11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36</v>
      </c>
    </row>
    <row r="5" spans="1:11" x14ac:dyDescent="0.2">
      <c r="A5" s="54" t="s">
        <v>42</v>
      </c>
      <c r="B5" s="54" t="s">
        <v>43</v>
      </c>
      <c r="C5" s="54" t="s">
        <v>44</v>
      </c>
      <c r="D5" s="54" t="s">
        <v>45</v>
      </c>
      <c r="E5" s="40"/>
    </row>
    <row r="8" spans="1:11" x14ac:dyDescent="0.2">
      <c r="A8" s="1" t="s">
        <v>4</v>
      </c>
    </row>
    <row r="10" spans="1:11" x14ac:dyDescent="0.2">
      <c r="A10" s="3" t="s">
        <v>6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</row>
    <row r="11" spans="1:11" x14ac:dyDescent="0.2">
      <c r="A11" s="5" t="s">
        <v>7</v>
      </c>
      <c r="B11" s="2">
        <v>1</v>
      </c>
      <c r="C11" s="2">
        <v>3</v>
      </c>
      <c r="D11" s="2">
        <v>5</v>
      </c>
      <c r="E11" s="2">
        <v>7</v>
      </c>
      <c r="F11" s="2">
        <v>9</v>
      </c>
      <c r="G11" t="s">
        <v>13</v>
      </c>
    </row>
    <row r="13" spans="1:11" x14ac:dyDescent="0.2">
      <c r="A13" s="1" t="s">
        <v>14</v>
      </c>
      <c r="K13" s="16"/>
    </row>
    <row r="14" spans="1:11" x14ac:dyDescent="0.2">
      <c r="A14" s="48" t="s">
        <v>15</v>
      </c>
      <c r="B14" s="49" t="str">
        <f>$A$5</f>
        <v>domestic</v>
      </c>
      <c r="C14" s="49" t="str">
        <f>$B$5</f>
        <v>genre</v>
      </c>
      <c r="D14" s="49" t="str">
        <f>$C$5</f>
        <v>abroad</v>
      </c>
      <c r="E14" s="49" t="str">
        <f>$D$5</f>
        <v>original</v>
      </c>
      <c r="F14" s="49">
        <f>$E$5</f>
        <v>0</v>
      </c>
      <c r="K14" s="17"/>
    </row>
    <row r="15" spans="1:11" x14ac:dyDescent="0.2">
      <c r="A15" s="49" t="str">
        <f>$A$5</f>
        <v>domestic</v>
      </c>
      <c r="B15" s="37">
        <v>1</v>
      </c>
      <c r="C15" s="41">
        <v>3</v>
      </c>
      <c r="D15" s="41">
        <v>5</v>
      </c>
      <c r="E15" s="41">
        <v>6</v>
      </c>
      <c r="F15" s="55">
        <v>0</v>
      </c>
      <c r="G15" t="s">
        <v>16</v>
      </c>
      <c r="K15" s="17"/>
    </row>
    <row r="16" spans="1:11" x14ac:dyDescent="0.2">
      <c r="A16" s="49" t="str">
        <f>$B$5</f>
        <v>genre</v>
      </c>
      <c r="B16" s="38">
        <f>IFERROR(1 / C15, 0)</f>
        <v>0.33333333333333331</v>
      </c>
      <c r="C16" s="37">
        <f>IF(C15&lt;&gt;0, 1, 0)</f>
        <v>1</v>
      </c>
      <c r="D16" s="41">
        <v>2</v>
      </c>
      <c r="E16" s="56">
        <v>3</v>
      </c>
      <c r="F16" s="43">
        <v>0</v>
      </c>
      <c r="G16" t="s">
        <v>17</v>
      </c>
      <c r="K16" s="17"/>
    </row>
    <row r="17" spans="1:11" x14ac:dyDescent="0.2">
      <c r="A17" s="49" t="str">
        <f>$C$5</f>
        <v>abroad</v>
      </c>
      <c r="B17" s="38">
        <f>IFERROR(1 / D15, 0)</f>
        <v>0.2</v>
      </c>
      <c r="C17" s="38">
        <f>IFERROR(1 / D16, 0)</f>
        <v>0.5</v>
      </c>
      <c r="D17" s="37">
        <f>IF(AND(D15&lt;&gt;0, D16&lt;&gt;0), 1, 0)</f>
        <v>1</v>
      </c>
      <c r="E17" s="41">
        <v>0.33333333333333331</v>
      </c>
      <c r="F17" s="42">
        <v>0</v>
      </c>
      <c r="G17" t="s">
        <v>18</v>
      </c>
      <c r="K17" s="17"/>
    </row>
    <row r="18" spans="1:11" x14ac:dyDescent="0.2">
      <c r="A18" s="49" t="str">
        <f>$D$5</f>
        <v>original</v>
      </c>
      <c r="B18" s="38">
        <f>IFERROR(1 / E15, 0)</f>
        <v>0.16666666666666666</v>
      </c>
      <c r="C18" s="38">
        <f>IFERROR(1 / E16, 0)</f>
        <v>0.33333333333333331</v>
      </c>
      <c r="D18" s="38">
        <f>IFERROR(1 / E17, 0)</f>
        <v>3</v>
      </c>
      <c r="E18" s="37">
        <f>IF(AND(E15&lt;&gt;0, E16&lt;&gt;0, E17&lt;&gt;0), 1, 0)</f>
        <v>1</v>
      </c>
      <c r="F18" s="57">
        <v>0</v>
      </c>
      <c r="K18" s="17"/>
    </row>
    <row r="19" spans="1:11" x14ac:dyDescent="0.2">
      <c r="A19" s="49">
        <f>$E$5</f>
        <v>0</v>
      </c>
      <c r="B19" s="38">
        <f>IFERROR(1 / F15, 0)</f>
        <v>0</v>
      </c>
      <c r="C19" s="38">
        <f>IFERROR(1 / F16, 0)</f>
        <v>0</v>
      </c>
      <c r="D19" s="38">
        <f>IFERROR(1 / F17, 0)</f>
        <v>0</v>
      </c>
      <c r="E19" s="38">
        <f>IFERROR(1 / F18, 0)</f>
        <v>0</v>
      </c>
      <c r="F19" s="37">
        <f>IF(AND(F17&lt;&gt;0, F18&lt;&gt;0, F16&lt;&gt;0, F15&lt;&gt;0), 1, 0)</f>
        <v>0</v>
      </c>
      <c r="K19" s="17"/>
    </row>
    <row r="20" spans="1:11" x14ac:dyDescent="0.2">
      <c r="A20" s="50" t="s">
        <v>19</v>
      </c>
      <c r="B20" s="39">
        <f>SUM(B15:B19)</f>
        <v>1.7</v>
      </c>
      <c r="C20" s="39">
        <f>SUM(C15:C19)</f>
        <v>4.833333333333333</v>
      </c>
      <c r="D20" s="39">
        <f>SUM(D15:D19)</f>
        <v>11</v>
      </c>
      <c r="E20" s="39">
        <f>SUM(E15:E19)</f>
        <v>10.333333333333334</v>
      </c>
      <c r="F20" s="39">
        <f>SUM(F15:F19)</f>
        <v>0</v>
      </c>
      <c r="K20" s="17"/>
    </row>
    <row r="22" spans="1:11" x14ac:dyDescent="0.2">
      <c r="A22" s="1" t="s">
        <v>20</v>
      </c>
    </row>
    <row r="23" spans="1:11" x14ac:dyDescent="0.2">
      <c r="A23" s="4" t="s">
        <v>15</v>
      </c>
      <c r="B23" s="3" t="str">
        <f>$A$5</f>
        <v>domestic</v>
      </c>
      <c r="C23" s="3" t="str">
        <f>$B$5</f>
        <v>genre</v>
      </c>
      <c r="D23" s="3" t="str">
        <f>$C$5</f>
        <v>abroad</v>
      </c>
      <c r="E23" s="3" t="str">
        <f>$D$5</f>
        <v>original</v>
      </c>
      <c r="F23" s="49">
        <f>$E$5</f>
        <v>0</v>
      </c>
      <c r="G23" s="19" t="s">
        <v>22</v>
      </c>
    </row>
    <row r="24" spans="1:11" x14ac:dyDescent="0.2">
      <c r="A24" s="3" t="str">
        <f>$A$5</f>
        <v>domestic</v>
      </c>
      <c r="B24" s="9">
        <f>IFERROR(($B$15)/($B$20), 0)</f>
        <v>0.58823529411764708</v>
      </c>
      <c r="C24" s="6">
        <f>IFERROR(($C$15)/($C$20), 0)</f>
        <v>0.62068965517241381</v>
      </c>
      <c r="D24" s="6">
        <f>IFERROR(($D$15)/($D$20), 0)</f>
        <v>0.45454545454545453</v>
      </c>
      <c r="E24" s="7">
        <f>IFERROR(($E$15)/($E$20), 0)</f>
        <v>0.58064516129032251</v>
      </c>
      <c r="F24" s="7">
        <f>IFERROR(($F$15)/($F$20), 0)</f>
        <v>0</v>
      </c>
      <c r="G24" s="18">
        <f>IFERROR(SUM(B24:F24) / COUNTIF(B24:F24, "&lt;&gt;0"), 0)</f>
        <v>0.5610288912814595</v>
      </c>
    </row>
    <row r="25" spans="1:11" x14ac:dyDescent="0.2">
      <c r="A25" s="3" t="str">
        <f>$B$5</f>
        <v>genre</v>
      </c>
      <c r="B25" s="8">
        <f>IFERROR(($B$16)/($B$20), 0)</f>
        <v>0.19607843137254902</v>
      </c>
      <c r="C25" s="9">
        <f>IFERROR(($C$16)/($C$20), 0)</f>
        <v>0.20689655172413796</v>
      </c>
      <c r="D25" s="6">
        <f>IFERROR(($D$16)/($D$20), 0)</f>
        <v>0.18181818181818182</v>
      </c>
      <c r="E25" s="12">
        <f>IFERROR(($E$16)/($E$20), 0)</f>
        <v>0.29032258064516125</v>
      </c>
      <c r="F25" s="12">
        <f>IFERROR(($F$16)/($F$20), 0)</f>
        <v>0</v>
      </c>
      <c r="G25" s="18">
        <f>IFERROR(SUM(B25:F25) / COUNTIF(B25:F25, "&lt;&gt;0"), 0)</f>
        <v>0.21877893639000751</v>
      </c>
    </row>
    <row r="26" spans="1:11" x14ac:dyDescent="0.2">
      <c r="A26" s="3" t="str">
        <f>$C$5</f>
        <v>abroad</v>
      </c>
      <c r="B26" s="8">
        <f>IFERROR(($B$17)/($B$20), 0)</f>
        <v>0.11764705882352942</v>
      </c>
      <c r="C26" s="8">
        <f>IFERROR(($C$17)/($C$20), 0)</f>
        <v>0.10344827586206898</v>
      </c>
      <c r="D26" s="9">
        <f>IFERROR(($D$17)/($D$20), 0)</f>
        <v>9.0909090909090912E-2</v>
      </c>
      <c r="E26" s="7">
        <f>IFERROR(($E$17)/($E$20), 0)</f>
        <v>3.2258064516129031E-2</v>
      </c>
      <c r="F26" s="7">
        <f>IFERROR(($F$17)/($F$20), 0)</f>
        <v>0</v>
      </c>
      <c r="G26" s="18">
        <f>IFERROR(SUM(B26:F26) / COUNTIF(B26:F26, "&lt;&gt;0"), 0)</f>
        <v>8.6065622527704583E-2</v>
      </c>
    </row>
    <row r="27" spans="1:11" x14ac:dyDescent="0.2">
      <c r="A27" s="3" t="str">
        <f>$D$5</f>
        <v>original</v>
      </c>
      <c r="B27" s="8">
        <f>IFERROR(($B$18)/($B$20), 0)</f>
        <v>9.8039215686274508E-2</v>
      </c>
      <c r="C27" s="8">
        <f>($C$18)/($C$20)</f>
        <v>6.8965517241379309E-2</v>
      </c>
      <c r="D27" s="8">
        <f>IFERROR(($D$18)/($D$20), 0)</f>
        <v>0.27272727272727271</v>
      </c>
      <c r="E27" s="44">
        <f>IFERROR(($E$18)/($E$20), 0)</f>
        <v>9.6774193548387094E-2</v>
      </c>
      <c r="F27" s="7">
        <f>IFERROR(($F$18)/($F$20), 0)</f>
        <v>0</v>
      </c>
      <c r="G27" s="18">
        <f>IFERROR(SUM(B27:F27) / COUNTIF(B27:F27, "&lt;&gt;0"), 0)</f>
        <v>0.13412654980082842</v>
      </c>
    </row>
    <row r="28" spans="1:11" x14ac:dyDescent="0.2">
      <c r="A28" s="49">
        <f>$E$5</f>
        <v>0</v>
      </c>
      <c r="B28" s="8">
        <f>IFERROR(($B$19)/($B$20), 0)</f>
        <v>0</v>
      </c>
      <c r="C28" s="8">
        <f>($C$19)/($C$20)</f>
        <v>0</v>
      </c>
      <c r="D28" s="8">
        <f>IFERROR(($D$19)/($D$20), 0)</f>
        <v>0</v>
      </c>
      <c r="E28" s="45">
        <f>IFERROR(($E$19)/($E$20), 0)</f>
        <v>0</v>
      </c>
      <c r="F28" s="44">
        <f>IFERROR(($F$19)/($F$20), 0)</f>
        <v>0</v>
      </c>
      <c r="G28" s="18">
        <f>IFERROR(SUM(B28:F28) / COUNTIF(B28:F28, "&lt;&gt;0"), 0)</f>
        <v>0</v>
      </c>
    </row>
    <row r="29" spans="1:11" x14ac:dyDescent="0.2">
      <c r="A29" s="15" t="s">
        <v>19</v>
      </c>
      <c r="B29" s="13">
        <f>SUM(B24:B28)</f>
        <v>1</v>
      </c>
      <c r="C29" s="13">
        <f>SUM(C24:C28)</f>
        <v>1</v>
      </c>
      <c r="D29" s="13">
        <f>SUM(D24:D28)</f>
        <v>1</v>
      </c>
      <c r="E29" s="20">
        <f>SUM(E24:E28)</f>
        <v>0.99999999999999989</v>
      </c>
      <c r="F29" s="13">
        <f>SUM(F24:F28)</f>
        <v>0</v>
      </c>
    </row>
    <row r="30" spans="1:11" x14ac:dyDescent="0.2">
      <c r="A30" s="14" t="s">
        <v>21</v>
      </c>
      <c r="B30" s="13">
        <f>$B$20</f>
        <v>1.7</v>
      </c>
      <c r="C30" s="13">
        <f>$C$20</f>
        <v>4.833333333333333</v>
      </c>
      <c r="D30" s="13">
        <f>$D$20</f>
        <v>11</v>
      </c>
      <c r="E30" s="13">
        <f>$E$20</f>
        <v>10.333333333333334</v>
      </c>
      <c r="F30" s="53">
        <f>$F$20</f>
        <v>0</v>
      </c>
    </row>
    <row r="33" spans="1:9" x14ac:dyDescent="0.2">
      <c r="A33" s="1" t="s">
        <v>23</v>
      </c>
    </row>
    <row r="34" spans="1:9" ht="17" thickBot="1" x14ac:dyDescent="0.25">
      <c r="A34" s="21" t="s">
        <v>22</v>
      </c>
      <c r="B34" s="22">
        <f>$G$24</f>
        <v>0.5610288912814595</v>
      </c>
      <c r="C34" s="22">
        <f>$G$25</f>
        <v>0.21877893639000751</v>
      </c>
      <c r="D34" s="22">
        <f>$G$26</f>
        <v>8.6065622527704583E-2</v>
      </c>
      <c r="E34" s="22">
        <f>$G$27</f>
        <v>0.13412654980082842</v>
      </c>
      <c r="F34" s="22">
        <f>$G$28</f>
        <v>0</v>
      </c>
    </row>
    <row r="35" spans="1:9" ht="17" thickTop="1" x14ac:dyDescent="0.2">
      <c r="A35" s="4" t="s">
        <v>15</v>
      </c>
      <c r="B35" s="3" t="str">
        <f>$A$5</f>
        <v>domestic</v>
      </c>
      <c r="C35" s="3" t="str">
        <f>$B$5</f>
        <v>genre</v>
      </c>
      <c r="D35" s="3" t="str">
        <f>$C$5</f>
        <v>abroad</v>
      </c>
      <c r="E35" s="46" t="str">
        <f>$D$5</f>
        <v>original</v>
      </c>
      <c r="F35" s="49">
        <f>$E$5</f>
        <v>0</v>
      </c>
      <c r="G35" s="24" t="s">
        <v>24</v>
      </c>
      <c r="H35" s="19" t="s">
        <v>22</v>
      </c>
      <c r="I35" s="25" t="s">
        <v>25</v>
      </c>
    </row>
    <row r="36" spans="1:9" x14ac:dyDescent="0.2">
      <c r="A36" s="3" t="str">
        <f>$A$5</f>
        <v>domestic</v>
      </c>
      <c r="B36" s="9">
        <f>($B$15)*($G$24)</f>
        <v>0.5610288912814595</v>
      </c>
      <c r="C36" s="6">
        <f>($C$15)*($G$25)</f>
        <v>0.65633680917002257</v>
      </c>
      <c r="D36" s="6">
        <f>($D$15)*($G$26)</f>
        <v>0.43032811263852289</v>
      </c>
      <c r="E36" s="6">
        <f>($E$15)*($G$27)</f>
        <v>0.80475929880497055</v>
      </c>
      <c r="F36" s="6">
        <f>($F$15)*($G$28)</f>
        <v>0</v>
      </c>
      <c r="G36" s="23">
        <f>SUM(B36:F36)</f>
        <v>2.4524531118949753</v>
      </c>
      <c r="H36" s="18">
        <f>$G$24</f>
        <v>0.5610288912814595</v>
      </c>
      <c r="I36" s="2">
        <f>IFERROR(($G$36)/($H$36), 0)</f>
        <v>4.3713490517275648</v>
      </c>
    </row>
    <row r="37" spans="1:9" x14ac:dyDescent="0.2">
      <c r="A37" s="3" t="str">
        <f>$B$5</f>
        <v>genre</v>
      </c>
      <c r="B37" s="8">
        <f>($B$16)*($G$24)</f>
        <v>0.18700963042715316</v>
      </c>
      <c r="C37" s="9">
        <f>($C$16)*($G$25)</f>
        <v>0.21877893639000751</v>
      </c>
      <c r="D37" s="6">
        <f>($D$16)*($G$26)</f>
        <v>0.17213124505540917</v>
      </c>
      <c r="E37" s="47">
        <f>($E$16)*($G$27)</f>
        <v>0.40237964940248527</v>
      </c>
      <c r="F37" s="6">
        <f>($F$16)*($G$28)</f>
        <v>0</v>
      </c>
      <c r="G37" s="23">
        <f>SUM(B37:F37)</f>
        <v>0.98029946127505518</v>
      </c>
      <c r="H37" s="18">
        <f>$G$25</f>
        <v>0.21877893639000751</v>
      </c>
      <c r="I37" s="2">
        <f>IFERROR(($G$37)/($H$37), 0)</f>
        <v>4.4807762458791682</v>
      </c>
    </row>
    <row r="38" spans="1:9" x14ac:dyDescent="0.2">
      <c r="A38" s="3" t="str">
        <f>$C$5</f>
        <v>abroad</v>
      </c>
      <c r="B38" s="8">
        <f>($B$17)*($G$24)</f>
        <v>0.11220577825629191</v>
      </c>
      <c r="C38" s="8">
        <f>($C$17)*($G$25)</f>
        <v>0.10938946819500375</v>
      </c>
      <c r="D38" s="9">
        <f>($D$17)*($G$26)</f>
        <v>8.6065622527704583E-2</v>
      </c>
      <c r="E38" s="6">
        <f>($E$17)*($G$27)</f>
        <v>4.4708849933609469E-2</v>
      </c>
      <c r="F38" s="6">
        <f>($F$17)*($G$28)</f>
        <v>0</v>
      </c>
      <c r="G38" s="23">
        <f>SUM(B38:F38)</f>
        <v>0.35236971891260971</v>
      </c>
      <c r="H38" s="18">
        <f>$G$26</f>
        <v>8.6065622527704583E-2</v>
      </c>
      <c r="I38" s="2">
        <f>IFERROR(($G$38)/($H$38), 0)</f>
        <v>4.0941982241420689</v>
      </c>
    </row>
    <row r="39" spans="1:9" x14ac:dyDescent="0.2">
      <c r="A39" s="3" t="str">
        <f>$D$5</f>
        <v>original</v>
      </c>
      <c r="B39" s="8">
        <f>($B$18)*($G$24)</f>
        <v>9.3504815213576578E-2</v>
      </c>
      <c r="C39" s="8">
        <f>($C$18)*($G$25)</f>
        <v>7.2926312130002502E-2</v>
      </c>
      <c r="D39" s="8">
        <f>($D$18)*($G$26)</f>
        <v>0.25819686758311378</v>
      </c>
      <c r="E39" s="9">
        <f>($E$18)*($G$27)</f>
        <v>0.13412654980082842</v>
      </c>
      <c r="F39" s="6">
        <f>($F$18)*($G$28)</f>
        <v>0</v>
      </c>
      <c r="G39" s="23">
        <f>SUM(B39:F39)</f>
        <v>0.55875454472752129</v>
      </c>
      <c r="H39" s="18">
        <f>$G$27</f>
        <v>0.13412654980082842</v>
      </c>
      <c r="I39" s="2">
        <f>IFERROR(($G$39)/($H$39), 0)</f>
        <v>4.1658757759537197</v>
      </c>
    </row>
    <row r="40" spans="1:9" x14ac:dyDescent="0.2">
      <c r="A40" s="49">
        <f>$E$5</f>
        <v>0</v>
      </c>
      <c r="B40" s="51">
        <f>($B$19)*($G$24)</f>
        <v>0</v>
      </c>
      <c r="C40" s="10">
        <f>($C$19)*($G$25)</f>
        <v>0</v>
      </c>
      <c r="D40" s="10">
        <f>($D$19)*($G$26)</f>
        <v>0</v>
      </c>
      <c r="E40" s="52">
        <f>($E$19)*($G$27)</f>
        <v>0</v>
      </c>
      <c r="F40" s="11">
        <f>($F$19)*($G$28)</f>
        <v>0</v>
      </c>
      <c r="G40" s="23">
        <f>SUM(B40:F40)</f>
        <v>0</v>
      </c>
      <c r="H40" s="18">
        <f>$G$28</f>
        <v>0</v>
      </c>
      <c r="I40" s="2">
        <f>IFERROR(($G$40)/($H$40), 0)</f>
        <v>0</v>
      </c>
    </row>
    <row r="42" spans="1:9" ht="17" thickBot="1" x14ac:dyDescent="0.25">
      <c r="A42" s="1" t="s">
        <v>31</v>
      </c>
    </row>
    <row r="43" spans="1:9" ht="17" thickBot="1" x14ac:dyDescent="0.25">
      <c r="A43" s="26" t="s">
        <v>26</v>
      </c>
      <c r="B43" s="28" t="s">
        <v>27</v>
      </c>
      <c r="C43" s="32" t="s">
        <v>28</v>
      </c>
      <c r="D43" s="35" t="s">
        <v>30</v>
      </c>
    </row>
    <row r="44" spans="1:9" ht="18" thickTop="1" thickBot="1" x14ac:dyDescent="0.25">
      <c r="A44" s="27">
        <f>SUM($I$36:$I$40) / COUNTIF(I36:I40, "&lt;&gt;0")</f>
        <v>4.2780498244256302</v>
      </c>
      <c r="B44" s="29">
        <f>($A$44 - COUNTIF(I36:I40, "&lt;&gt;0")) / (COUNTIF(I36:I40, "&lt;&gt;0") - 1)</f>
        <v>9.2683274808543395E-2</v>
      </c>
      <c r="C44" s="33">
        <f>B44/B46</f>
        <v>0.1029814164539371</v>
      </c>
      <c r="D44" s="36" t="b">
        <f>C44&lt;C46</f>
        <v>1</v>
      </c>
    </row>
    <row r="45" spans="1:9" x14ac:dyDescent="0.2">
      <c r="B45" s="30" t="s">
        <v>39</v>
      </c>
      <c r="C45" s="34" t="s">
        <v>29</v>
      </c>
    </row>
    <row r="46" spans="1:9" ht="17" thickBot="1" x14ac:dyDescent="0.25">
      <c r="B46" s="31">
        <f>IF(B50=5, F49, IF(B50=4, E49, IF(B50=3, D49, C49)))</f>
        <v>0.9</v>
      </c>
      <c r="C46" s="31">
        <v>0.15</v>
      </c>
    </row>
    <row r="47" spans="1:9" x14ac:dyDescent="0.2">
      <c r="A47" s="1" t="s">
        <v>37</v>
      </c>
    </row>
    <row r="48" spans="1:9" x14ac:dyDescent="0.2">
      <c r="A48" s="58" t="s">
        <v>38</v>
      </c>
      <c r="B48" s="58">
        <v>1</v>
      </c>
      <c r="C48" s="58">
        <v>2</v>
      </c>
      <c r="D48" s="58">
        <v>3</v>
      </c>
      <c r="E48" s="58">
        <v>4</v>
      </c>
      <c r="F48" s="58">
        <v>5</v>
      </c>
    </row>
    <row r="49" spans="1:6" ht="17" thickBot="1" x14ac:dyDescent="0.25">
      <c r="A49" s="59" t="s">
        <v>39</v>
      </c>
      <c r="B49" s="60">
        <v>0</v>
      </c>
      <c r="C49" s="2">
        <v>0</v>
      </c>
      <c r="D49" s="2">
        <v>0.57999999999999996</v>
      </c>
      <c r="E49" s="2">
        <v>0.9</v>
      </c>
      <c r="F49" s="2">
        <v>1.1200000000000001</v>
      </c>
    </row>
    <row r="50" spans="1:6" ht="17" thickBot="1" x14ac:dyDescent="0.25">
      <c r="A50" s="61" t="s">
        <v>40</v>
      </c>
      <c r="B50" s="62">
        <f>COUNTIF(I36:I40, "&lt;&gt;0")</f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4017-165D-8F4F-BBED-1004FD934182}">
  <dimension ref="A1:K50"/>
  <sheetViews>
    <sheetView topLeftCell="A3" zoomScale="95" workbookViewId="0">
      <selection activeCell="D17" sqref="D17"/>
    </sheetView>
  </sheetViews>
  <sheetFormatPr baseColWidth="10" defaultRowHeight="16" x14ac:dyDescent="0.2"/>
  <cols>
    <col min="1" max="15" width="15.6640625" customWidth="1"/>
  </cols>
  <sheetData>
    <row r="1" spans="1:11" x14ac:dyDescent="0.2">
      <c r="A1" s="1" t="s">
        <v>35</v>
      </c>
    </row>
    <row r="3" spans="1:11" x14ac:dyDescent="0.2">
      <c r="A3" s="1" t="s">
        <v>5</v>
      </c>
    </row>
    <row r="4" spans="1:11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36</v>
      </c>
    </row>
    <row r="5" spans="1:11" x14ac:dyDescent="0.2">
      <c r="A5" s="54" t="s">
        <v>46</v>
      </c>
      <c r="B5" s="54" t="s">
        <v>47</v>
      </c>
      <c r="C5" s="54" t="s">
        <v>48</v>
      </c>
      <c r="D5" s="54"/>
      <c r="E5" s="40"/>
    </row>
    <row r="8" spans="1:11" x14ac:dyDescent="0.2">
      <c r="A8" s="1" t="s">
        <v>4</v>
      </c>
    </row>
    <row r="10" spans="1:11" x14ac:dyDescent="0.2">
      <c r="A10" s="3" t="s">
        <v>6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</row>
    <row r="11" spans="1:11" x14ac:dyDescent="0.2">
      <c r="A11" s="5" t="s">
        <v>7</v>
      </c>
      <c r="B11" s="2">
        <v>1</v>
      </c>
      <c r="C11" s="2">
        <v>3</v>
      </c>
      <c r="D11" s="2">
        <v>5</v>
      </c>
      <c r="E11" s="2">
        <v>7</v>
      </c>
      <c r="F11" s="2">
        <v>9</v>
      </c>
      <c r="G11" t="s">
        <v>13</v>
      </c>
    </row>
    <row r="13" spans="1:11" x14ac:dyDescent="0.2">
      <c r="A13" s="1" t="s">
        <v>14</v>
      </c>
      <c r="K13" s="16"/>
    </row>
    <row r="14" spans="1:11" x14ac:dyDescent="0.2">
      <c r="A14" s="48" t="s">
        <v>15</v>
      </c>
      <c r="B14" s="49" t="str">
        <f>$A$5</f>
        <v>rationality</v>
      </c>
      <c r="C14" s="49" t="str">
        <f>$B$5</f>
        <v>plan</v>
      </c>
      <c r="D14" s="49" t="str">
        <f>$C$5</f>
        <v>promotions</v>
      </c>
      <c r="E14" s="49">
        <f>$D$5</f>
        <v>0</v>
      </c>
      <c r="F14" s="49">
        <f>$E$5</f>
        <v>0</v>
      </c>
      <c r="K14" s="17"/>
    </row>
    <row r="15" spans="1:11" x14ac:dyDescent="0.2">
      <c r="A15" s="49" t="str">
        <f>$A$5</f>
        <v>rationality</v>
      </c>
      <c r="B15" s="37">
        <v>1</v>
      </c>
      <c r="C15" s="41">
        <v>2</v>
      </c>
      <c r="D15" s="41">
        <v>1</v>
      </c>
      <c r="E15" s="41">
        <v>0</v>
      </c>
      <c r="F15" s="55">
        <v>0</v>
      </c>
      <c r="G15" t="s">
        <v>16</v>
      </c>
      <c r="K15" s="17"/>
    </row>
    <row r="16" spans="1:11" x14ac:dyDescent="0.2">
      <c r="A16" s="49" t="str">
        <f>$B$5</f>
        <v>plan</v>
      </c>
      <c r="B16" s="38">
        <f>IFERROR(1 / C15, 0)</f>
        <v>0.5</v>
      </c>
      <c r="C16" s="37">
        <f>IF(C15&lt;&gt;0, 1, 0)</f>
        <v>1</v>
      </c>
      <c r="D16" s="41">
        <v>0.33333333333333331</v>
      </c>
      <c r="E16" s="56">
        <v>0</v>
      </c>
      <c r="F16" s="43">
        <v>0</v>
      </c>
      <c r="G16" t="s">
        <v>17</v>
      </c>
      <c r="K16" s="17"/>
    </row>
    <row r="17" spans="1:11" x14ac:dyDescent="0.2">
      <c r="A17" s="49" t="str">
        <f>$C$5</f>
        <v>promotions</v>
      </c>
      <c r="B17" s="38">
        <f>IFERROR(1 / D15, 0)</f>
        <v>1</v>
      </c>
      <c r="C17" s="38">
        <f>IFERROR(1 / D16, 0)</f>
        <v>3</v>
      </c>
      <c r="D17" s="37">
        <f>IF(AND(D15&lt;&gt;0, D16&lt;&gt;0), 1, 0)</f>
        <v>1</v>
      </c>
      <c r="E17" s="41">
        <v>0</v>
      </c>
      <c r="F17" s="42">
        <v>0</v>
      </c>
      <c r="G17" t="s">
        <v>18</v>
      </c>
      <c r="K17" s="17"/>
    </row>
    <row r="18" spans="1:11" x14ac:dyDescent="0.2">
      <c r="A18" s="49">
        <f>$D$5</f>
        <v>0</v>
      </c>
      <c r="B18" s="38">
        <f>IFERROR(1 / E15, 0)</f>
        <v>0</v>
      </c>
      <c r="C18" s="38">
        <f>IFERROR(1 / E16, 0)</f>
        <v>0</v>
      </c>
      <c r="D18" s="38">
        <f>IFERROR(1 / E17, 0)</f>
        <v>0</v>
      </c>
      <c r="E18" s="37">
        <f>IF(AND(E15&lt;&gt;0, E16&lt;&gt;0, E17&lt;&gt;0), 1, 0)</f>
        <v>0</v>
      </c>
      <c r="F18" s="57">
        <v>0</v>
      </c>
      <c r="K18" s="17"/>
    </row>
    <row r="19" spans="1:11" x14ac:dyDescent="0.2">
      <c r="A19" s="49">
        <f>$E$5</f>
        <v>0</v>
      </c>
      <c r="B19" s="38">
        <f>IFERROR(1 / F15, 0)</f>
        <v>0</v>
      </c>
      <c r="C19" s="38">
        <f>IFERROR(1 / F16, 0)</f>
        <v>0</v>
      </c>
      <c r="D19" s="38">
        <f>IFERROR(1 / F17, 0)</f>
        <v>0</v>
      </c>
      <c r="E19" s="38">
        <f>IFERROR(1 / F18, 0)</f>
        <v>0</v>
      </c>
      <c r="F19" s="37">
        <f>IF(AND(F17&lt;&gt;0, F18&lt;&gt;0, F16&lt;&gt;0, F15&lt;&gt;0), 1, 0)</f>
        <v>0</v>
      </c>
      <c r="K19" s="17"/>
    </row>
    <row r="20" spans="1:11" x14ac:dyDescent="0.2">
      <c r="A20" s="50" t="s">
        <v>19</v>
      </c>
      <c r="B20" s="39">
        <f>SUM(B15:B19)</f>
        <v>2.5</v>
      </c>
      <c r="C20" s="39">
        <f>SUM(C15:C19)</f>
        <v>6</v>
      </c>
      <c r="D20" s="39">
        <f>SUM(D15:D19)</f>
        <v>2.333333333333333</v>
      </c>
      <c r="E20" s="39">
        <f>SUM(E15:E19)</f>
        <v>0</v>
      </c>
      <c r="F20" s="39">
        <f>SUM(F15:F19)</f>
        <v>0</v>
      </c>
      <c r="K20" s="17"/>
    </row>
    <row r="22" spans="1:11" x14ac:dyDescent="0.2">
      <c r="A22" s="1" t="s">
        <v>20</v>
      </c>
    </row>
    <row r="23" spans="1:11" x14ac:dyDescent="0.2">
      <c r="A23" s="4" t="s">
        <v>15</v>
      </c>
      <c r="B23" s="3" t="str">
        <f>$A$5</f>
        <v>rationality</v>
      </c>
      <c r="C23" s="3" t="str">
        <f>$B$5</f>
        <v>plan</v>
      </c>
      <c r="D23" s="3" t="str">
        <f>$C$5</f>
        <v>promotions</v>
      </c>
      <c r="E23" s="3">
        <f>$D$5</f>
        <v>0</v>
      </c>
      <c r="F23" s="49">
        <f>$E$5</f>
        <v>0</v>
      </c>
      <c r="G23" s="19" t="s">
        <v>22</v>
      </c>
    </row>
    <row r="24" spans="1:11" x14ac:dyDescent="0.2">
      <c r="A24" s="3" t="str">
        <f>$A$5</f>
        <v>rationality</v>
      </c>
      <c r="B24" s="9">
        <f>IFERROR(($B$15)/($B$20), 0)</f>
        <v>0.4</v>
      </c>
      <c r="C24" s="6">
        <f>IFERROR(($C$15)/($C$20), 0)</f>
        <v>0.33333333333333331</v>
      </c>
      <c r="D24" s="6">
        <f>IFERROR(($D$15)/($D$20), 0)</f>
        <v>0.4285714285714286</v>
      </c>
      <c r="E24" s="7">
        <f>IFERROR(($E$15)/($E$20), 0)</f>
        <v>0</v>
      </c>
      <c r="F24" s="7">
        <f>IFERROR(($F$15)/($F$20), 0)</f>
        <v>0</v>
      </c>
      <c r="G24" s="18">
        <f>IFERROR(SUM(B24:F24) / COUNTIF(B24:F24, "&lt;&gt;0"), 0)</f>
        <v>0.38730158730158731</v>
      </c>
    </row>
    <row r="25" spans="1:11" x14ac:dyDescent="0.2">
      <c r="A25" s="3" t="str">
        <f>$B$5</f>
        <v>plan</v>
      </c>
      <c r="B25" s="8">
        <f>IFERROR(($B$16)/($B$20), 0)</f>
        <v>0.2</v>
      </c>
      <c r="C25" s="9">
        <f>IFERROR(($C$16)/($C$20), 0)</f>
        <v>0.16666666666666666</v>
      </c>
      <c r="D25" s="6">
        <f>IFERROR(($D$16)/($D$20), 0)</f>
        <v>0.14285714285714288</v>
      </c>
      <c r="E25" s="12">
        <f>IFERROR(($E$16)/($E$20), 0)</f>
        <v>0</v>
      </c>
      <c r="F25" s="12">
        <f>IFERROR(($F$16)/($F$20), 0)</f>
        <v>0</v>
      </c>
      <c r="G25" s="18">
        <f>IFERROR(SUM(B25:F25) / COUNTIF(B25:F25, "&lt;&gt;0"), 0)</f>
        <v>0.16984126984126988</v>
      </c>
    </row>
    <row r="26" spans="1:11" x14ac:dyDescent="0.2">
      <c r="A26" s="3" t="str">
        <f>$C$5</f>
        <v>promotions</v>
      </c>
      <c r="B26" s="8">
        <f>IFERROR(($B$17)/($B$20), 0)</f>
        <v>0.4</v>
      </c>
      <c r="C26" s="8">
        <f>IFERROR(($C$17)/($C$20), 0)</f>
        <v>0.5</v>
      </c>
      <c r="D26" s="9">
        <f>IFERROR(($D$17)/($D$20), 0)</f>
        <v>0.4285714285714286</v>
      </c>
      <c r="E26" s="7">
        <f>IFERROR(($E$17)/($E$20), 0)</f>
        <v>0</v>
      </c>
      <c r="F26" s="7">
        <f>IFERROR(($F$17)/($F$20), 0)</f>
        <v>0</v>
      </c>
      <c r="G26" s="18">
        <f>IFERROR(SUM(B26:F26) / COUNTIF(B26:F26, "&lt;&gt;0"), 0)</f>
        <v>0.44285714285714289</v>
      </c>
    </row>
    <row r="27" spans="1:11" x14ac:dyDescent="0.2">
      <c r="A27" s="3">
        <f>$D$5</f>
        <v>0</v>
      </c>
      <c r="B27" s="8">
        <f>IFERROR(($B$18)/($B$20), 0)</f>
        <v>0</v>
      </c>
      <c r="C27" s="8">
        <f>($C$18)/($C$20)</f>
        <v>0</v>
      </c>
      <c r="D27" s="8">
        <f>IFERROR(($D$18)/($D$20), 0)</f>
        <v>0</v>
      </c>
      <c r="E27" s="44">
        <f>IFERROR(($E$18)/($E$20), 0)</f>
        <v>0</v>
      </c>
      <c r="F27" s="7">
        <f>IFERROR(($F$18)/($F$20), 0)</f>
        <v>0</v>
      </c>
      <c r="G27" s="18">
        <f>IFERROR(SUM(B27:F27) / COUNTIF(B27:F27, "&lt;&gt;0"), 0)</f>
        <v>0</v>
      </c>
    </row>
    <row r="28" spans="1:11" x14ac:dyDescent="0.2">
      <c r="A28" s="49">
        <f>$E$5</f>
        <v>0</v>
      </c>
      <c r="B28" s="8">
        <f>IFERROR(($B$19)/($B$20), 0)</f>
        <v>0</v>
      </c>
      <c r="C28" s="8">
        <f>($C$19)/($C$20)</f>
        <v>0</v>
      </c>
      <c r="D28" s="8">
        <f>IFERROR(($D$19)/($D$20), 0)</f>
        <v>0</v>
      </c>
      <c r="E28" s="45">
        <f>IFERROR(($E$19)/($E$20), 0)</f>
        <v>0</v>
      </c>
      <c r="F28" s="44">
        <f>IFERROR(($F$19)/($F$20), 0)</f>
        <v>0</v>
      </c>
      <c r="G28" s="18">
        <f>IFERROR(SUM(B28:F28) / COUNTIF(B28:F28, "&lt;&gt;0"), 0)</f>
        <v>0</v>
      </c>
    </row>
    <row r="29" spans="1:11" x14ac:dyDescent="0.2">
      <c r="A29" s="15" t="s">
        <v>19</v>
      </c>
      <c r="B29" s="13">
        <f>SUM(B24:B28)</f>
        <v>1</v>
      </c>
      <c r="C29" s="13">
        <f>SUM(C24:C28)</f>
        <v>1</v>
      </c>
      <c r="D29" s="13">
        <f>SUM(D24:D28)</f>
        <v>1</v>
      </c>
      <c r="E29" s="20">
        <f>SUM(E24:E28)</f>
        <v>0</v>
      </c>
      <c r="F29" s="13">
        <f>SUM(F24:F28)</f>
        <v>0</v>
      </c>
    </row>
    <row r="30" spans="1:11" x14ac:dyDescent="0.2">
      <c r="A30" s="14" t="s">
        <v>21</v>
      </c>
      <c r="B30" s="13">
        <f>$B$20</f>
        <v>2.5</v>
      </c>
      <c r="C30" s="13">
        <f>$C$20</f>
        <v>6</v>
      </c>
      <c r="D30" s="13">
        <f>$D$20</f>
        <v>2.333333333333333</v>
      </c>
      <c r="E30" s="13">
        <f>$E$20</f>
        <v>0</v>
      </c>
      <c r="F30" s="53">
        <f>$F$20</f>
        <v>0</v>
      </c>
    </row>
    <row r="33" spans="1:9" x14ac:dyDescent="0.2">
      <c r="A33" s="1" t="s">
        <v>23</v>
      </c>
    </row>
    <row r="34" spans="1:9" ht="17" thickBot="1" x14ac:dyDescent="0.25">
      <c r="A34" s="21" t="s">
        <v>22</v>
      </c>
      <c r="B34" s="22">
        <f>$G$24</f>
        <v>0.38730158730158731</v>
      </c>
      <c r="C34" s="22">
        <f>$G$25</f>
        <v>0.16984126984126988</v>
      </c>
      <c r="D34" s="22">
        <f>$G$26</f>
        <v>0.44285714285714289</v>
      </c>
      <c r="E34" s="22">
        <f>$G$27</f>
        <v>0</v>
      </c>
      <c r="F34" s="22">
        <f>$G$28</f>
        <v>0</v>
      </c>
    </row>
    <row r="35" spans="1:9" ht="17" thickTop="1" x14ac:dyDescent="0.2">
      <c r="A35" s="4" t="s">
        <v>15</v>
      </c>
      <c r="B35" s="3" t="str">
        <f>$A$5</f>
        <v>rationality</v>
      </c>
      <c r="C35" s="3" t="str">
        <f>$B$5</f>
        <v>plan</v>
      </c>
      <c r="D35" s="3" t="str">
        <f>$C$5</f>
        <v>promotions</v>
      </c>
      <c r="E35" s="46">
        <f>$D$5</f>
        <v>0</v>
      </c>
      <c r="F35" s="49">
        <f>$E$5</f>
        <v>0</v>
      </c>
      <c r="G35" s="24" t="s">
        <v>24</v>
      </c>
      <c r="H35" s="19" t="s">
        <v>22</v>
      </c>
      <c r="I35" s="25" t="s">
        <v>25</v>
      </c>
    </row>
    <row r="36" spans="1:9" x14ac:dyDescent="0.2">
      <c r="A36" s="3" t="str">
        <f>$A$5</f>
        <v>rationality</v>
      </c>
      <c r="B36" s="9">
        <f>($B$15)*($G$24)</f>
        <v>0.38730158730158731</v>
      </c>
      <c r="C36" s="6">
        <f>($C$15)*($G$25)</f>
        <v>0.33968253968253975</v>
      </c>
      <c r="D36" s="6">
        <f>($D$15)*($G$26)</f>
        <v>0.44285714285714289</v>
      </c>
      <c r="E36" s="6">
        <f>($E$15)*($G$27)</f>
        <v>0</v>
      </c>
      <c r="F36" s="6">
        <f>($F$15)*($G$28)</f>
        <v>0</v>
      </c>
      <c r="G36" s="23">
        <f>SUM(B36:F36)</f>
        <v>1.1698412698412699</v>
      </c>
      <c r="H36" s="18">
        <f>$G$24</f>
        <v>0.38730158730158731</v>
      </c>
      <c r="I36" s="2">
        <f>IFERROR(($G$36)/($H$36), 0)</f>
        <v>3.0204918032786887</v>
      </c>
    </row>
    <row r="37" spans="1:9" x14ac:dyDescent="0.2">
      <c r="A37" s="3" t="str">
        <f>$B$5</f>
        <v>plan</v>
      </c>
      <c r="B37" s="8">
        <f>($B$16)*($G$24)</f>
        <v>0.19365079365079366</v>
      </c>
      <c r="C37" s="9">
        <f>($C$16)*($G$25)</f>
        <v>0.16984126984126988</v>
      </c>
      <c r="D37" s="6">
        <f>($D$16)*($G$26)</f>
        <v>0.14761904761904762</v>
      </c>
      <c r="E37" s="47">
        <f>($E$16)*($G$27)</f>
        <v>0</v>
      </c>
      <c r="F37" s="6">
        <f>($F$16)*($G$28)</f>
        <v>0</v>
      </c>
      <c r="G37" s="23">
        <f>SUM(B37:F37)</f>
        <v>0.51111111111111118</v>
      </c>
      <c r="H37" s="18">
        <f>$G$25</f>
        <v>0.16984126984126988</v>
      </c>
      <c r="I37" s="2">
        <f>IFERROR(($G$37)/($H$37), 0)</f>
        <v>3.009345794392523</v>
      </c>
    </row>
    <row r="38" spans="1:9" x14ac:dyDescent="0.2">
      <c r="A38" s="3" t="str">
        <f>$C$5</f>
        <v>promotions</v>
      </c>
      <c r="B38" s="8">
        <f>($B$17)*($G$24)</f>
        <v>0.38730158730158731</v>
      </c>
      <c r="C38" s="8">
        <f>($C$17)*($G$25)</f>
        <v>0.5095238095238096</v>
      </c>
      <c r="D38" s="9">
        <f>($D$17)*($G$26)</f>
        <v>0.44285714285714289</v>
      </c>
      <c r="E38" s="6">
        <f>($E$17)*($G$27)</f>
        <v>0</v>
      </c>
      <c r="F38" s="6">
        <f>($F$17)*($G$28)</f>
        <v>0</v>
      </c>
      <c r="G38" s="23">
        <f>SUM(B38:F38)</f>
        <v>1.3396825396825398</v>
      </c>
      <c r="H38" s="18">
        <f>$G$26</f>
        <v>0.44285714285714289</v>
      </c>
      <c r="I38" s="2">
        <f>IFERROR(($G$38)/($H$38), 0)</f>
        <v>3.0250896057347672</v>
      </c>
    </row>
    <row r="39" spans="1:9" x14ac:dyDescent="0.2">
      <c r="A39" s="3">
        <f>$D$5</f>
        <v>0</v>
      </c>
      <c r="B39" s="8">
        <f>($B$18)*($G$24)</f>
        <v>0</v>
      </c>
      <c r="C39" s="8">
        <f>($C$18)*($G$25)</f>
        <v>0</v>
      </c>
      <c r="D39" s="8">
        <f>($D$18)*($G$26)</f>
        <v>0</v>
      </c>
      <c r="E39" s="9">
        <f>($E$18)*($G$27)</f>
        <v>0</v>
      </c>
      <c r="F39" s="6">
        <f>($F$18)*($G$28)</f>
        <v>0</v>
      </c>
      <c r="G39" s="23">
        <f>SUM(B39:F39)</f>
        <v>0</v>
      </c>
      <c r="H39" s="18">
        <f>$G$27</f>
        <v>0</v>
      </c>
      <c r="I39" s="2">
        <f>IFERROR(($G$39)/($H$39), 0)</f>
        <v>0</v>
      </c>
    </row>
    <row r="40" spans="1:9" x14ac:dyDescent="0.2">
      <c r="A40" s="49">
        <f>$E$5</f>
        <v>0</v>
      </c>
      <c r="B40" s="51">
        <f>($B$19)*($G$24)</f>
        <v>0</v>
      </c>
      <c r="C40" s="10">
        <f>($C$19)*($G$25)</f>
        <v>0</v>
      </c>
      <c r="D40" s="10">
        <f>($D$19)*($G$26)</f>
        <v>0</v>
      </c>
      <c r="E40" s="52">
        <f>($E$19)*($G$27)</f>
        <v>0</v>
      </c>
      <c r="F40" s="11">
        <f>($F$19)*($G$28)</f>
        <v>0</v>
      </c>
      <c r="G40" s="23">
        <f>SUM(B40:F40)</f>
        <v>0</v>
      </c>
      <c r="H40" s="18">
        <f>$G$28</f>
        <v>0</v>
      </c>
      <c r="I40" s="2">
        <f>IFERROR(($G$40)/($H$40), 0)</f>
        <v>0</v>
      </c>
    </row>
    <row r="42" spans="1:9" ht="17" thickBot="1" x14ac:dyDescent="0.25">
      <c r="A42" s="1" t="s">
        <v>31</v>
      </c>
    </row>
    <row r="43" spans="1:9" ht="17" thickBot="1" x14ac:dyDescent="0.25">
      <c r="A43" s="26" t="s">
        <v>26</v>
      </c>
      <c r="B43" s="28" t="s">
        <v>27</v>
      </c>
      <c r="C43" s="32" t="s">
        <v>28</v>
      </c>
      <c r="D43" s="35" t="s">
        <v>30</v>
      </c>
    </row>
    <row r="44" spans="1:9" ht="18" thickTop="1" thickBot="1" x14ac:dyDescent="0.25">
      <c r="A44" s="27">
        <f>SUM($I$36:$I$40) / COUNTIF(I36:I40, "&lt;&gt;0")</f>
        <v>3.0183090678019933</v>
      </c>
      <c r="B44" s="29">
        <f>($A$44 - COUNTIF(I36:I40, "&lt;&gt;0")) / (COUNTIF(I36:I40, "&lt;&gt;0") - 1)</f>
        <v>9.1545339009966309E-3</v>
      </c>
      <c r="C44" s="33">
        <f>B44/B46</f>
        <v>1.5783679139649363E-2</v>
      </c>
      <c r="D44" s="36" t="b">
        <f>C44&lt;C46</f>
        <v>1</v>
      </c>
    </row>
    <row r="45" spans="1:9" x14ac:dyDescent="0.2">
      <c r="B45" s="30" t="s">
        <v>39</v>
      </c>
      <c r="C45" s="34" t="s">
        <v>29</v>
      </c>
    </row>
    <row r="46" spans="1:9" ht="17" thickBot="1" x14ac:dyDescent="0.25">
      <c r="B46" s="31">
        <f>IF(B50=5, F49, IF(B50=4, E49, IF(B50=3, D49, C49)))</f>
        <v>0.57999999999999996</v>
      </c>
      <c r="C46" s="31">
        <v>0.15</v>
      </c>
    </row>
    <row r="47" spans="1:9" x14ac:dyDescent="0.2">
      <c r="A47" s="1" t="s">
        <v>37</v>
      </c>
    </row>
    <row r="48" spans="1:9" x14ac:dyDescent="0.2">
      <c r="A48" s="58" t="s">
        <v>38</v>
      </c>
      <c r="B48" s="58">
        <v>1</v>
      </c>
      <c r="C48" s="58">
        <v>2</v>
      </c>
      <c r="D48" s="58">
        <v>3</v>
      </c>
      <c r="E48" s="58">
        <v>4</v>
      </c>
      <c r="F48" s="58">
        <v>5</v>
      </c>
    </row>
    <row r="49" spans="1:6" ht="17" thickBot="1" x14ac:dyDescent="0.25">
      <c r="A49" s="59" t="s">
        <v>39</v>
      </c>
      <c r="B49" s="60">
        <v>0</v>
      </c>
      <c r="C49" s="2">
        <v>0</v>
      </c>
      <c r="D49" s="2">
        <v>0.57999999999999996</v>
      </c>
      <c r="E49" s="2">
        <v>0.9</v>
      </c>
      <c r="F49" s="2">
        <v>1.1200000000000001</v>
      </c>
    </row>
    <row r="50" spans="1:6" ht="17" thickBot="1" x14ac:dyDescent="0.25">
      <c r="A50" s="61" t="s">
        <v>40</v>
      </c>
      <c r="B50" s="62">
        <f>COUNTIF(I36:I40, "&lt;&gt;0")</f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52F9-DAF2-C048-87F2-6E44FD861D06}">
  <dimension ref="A1:K50"/>
  <sheetViews>
    <sheetView zoomScale="95" workbookViewId="0">
      <selection activeCell="H20" sqref="H20"/>
    </sheetView>
  </sheetViews>
  <sheetFormatPr baseColWidth="10" defaultRowHeight="16" x14ac:dyDescent="0.2"/>
  <cols>
    <col min="1" max="15" width="15.6640625" customWidth="1"/>
  </cols>
  <sheetData>
    <row r="1" spans="1:11" x14ac:dyDescent="0.2">
      <c r="A1" s="1" t="s">
        <v>35</v>
      </c>
    </row>
    <row r="3" spans="1:11" x14ac:dyDescent="0.2">
      <c r="A3" s="1" t="s">
        <v>5</v>
      </c>
    </row>
    <row r="4" spans="1:11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36</v>
      </c>
    </row>
    <row r="5" spans="1:11" x14ac:dyDescent="0.2">
      <c r="A5" s="54" t="s">
        <v>49</v>
      </c>
      <c r="B5" s="54" t="s">
        <v>50</v>
      </c>
      <c r="C5" s="54" t="s">
        <v>51</v>
      </c>
      <c r="D5" s="54" t="s">
        <v>52</v>
      </c>
      <c r="E5" s="40"/>
    </row>
    <row r="8" spans="1:11" x14ac:dyDescent="0.2">
      <c r="A8" s="1" t="s">
        <v>4</v>
      </c>
    </row>
    <row r="10" spans="1:11" x14ac:dyDescent="0.2">
      <c r="A10" s="3" t="s">
        <v>6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</row>
    <row r="11" spans="1:11" x14ac:dyDescent="0.2">
      <c r="A11" s="5" t="s">
        <v>7</v>
      </c>
      <c r="B11" s="2">
        <v>1</v>
      </c>
      <c r="C11" s="2">
        <v>3</v>
      </c>
      <c r="D11" s="2">
        <v>5</v>
      </c>
      <c r="E11" s="2">
        <v>7</v>
      </c>
      <c r="F11" s="2">
        <v>9</v>
      </c>
      <c r="G11" t="s">
        <v>13</v>
      </c>
    </row>
    <row r="13" spans="1:11" x14ac:dyDescent="0.2">
      <c r="A13" s="1" t="s">
        <v>14</v>
      </c>
      <c r="K13" s="16"/>
    </row>
    <row r="14" spans="1:11" x14ac:dyDescent="0.2">
      <c r="A14" s="48" t="s">
        <v>15</v>
      </c>
      <c r="B14" s="49" t="str">
        <f>$A$5</f>
        <v>resolution</v>
      </c>
      <c r="C14" s="49" t="str">
        <f>$B$5</f>
        <v>stability</v>
      </c>
      <c r="D14" s="49" t="str">
        <f>$C$5</f>
        <v>no ads</v>
      </c>
      <c r="E14" s="49" t="str">
        <f>$D$5</f>
        <v>sound</v>
      </c>
      <c r="F14" s="49">
        <f>$E$5</f>
        <v>0</v>
      </c>
      <c r="K14" s="17"/>
    </row>
    <row r="15" spans="1:11" x14ac:dyDescent="0.2">
      <c r="A15" s="49" t="str">
        <f>$A$5</f>
        <v>resolution</v>
      </c>
      <c r="B15" s="37">
        <v>1</v>
      </c>
      <c r="C15" s="41">
        <v>0.33333333333333331</v>
      </c>
      <c r="D15" s="41">
        <v>3</v>
      </c>
      <c r="E15" s="41">
        <v>3</v>
      </c>
      <c r="F15" s="55">
        <v>0</v>
      </c>
      <c r="G15" t="s">
        <v>16</v>
      </c>
      <c r="K15" s="17"/>
    </row>
    <row r="16" spans="1:11" x14ac:dyDescent="0.2">
      <c r="A16" s="49" t="str">
        <f>$B$5</f>
        <v>stability</v>
      </c>
      <c r="B16" s="38">
        <f>IFERROR(1 / C15, 0)</f>
        <v>3</v>
      </c>
      <c r="C16" s="37">
        <f>IF(C15&lt;&gt;0, 1, 0)</f>
        <v>1</v>
      </c>
      <c r="D16" s="41">
        <v>4</v>
      </c>
      <c r="E16" s="56">
        <v>3</v>
      </c>
      <c r="F16" s="43">
        <v>0</v>
      </c>
      <c r="G16" t="s">
        <v>17</v>
      </c>
      <c r="K16" s="17"/>
    </row>
    <row r="17" spans="1:11" x14ac:dyDescent="0.2">
      <c r="A17" s="49" t="str">
        <f>$C$5</f>
        <v>no ads</v>
      </c>
      <c r="B17" s="38">
        <f>IFERROR(1 / D15, 0)</f>
        <v>0.33333333333333331</v>
      </c>
      <c r="C17" s="38">
        <f>IFERROR(1 / D16, 0)</f>
        <v>0.25</v>
      </c>
      <c r="D17" s="37">
        <f>IF(AND(D15&lt;&gt;0, D16&lt;&gt;0), 1, 0)</f>
        <v>1</v>
      </c>
      <c r="E17" s="41">
        <v>2</v>
      </c>
      <c r="F17" s="42">
        <v>0</v>
      </c>
      <c r="G17" t="s">
        <v>18</v>
      </c>
      <c r="K17" s="17"/>
    </row>
    <row r="18" spans="1:11" x14ac:dyDescent="0.2">
      <c r="A18" s="49" t="str">
        <f>$D$5</f>
        <v>sound</v>
      </c>
      <c r="B18" s="38">
        <f>IFERROR(1 / E15, 0)</f>
        <v>0.33333333333333331</v>
      </c>
      <c r="C18" s="38">
        <f>IFERROR(1 / E16, 0)</f>
        <v>0.33333333333333331</v>
      </c>
      <c r="D18" s="38">
        <f>IFERROR(1 / E17, 0)</f>
        <v>0.5</v>
      </c>
      <c r="E18" s="37">
        <f>IF(AND(E15&lt;&gt;0, E16&lt;&gt;0, E17&lt;&gt;0), 1, 0)</f>
        <v>1</v>
      </c>
      <c r="F18" s="57">
        <v>0</v>
      </c>
      <c r="K18" s="17"/>
    </row>
    <row r="19" spans="1:11" x14ac:dyDescent="0.2">
      <c r="A19" s="49">
        <f>$E$5</f>
        <v>0</v>
      </c>
      <c r="B19" s="38">
        <f>IFERROR(1 / F15, 0)</f>
        <v>0</v>
      </c>
      <c r="C19" s="38">
        <f>IFERROR(1 / F16, 0)</f>
        <v>0</v>
      </c>
      <c r="D19" s="38">
        <f>IFERROR(1 / F17, 0)</f>
        <v>0</v>
      </c>
      <c r="E19" s="38">
        <f>IFERROR(1 / F18, 0)</f>
        <v>0</v>
      </c>
      <c r="F19" s="37">
        <f>IF(AND(F17&lt;&gt;0, F18&lt;&gt;0, F16&lt;&gt;0, F15&lt;&gt;0), 1, 0)</f>
        <v>0</v>
      </c>
      <c r="K19" s="17"/>
    </row>
    <row r="20" spans="1:11" x14ac:dyDescent="0.2">
      <c r="A20" s="50" t="s">
        <v>19</v>
      </c>
      <c r="B20" s="39">
        <f>SUM(B15:B19)</f>
        <v>4.6666666666666661</v>
      </c>
      <c r="C20" s="39">
        <f>SUM(C15:C19)</f>
        <v>1.9166666666666665</v>
      </c>
      <c r="D20" s="39">
        <f>SUM(D15:D19)</f>
        <v>8.5</v>
      </c>
      <c r="E20" s="39">
        <f>SUM(E15:E19)</f>
        <v>9</v>
      </c>
      <c r="F20" s="39">
        <f>SUM(F15:F19)</f>
        <v>0</v>
      </c>
      <c r="K20" s="17"/>
    </row>
    <row r="22" spans="1:11" x14ac:dyDescent="0.2">
      <c r="A22" s="1" t="s">
        <v>20</v>
      </c>
    </row>
    <row r="23" spans="1:11" x14ac:dyDescent="0.2">
      <c r="A23" s="4" t="s">
        <v>15</v>
      </c>
      <c r="B23" s="3" t="str">
        <f>$A$5</f>
        <v>resolution</v>
      </c>
      <c r="C23" s="3" t="str">
        <f>$B$5</f>
        <v>stability</v>
      </c>
      <c r="D23" s="3" t="str">
        <f>$C$5</f>
        <v>no ads</v>
      </c>
      <c r="E23" s="3" t="str">
        <f>$D$5</f>
        <v>sound</v>
      </c>
      <c r="F23" s="49">
        <f>$E$5</f>
        <v>0</v>
      </c>
      <c r="G23" s="19" t="s">
        <v>22</v>
      </c>
    </row>
    <row r="24" spans="1:11" x14ac:dyDescent="0.2">
      <c r="A24" s="3" t="str">
        <f>$A$5</f>
        <v>resolution</v>
      </c>
      <c r="B24" s="9">
        <f>IFERROR(($B$15)/($B$20), 0)</f>
        <v>0.2142857142857143</v>
      </c>
      <c r="C24" s="6">
        <f>IFERROR(($C$15)/($C$20), 0)</f>
        <v>0.17391304347826086</v>
      </c>
      <c r="D24" s="6">
        <f>IFERROR(($D$15)/($D$20), 0)</f>
        <v>0.35294117647058826</v>
      </c>
      <c r="E24" s="7">
        <f>IFERROR(($E$15)/($E$20), 0)</f>
        <v>0.33333333333333331</v>
      </c>
      <c r="F24" s="7">
        <f>IFERROR(($F$15)/($F$20), 0)</f>
        <v>0</v>
      </c>
      <c r="G24" s="18">
        <f>IFERROR(SUM(B24:F24) / COUNTIF(B24:F24, "&lt;&gt;0"), 0)</f>
        <v>0.26861831689197418</v>
      </c>
    </row>
    <row r="25" spans="1:11" x14ac:dyDescent="0.2">
      <c r="A25" s="3" t="str">
        <f>$B$5</f>
        <v>stability</v>
      </c>
      <c r="B25" s="8">
        <f>IFERROR(($B$16)/($B$20), 0)</f>
        <v>0.6428571428571429</v>
      </c>
      <c r="C25" s="9">
        <f>IFERROR(($C$16)/($C$20), 0)</f>
        <v>0.52173913043478259</v>
      </c>
      <c r="D25" s="6">
        <f>IFERROR(($D$16)/($D$20), 0)</f>
        <v>0.47058823529411764</v>
      </c>
      <c r="E25" s="12">
        <f>IFERROR(($E$16)/($E$20), 0)</f>
        <v>0.33333333333333331</v>
      </c>
      <c r="F25" s="12">
        <f>IFERROR(($F$16)/($F$20), 0)</f>
        <v>0</v>
      </c>
      <c r="G25" s="18">
        <f>IFERROR(SUM(B25:F25) / COUNTIF(B25:F25, "&lt;&gt;0"), 0)</f>
        <v>0.49212946047984413</v>
      </c>
    </row>
    <row r="26" spans="1:11" x14ac:dyDescent="0.2">
      <c r="A26" s="3" t="str">
        <f>$C$5</f>
        <v>no ads</v>
      </c>
      <c r="B26" s="8">
        <f>IFERROR(($B$17)/($B$20), 0)</f>
        <v>7.1428571428571438E-2</v>
      </c>
      <c r="C26" s="8">
        <f>IFERROR(($C$17)/($C$20), 0)</f>
        <v>0.13043478260869565</v>
      </c>
      <c r="D26" s="9">
        <f>IFERROR(($D$17)/($D$20), 0)</f>
        <v>0.11764705882352941</v>
      </c>
      <c r="E26" s="7">
        <f>IFERROR(($E$17)/($E$20), 0)</f>
        <v>0.22222222222222221</v>
      </c>
      <c r="F26" s="7">
        <f>IFERROR(($F$17)/($F$20), 0)</f>
        <v>0</v>
      </c>
      <c r="G26" s="18">
        <f>IFERROR(SUM(B26:F26) / COUNTIF(B26:F26, "&lt;&gt;0"), 0)</f>
        <v>0.13543315877075468</v>
      </c>
    </row>
    <row r="27" spans="1:11" x14ac:dyDescent="0.2">
      <c r="A27" s="3" t="str">
        <f>$D$5</f>
        <v>sound</v>
      </c>
      <c r="B27" s="8">
        <f>IFERROR(($B$18)/($B$20), 0)</f>
        <v>7.1428571428571438E-2</v>
      </c>
      <c r="C27" s="8">
        <f>($C$18)/($C$20)</f>
        <v>0.17391304347826086</v>
      </c>
      <c r="D27" s="8">
        <f>IFERROR(($D$18)/($D$20), 0)</f>
        <v>5.8823529411764705E-2</v>
      </c>
      <c r="E27" s="44">
        <f>IFERROR(($E$18)/($E$20), 0)</f>
        <v>0.1111111111111111</v>
      </c>
      <c r="F27" s="7">
        <f>IFERROR(($F$18)/($F$20), 0)</f>
        <v>0</v>
      </c>
      <c r="G27" s="18">
        <f>IFERROR(SUM(B27:F27) / COUNTIF(B27:F27, "&lt;&gt;0"), 0)</f>
        <v>0.10381906385742704</v>
      </c>
    </row>
    <row r="28" spans="1:11" x14ac:dyDescent="0.2">
      <c r="A28" s="49">
        <f>$E$5</f>
        <v>0</v>
      </c>
      <c r="B28" s="8">
        <f>IFERROR(($B$19)/($B$20), 0)</f>
        <v>0</v>
      </c>
      <c r="C28" s="8">
        <f>($C$19)/($C$20)</f>
        <v>0</v>
      </c>
      <c r="D28" s="8">
        <f>IFERROR(($D$19)/($D$20), 0)</f>
        <v>0</v>
      </c>
      <c r="E28" s="45">
        <f>IFERROR(($E$19)/($E$20), 0)</f>
        <v>0</v>
      </c>
      <c r="F28" s="44">
        <f>IFERROR(($F$19)/($F$20), 0)</f>
        <v>0</v>
      </c>
      <c r="G28" s="18">
        <f>IFERROR(SUM(B28:F28) / COUNTIF(B28:F28, "&lt;&gt;0"), 0)</f>
        <v>0</v>
      </c>
    </row>
    <row r="29" spans="1:11" x14ac:dyDescent="0.2">
      <c r="A29" s="15" t="s">
        <v>19</v>
      </c>
      <c r="B29" s="13">
        <f>SUM(B24:B28)</f>
        <v>1</v>
      </c>
      <c r="C29" s="13">
        <f>SUM(C24:C28)</f>
        <v>1</v>
      </c>
      <c r="D29" s="13">
        <f>SUM(D24:D28)</f>
        <v>1</v>
      </c>
      <c r="E29" s="20">
        <f>SUM(E24:E28)</f>
        <v>1</v>
      </c>
      <c r="F29" s="13">
        <f>SUM(F24:F28)</f>
        <v>0</v>
      </c>
    </row>
    <row r="30" spans="1:11" x14ac:dyDescent="0.2">
      <c r="A30" s="14" t="s">
        <v>21</v>
      </c>
      <c r="B30" s="13">
        <f>$B$20</f>
        <v>4.6666666666666661</v>
      </c>
      <c r="C30" s="13">
        <f>$C$20</f>
        <v>1.9166666666666665</v>
      </c>
      <c r="D30" s="13">
        <f>$D$20</f>
        <v>8.5</v>
      </c>
      <c r="E30" s="13">
        <f>$E$20</f>
        <v>9</v>
      </c>
      <c r="F30" s="53">
        <f>$F$20</f>
        <v>0</v>
      </c>
    </row>
    <row r="33" spans="1:9" x14ac:dyDescent="0.2">
      <c r="A33" s="1" t="s">
        <v>23</v>
      </c>
    </row>
    <row r="34" spans="1:9" ht="17" thickBot="1" x14ac:dyDescent="0.25">
      <c r="A34" s="21" t="s">
        <v>22</v>
      </c>
      <c r="B34" s="22">
        <f>$G$24</f>
        <v>0.26861831689197418</v>
      </c>
      <c r="C34" s="22">
        <f>$G$25</f>
        <v>0.49212946047984413</v>
      </c>
      <c r="D34" s="22">
        <f>$G$26</f>
        <v>0.13543315877075468</v>
      </c>
      <c r="E34" s="22">
        <f>$G$27</f>
        <v>0.10381906385742704</v>
      </c>
      <c r="F34" s="22">
        <f>$G$28</f>
        <v>0</v>
      </c>
    </row>
    <row r="35" spans="1:9" ht="17" thickTop="1" x14ac:dyDescent="0.2">
      <c r="A35" s="4" t="s">
        <v>15</v>
      </c>
      <c r="B35" s="3" t="str">
        <f>$A$5</f>
        <v>resolution</v>
      </c>
      <c r="C35" s="3" t="str">
        <f>$B$5</f>
        <v>stability</v>
      </c>
      <c r="D35" s="3" t="str">
        <f>$C$5</f>
        <v>no ads</v>
      </c>
      <c r="E35" s="46" t="str">
        <f>$D$5</f>
        <v>sound</v>
      </c>
      <c r="F35" s="49">
        <f>$E$5</f>
        <v>0</v>
      </c>
      <c r="G35" s="24" t="s">
        <v>24</v>
      </c>
      <c r="H35" s="19" t="s">
        <v>22</v>
      </c>
      <c r="I35" s="25" t="s">
        <v>25</v>
      </c>
    </row>
    <row r="36" spans="1:9" x14ac:dyDescent="0.2">
      <c r="A36" s="3" t="str">
        <f>$A$5</f>
        <v>resolution</v>
      </c>
      <c r="B36" s="9">
        <f>($B$15)*($G$24)</f>
        <v>0.26861831689197418</v>
      </c>
      <c r="C36" s="6">
        <f>($C$15)*($G$25)</f>
        <v>0.16404315349328136</v>
      </c>
      <c r="D36" s="6">
        <f>($D$15)*($G$26)</f>
        <v>0.40629947631226404</v>
      </c>
      <c r="E36" s="6">
        <f>($E$15)*($G$27)</f>
        <v>0.31145719157228113</v>
      </c>
      <c r="F36" s="6">
        <f>($F$15)*($G$28)</f>
        <v>0</v>
      </c>
      <c r="G36" s="23">
        <f>SUM(B36:F36)</f>
        <v>1.1504181382698007</v>
      </c>
      <c r="H36" s="18">
        <f>$G$24</f>
        <v>0.26861831689197418</v>
      </c>
      <c r="I36" s="2">
        <f>IFERROR(($G$36)/($H$36), 0)</f>
        <v>4.2827240955889296</v>
      </c>
    </row>
    <row r="37" spans="1:9" x14ac:dyDescent="0.2">
      <c r="A37" s="3" t="str">
        <f>$B$5</f>
        <v>stability</v>
      </c>
      <c r="B37" s="8">
        <f>($B$16)*($G$24)</f>
        <v>0.8058549506759225</v>
      </c>
      <c r="C37" s="9">
        <f>($C$16)*($G$25)</f>
        <v>0.49212946047984413</v>
      </c>
      <c r="D37" s="6">
        <f>($D$16)*($G$26)</f>
        <v>0.54173263508301872</v>
      </c>
      <c r="E37" s="47">
        <f>($E$16)*($G$27)</f>
        <v>0.31145719157228113</v>
      </c>
      <c r="F37" s="6">
        <f>($F$16)*($G$28)</f>
        <v>0</v>
      </c>
      <c r="G37" s="23">
        <f>SUM(B37:F37)</f>
        <v>2.1511742378110665</v>
      </c>
      <c r="H37" s="18">
        <f>$G$25</f>
        <v>0.49212946047984413</v>
      </c>
      <c r="I37" s="2">
        <f>IFERROR(($G$37)/($H$37), 0)</f>
        <v>4.3711551747249464</v>
      </c>
    </row>
    <row r="38" spans="1:9" x14ac:dyDescent="0.2">
      <c r="A38" s="3" t="str">
        <f>$C$5</f>
        <v>no ads</v>
      </c>
      <c r="B38" s="8">
        <f>($B$17)*($G$24)</f>
        <v>8.9539438963991386E-2</v>
      </c>
      <c r="C38" s="8">
        <f>($C$17)*($G$25)</f>
        <v>0.12303236511996103</v>
      </c>
      <c r="D38" s="9">
        <f>($D$17)*($G$26)</f>
        <v>0.13543315877075468</v>
      </c>
      <c r="E38" s="6">
        <f>($E$17)*($G$27)</f>
        <v>0.20763812771485407</v>
      </c>
      <c r="F38" s="6">
        <f>($F$17)*($G$28)</f>
        <v>0</v>
      </c>
      <c r="G38" s="23">
        <f>SUM(B38:F38)</f>
        <v>0.55564309056956118</v>
      </c>
      <c r="H38" s="18">
        <f>$G$26</f>
        <v>0.13543315877075468</v>
      </c>
      <c r="I38" s="2">
        <f>IFERROR(($G$38)/($H$38), 0)</f>
        <v>4.1027108546592235</v>
      </c>
    </row>
    <row r="39" spans="1:9" x14ac:dyDescent="0.2">
      <c r="A39" s="3" t="str">
        <f>$D$5</f>
        <v>sound</v>
      </c>
      <c r="B39" s="8">
        <f>($B$18)*($G$24)</f>
        <v>8.9539438963991386E-2</v>
      </c>
      <c r="C39" s="8">
        <f>($C$18)*($G$25)</f>
        <v>0.16404315349328136</v>
      </c>
      <c r="D39" s="8">
        <f>($D$18)*($G$26)</f>
        <v>6.771657938537734E-2</v>
      </c>
      <c r="E39" s="9">
        <f>($E$18)*($G$27)</f>
        <v>0.10381906385742704</v>
      </c>
      <c r="F39" s="6">
        <f>($F$18)*($G$28)</f>
        <v>0</v>
      </c>
      <c r="G39" s="23">
        <f>SUM(B39:F39)</f>
        <v>0.42511823570007712</v>
      </c>
      <c r="H39" s="18">
        <f>$G$27</f>
        <v>0.10381906385742704</v>
      </c>
      <c r="I39" s="2">
        <f>IFERROR(($G$39)/($H$39), 0)</f>
        <v>4.0947993548071748</v>
      </c>
    </row>
    <row r="40" spans="1:9" x14ac:dyDescent="0.2">
      <c r="A40" s="49">
        <f>$E$5</f>
        <v>0</v>
      </c>
      <c r="B40" s="51">
        <f>($B$19)*($G$24)</f>
        <v>0</v>
      </c>
      <c r="C40" s="10">
        <f>($C$19)*($G$25)</f>
        <v>0</v>
      </c>
      <c r="D40" s="10">
        <f>($D$19)*($G$26)</f>
        <v>0</v>
      </c>
      <c r="E40" s="52">
        <f>($E$19)*($G$27)</f>
        <v>0</v>
      </c>
      <c r="F40" s="11">
        <f>($F$19)*($G$28)</f>
        <v>0</v>
      </c>
      <c r="G40" s="23">
        <f>SUM(B40:F40)</f>
        <v>0</v>
      </c>
      <c r="H40" s="18">
        <f>$G$28</f>
        <v>0</v>
      </c>
      <c r="I40" s="2">
        <f>IFERROR(($G$40)/($H$40), 0)</f>
        <v>0</v>
      </c>
    </row>
    <row r="42" spans="1:9" ht="17" thickBot="1" x14ac:dyDescent="0.25">
      <c r="A42" s="1" t="s">
        <v>31</v>
      </c>
    </row>
    <row r="43" spans="1:9" ht="17" thickBot="1" x14ac:dyDescent="0.25">
      <c r="A43" s="26" t="s">
        <v>26</v>
      </c>
      <c r="B43" s="28" t="s">
        <v>27</v>
      </c>
      <c r="C43" s="32" t="s">
        <v>28</v>
      </c>
      <c r="D43" s="35" t="s">
        <v>30</v>
      </c>
    </row>
    <row r="44" spans="1:9" ht="18" thickTop="1" thickBot="1" x14ac:dyDescent="0.25">
      <c r="A44" s="27">
        <f>SUM($I$36:$I$40) / COUNTIF(I36:I40, "&lt;&gt;0")</f>
        <v>4.2128473699450684</v>
      </c>
      <c r="B44" s="29">
        <f>($A$44 - COUNTIF(I36:I40, "&lt;&gt;0")) / (COUNTIF(I36:I40, "&lt;&gt;0") - 1)</f>
        <v>7.0949123315022788E-2</v>
      </c>
      <c r="C44" s="33">
        <f>B44/B46</f>
        <v>7.8832359238914212E-2</v>
      </c>
      <c r="D44" s="36" t="b">
        <f>C44&lt;C46</f>
        <v>1</v>
      </c>
    </row>
    <row r="45" spans="1:9" x14ac:dyDescent="0.2">
      <c r="B45" s="30" t="s">
        <v>39</v>
      </c>
      <c r="C45" s="34" t="s">
        <v>29</v>
      </c>
    </row>
    <row r="46" spans="1:9" ht="17" thickBot="1" x14ac:dyDescent="0.25">
      <c r="B46" s="31">
        <f>IF(B50=5, F49, IF(B50=4, E49, IF(B50=3, D49, C49)))</f>
        <v>0.9</v>
      </c>
      <c r="C46" s="31">
        <v>0.15</v>
      </c>
    </row>
    <row r="47" spans="1:9" x14ac:dyDescent="0.2">
      <c r="A47" s="1" t="s">
        <v>37</v>
      </c>
    </row>
    <row r="48" spans="1:9" x14ac:dyDescent="0.2">
      <c r="A48" s="58" t="s">
        <v>38</v>
      </c>
      <c r="B48" s="58">
        <v>1</v>
      </c>
      <c r="C48" s="58">
        <v>2</v>
      </c>
      <c r="D48" s="58">
        <v>3</v>
      </c>
      <c r="E48" s="58">
        <v>4</v>
      </c>
      <c r="F48" s="58">
        <v>5</v>
      </c>
    </row>
    <row r="49" spans="1:6" ht="17" thickBot="1" x14ac:dyDescent="0.25">
      <c r="A49" s="59" t="s">
        <v>39</v>
      </c>
      <c r="B49" s="60">
        <v>0</v>
      </c>
      <c r="C49" s="2">
        <v>0</v>
      </c>
      <c r="D49" s="2">
        <v>0.57999999999999996</v>
      </c>
      <c r="E49" s="2">
        <v>0.9</v>
      </c>
      <c r="F49" s="2">
        <v>1.1200000000000001</v>
      </c>
    </row>
    <row r="50" spans="1:6" ht="17" thickBot="1" x14ac:dyDescent="0.25">
      <c r="A50" s="61" t="s">
        <v>40</v>
      </c>
      <c r="B50" s="62">
        <f>COUNTIF(I36:I40, "&lt;&gt;0")</f>
        <v>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B154-A507-7846-BD54-009F1D90E08D}">
  <dimension ref="A1:K50"/>
  <sheetViews>
    <sheetView zoomScale="95" workbookViewId="0">
      <selection activeCell="G5" sqref="G5"/>
    </sheetView>
  </sheetViews>
  <sheetFormatPr baseColWidth="10" defaultRowHeight="16" x14ac:dyDescent="0.2"/>
  <cols>
    <col min="1" max="15" width="15.6640625" customWidth="1"/>
  </cols>
  <sheetData>
    <row r="1" spans="1:11" x14ac:dyDescent="0.2">
      <c r="A1" s="1" t="s">
        <v>35</v>
      </c>
    </row>
    <row r="3" spans="1:11" x14ac:dyDescent="0.2">
      <c r="A3" s="1" t="s">
        <v>5</v>
      </c>
    </row>
    <row r="4" spans="1:11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36</v>
      </c>
    </row>
    <row r="5" spans="1:11" x14ac:dyDescent="0.2">
      <c r="A5" s="54" t="s">
        <v>53</v>
      </c>
      <c r="B5" s="54" t="s">
        <v>54</v>
      </c>
      <c r="C5" s="54" t="s">
        <v>55</v>
      </c>
      <c r="D5" s="54" t="s">
        <v>56</v>
      </c>
      <c r="E5" s="40" t="s">
        <v>57</v>
      </c>
    </row>
    <row r="8" spans="1:11" x14ac:dyDescent="0.2">
      <c r="A8" s="1" t="s">
        <v>4</v>
      </c>
    </row>
    <row r="10" spans="1:11" x14ac:dyDescent="0.2">
      <c r="A10" s="3" t="s">
        <v>6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</row>
    <row r="11" spans="1:11" x14ac:dyDescent="0.2">
      <c r="A11" s="5" t="s">
        <v>7</v>
      </c>
      <c r="B11" s="2">
        <v>1</v>
      </c>
      <c r="C11" s="2">
        <v>3</v>
      </c>
      <c r="D11" s="2">
        <v>5</v>
      </c>
      <c r="E11" s="2">
        <v>7</v>
      </c>
      <c r="F11" s="2">
        <v>9</v>
      </c>
      <c r="G11" t="s">
        <v>13</v>
      </c>
    </row>
    <row r="13" spans="1:11" x14ac:dyDescent="0.2">
      <c r="A13" s="1" t="s">
        <v>14</v>
      </c>
      <c r="K13" s="16"/>
    </row>
    <row r="14" spans="1:11" x14ac:dyDescent="0.2">
      <c r="A14" s="48" t="s">
        <v>15</v>
      </c>
      <c r="B14" s="49" t="str">
        <f>$A$5</f>
        <v>real-time</v>
      </c>
      <c r="C14" s="49" t="str">
        <f>$B$5</f>
        <v>UI</v>
      </c>
      <c r="D14" s="49" t="str">
        <f>$C$5</f>
        <v>screens</v>
      </c>
      <c r="E14" s="49" t="str">
        <f>$D$5</f>
        <v>curation</v>
      </c>
      <c r="F14" s="49" t="str">
        <f>$E$5</f>
        <v>info</v>
      </c>
      <c r="K14" s="17"/>
    </row>
    <row r="15" spans="1:11" x14ac:dyDescent="0.2">
      <c r="A15" s="49" t="str">
        <f>$A$5</f>
        <v>real-time</v>
      </c>
      <c r="B15" s="37">
        <v>1</v>
      </c>
      <c r="C15" s="41">
        <v>1</v>
      </c>
      <c r="D15" s="41">
        <v>3</v>
      </c>
      <c r="E15" s="41">
        <v>5</v>
      </c>
      <c r="F15" s="55">
        <v>7</v>
      </c>
      <c r="G15" t="s">
        <v>16</v>
      </c>
      <c r="K15" s="17" t="s">
        <v>57</v>
      </c>
    </row>
    <row r="16" spans="1:11" x14ac:dyDescent="0.2">
      <c r="A16" s="49" t="str">
        <f>$B$5</f>
        <v>UI</v>
      </c>
      <c r="B16" s="38">
        <f>IFERROR(1 / C15, 0)</f>
        <v>1</v>
      </c>
      <c r="C16" s="37">
        <f>IF(C15&lt;&gt;0, 1, 0)</f>
        <v>1</v>
      </c>
      <c r="D16" s="41">
        <v>4</v>
      </c>
      <c r="E16" s="56">
        <v>3</v>
      </c>
      <c r="F16" s="43">
        <v>5</v>
      </c>
      <c r="G16" t="s">
        <v>17</v>
      </c>
      <c r="K16" s="17" t="s">
        <v>58</v>
      </c>
    </row>
    <row r="17" spans="1:11" x14ac:dyDescent="0.2">
      <c r="A17" s="49" t="str">
        <f>$C$5</f>
        <v>screens</v>
      </c>
      <c r="B17" s="38">
        <f>IFERROR(1 / D15, 0)</f>
        <v>0.33333333333333331</v>
      </c>
      <c r="C17" s="38">
        <f>IFERROR(1 / D16, 0)</f>
        <v>0.25</v>
      </c>
      <c r="D17" s="37">
        <f>IF(AND(D15&lt;&gt;0, D16&lt;&gt;0), 1, 0)</f>
        <v>1</v>
      </c>
      <c r="E17" s="41">
        <v>3</v>
      </c>
      <c r="F17" s="42">
        <v>4</v>
      </c>
      <c r="G17" t="s">
        <v>18</v>
      </c>
      <c r="K17" s="17"/>
    </row>
    <row r="18" spans="1:11" x14ac:dyDescent="0.2">
      <c r="A18" s="49" t="str">
        <f>$D$5</f>
        <v>curation</v>
      </c>
      <c r="B18" s="38">
        <f>IFERROR(1 / E15, 0)</f>
        <v>0.2</v>
      </c>
      <c r="C18" s="38">
        <f>IFERROR(1 / E16, 0)</f>
        <v>0.33333333333333331</v>
      </c>
      <c r="D18" s="38">
        <f>IFERROR(1 / E17, 0)</f>
        <v>0.33333333333333331</v>
      </c>
      <c r="E18" s="37">
        <f>IF(AND(E15&lt;&gt;0, E16&lt;&gt;0, E17&lt;&gt;0), 1, 0)</f>
        <v>1</v>
      </c>
      <c r="F18" s="57">
        <v>2</v>
      </c>
      <c r="K18" s="17"/>
    </row>
    <row r="19" spans="1:11" x14ac:dyDescent="0.2">
      <c r="A19" s="49" t="str">
        <f>$E$5</f>
        <v>info</v>
      </c>
      <c r="B19" s="38">
        <f>IFERROR(1 / F15, 0)</f>
        <v>0.14285714285714285</v>
      </c>
      <c r="C19" s="38">
        <f>IFERROR(1 / F16, 0)</f>
        <v>0.2</v>
      </c>
      <c r="D19" s="38">
        <f>IFERROR(1 / F17, 0)</f>
        <v>0.25</v>
      </c>
      <c r="E19" s="38">
        <f>IFERROR(1 / F18, 0)</f>
        <v>0.5</v>
      </c>
      <c r="F19" s="37">
        <f>IF(AND(F17&lt;&gt;0, F18&lt;&gt;0, F16&lt;&gt;0, F15&lt;&gt;0), 1, 0)</f>
        <v>1</v>
      </c>
      <c r="K19" s="17"/>
    </row>
    <row r="20" spans="1:11" x14ac:dyDescent="0.2">
      <c r="A20" s="50" t="s">
        <v>19</v>
      </c>
      <c r="B20" s="39">
        <f>SUM(B15:B19)</f>
        <v>2.6761904761904765</v>
      </c>
      <c r="C20" s="39">
        <f>SUM(C15:C19)</f>
        <v>2.7833333333333337</v>
      </c>
      <c r="D20" s="39">
        <f>SUM(D15:D19)</f>
        <v>8.5833333333333339</v>
      </c>
      <c r="E20" s="39">
        <f>SUM(E15:E19)</f>
        <v>12.5</v>
      </c>
      <c r="F20" s="39">
        <f>SUM(F15:F19)</f>
        <v>19</v>
      </c>
      <c r="K20" s="17"/>
    </row>
    <row r="22" spans="1:11" x14ac:dyDescent="0.2">
      <c r="A22" s="1" t="s">
        <v>20</v>
      </c>
    </row>
    <row r="23" spans="1:11" x14ac:dyDescent="0.2">
      <c r="A23" s="4" t="s">
        <v>15</v>
      </c>
      <c r="B23" s="3" t="str">
        <f>$A$5</f>
        <v>real-time</v>
      </c>
      <c r="C23" s="3" t="str">
        <f>$B$5</f>
        <v>UI</v>
      </c>
      <c r="D23" s="3" t="str">
        <f>$C$5</f>
        <v>screens</v>
      </c>
      <c r="E23" s="3" t="str">
        <f>$D$5</f>
        <v>curation</v>
      </c>
      <c r="F23" s="49" t="str">
        <f>$E$5</f>
        <v>info</v>
      </c>
      <c r="G23" s="19" t="s">
        <v>22</v>
      </c>
    </row>
    <row r="24" spans="1:11" x14ac:dyDescent="0.2">
      <c r="A24" s="3" t="str">
        <f>$A$5</f>
        <v>real-time</v>
      </c>
      <c r="B24" s="9">
        <f>IFERROR(($B$15)/($B$20), 0)</f>
        <v>0.37366548042704623</v>
      </c>
      <c r="C24" s="6">
        <f>IFERROR(($C$15)/($C$20), 0)</f>
        <v>0.35928143712574845</v>
      </c>
      <c r="D24" s="6">
        <f>IFERROR(($D$15)/($D$20), 0)</f>
        <v>0.34951456310679607</v>
      </c>
      <c r="E24" s="7">
        <f>IFERROR(($E$15)/($E$20), 0)</f>
        <v>0.4</v>
      </c>
      <c r="F24" s="7">
        <f>IFERROR(($F$15)/($F$20), 0)</f>
        <v>0.36842105263157893</v>
      </c>
      <c r="G24" s="18">
        <f>IFERROR(SUM(B24:F24) / COUNTIF(B24:F24, "&lt;&gt;0"), 0)</f>
        <v>0.37017650665823393</v>
      </c>
    </row>
    <row r="25" spans="1:11" x14ac:dyDescent="0.2">
      <c r="A25" s="3" t="str">
        <f>$B$5</f>
        <v>UI</v>
      </c>
      <c r="B25" s="8">
        <f>IFERROR(($B$16)/($B$20), 0)</f>
        <v>0.37366548042704623</v>
      </c>
      <c r="C25" s="9">
        <f>IFERROR(($C$16)/($C$20), 0)</f>
        <v>0.35928143712574845</v>
      </c>
      <c r="D25" s="6">
        <f>IFERROR(($D$16)/($D$20), 0)</f>
        <v>0.46601941747572811</v>
      </c>
      <c r="E25" s="12">
        <f>IFERROR(($E$16)/($E$20), 0)</f>
        <v>0.24</v>
      </c>
      <c r="F25" s="12">
        <f>IFERROR(($F$16)/($F$20), 0)</f>
        <v>0.26315789473684209</v>
      </c>
      <c r="G25" s="18">
        <f>IFERROR(SUM(B25:F25) / COUNTIF(B25:F25, "&lt;&gt;0"), 0)</f>
        <v>0.34042484595307299</v>
      </c>
    </row>
    <row r="26" spans="1:11" x14ac:dyDescent="0.2">
      <c r="A26" s="3" t="str">
        <f>$C$5</f>
        <v>screens</v>
      </c>
      <c r="B26" s="8">
        <f>IFERROR(($B$17)/($B$20), 0)</f>
        <v>0.12455516014234874</v>
      </c>
      <c r="C26" s="8">
        <f>IFERROR(($C$17)/($C$20), 0)</f>
        <v>8.9820359281437112E-2</v>
      </c>
      <c r="D26" s="9">
        <f>IFERROR(($D$17)/($D$20), 0)</f>
        <v>0.11650485436893203</v>
      </c>
      <c r="E26" s="7">
        <f>IFERROR(($E$17)/($E$20), 0)</f>
        <v>0.24</v>
      </c>
      <c r="F26" s="7">
        <f>IFERROR(($F$17)/($F$20), 0)</f>
        <v>0.21052631578947367</v>
      </c>
      <c r="G26" s="18">
        <f>IFERROR(SUM(B26:F26) / COUNTIF(B26:F26, "&lt;&gt;0"), 0)</f>
        <v>0.15628133791643833</v>
      </c>
    </row>
    <row r="27" spans="1:11" x14ac:dyDescent="0.2">
      <c r="A27" s="3" t="str">
        <f>$D$5</f>
        <v>curation</v>
      </c>
      <c r="B27" s="8">
        <f>IFERROR(($B$18)/($B$20), 0)</f>
        <v>7.4733096085409248E-2</v>
      </c>
      <c r="C27" s="8">
        <f>($C$18)/($C$20)</f>
        <v>0.11976047904191614</v>
      </c>
      <c r="D27" s="8">
        <f>IFERROR(($D$18)/($D$20), 0)</f>
        <v>3.8834951456310676E-2</v>
      </c>
      <c r="E27" s="44">
        <f>IFERROR(($E$18)/($E$20), 0)</f>
        <v>0.08</v>
      </c>
      <c r="F27" s="7">
        <f>IFERROR(($F$18)/($F$20), 0)</f>
        <v>0.10526315789473684</v>
      </c>
      <c r="G27" s="18">
        <f>IFERROR(SUM(B27:F27) / COUNTIF(B27:F27, "&lt;&gt;0"), 0)</f>
        <v>8.371833689567458E-2</v>
      </c>
    </row>
    <row r="28" spans="1:11" x14ac:dyDescent="0.2">
      <c r="A28" s="49" t="str">
        <f>$E$5</f>
        <v>info</v>
      </c>
      <c r="B28" s="8">
        <f>IFERROR(($B$19)/($B$20), 0)</f>
        <v>5.3380782918149461E-2</v>
      </c>
      <c r="C28" s="8">
        <f>($C$19)/($C$20)</f>
        <v>7.1856287425149698E-2</v>
      </c>
      <c r="D28" s="8">
        <f>IFERROR(($D$19)/($D$20), 0)</f>
        <v>2.9126213592233007E-2</v>
      </c>
      <c r="E28" s="45">
        <f>IFERROR(($E$19)/($E$20), 0)</f>
        <v>0.04</v>
      </c>
      <c r="F28" s="44">
        <f>IFERROR(($F$19)/($F$20), 0)</f>
        <v>5.2631578947368418E-2</v>
      </c>
      <c r="G28" s="18">
        <f>IFERROR(SUM(B28:F28) / COUNTIF(B28:F28, "&lt;&gt;0"), 0)</f>
        <v>4.9398972576580116E-2</v>
      </c>
    </row>
    <row r="29" spans="1:11" x14ac:dyDescent="0.2">
      <c r="A29" s="15" t="s">
        <v>19</v>
      </c>
      <c r="B29" s="13">
        <f>SUM(B24:B28)</f>
        <v>1</v>
      </c>
      <c r="C29" s="13">
        <f>SUM(C24:C28)</f>
        <v>0.99999999999999978</v>
      </c>
      <c r="D29" s="13">
        <f>SUM(D24:D28)</f>
        <v>0.99999999999999978</v>
      </c>
      <c r="E29" s="20">
        <f>SUM(E24:E28)</f>
        <v>1</v>
      </c>
      <c r="F29" s="13">
        <f>SUM(F24:F28)</f>
        <v>1</v>
      </c>
    </row>
    <row r="30" spans="1:11" x14ac:dyDescent="0.2">
      <c r="A30" s="14" t="s">
        <v>21</v>
      </c>
      <c r="B30" s="13">
        <f>$B$20</f>
        <v>2.6761904761904765</v>
      </c>
      <c r="C30" s="13">
        <f>$C$20</f>
        <v>2.7833333333333337</v>
      </c>
      <c r="D30" s="13">
        <f>$D$20</f>
        <v>8.5833333333333339</v>
      </c>
      <c r="E30" s="13">
        <f>$E$20</f>
        <v>12.5</v>
      </c>
      <c r="F30" s="53">
        <f>$F$20</f>
        <v>19</v>
      </c>
    </row>
    <row r="33" spans="1:9" x14ac:dyDescent="0.2">
      <c r="A33" s="1" t="s">
        <v>23</v>
      </c>
    </row>
    <row r="34" spans="1:9" ht="17" thickBot="1" x14ac:dyDescent="0.25">
      <c r="A34" s="21" t="s">
        <v>22</v>
      </c>
      <c r="B34" s="22">
        <f>$G$24</f>
        <v>0.37017650665823393</v>
      </c>
      <c r="C34" s="22">
        <f>$G$25</f>
        <v>0.34042484595307299</v>
      </c>
      <c r="D34" s="22">
        <f>$G$26</f>
        <v>0.15628133791643833</v>
      </c>
      <c r="E34" s="22">
        <f>$G$27</f>
        <v>8.371833689567458E-2</v>
      </c>
      <c r="F34" s="22">
        <f>$G$28</f>
        <v>4.9398972576580116E-2</v>
      </c>
    </row>
    <row r="35" spans="1:9" ht="17" thickTop="1" x14ac:dyDescent="0.2">
      <c r="A35" s="4" t="s">
        <v>15</v>
      </c>
      <c r="B35" s="3" t="str">
        <f>$A$5</f>
        <v>real-time</v>
      </c>
      <c r="C35" s="3" t="str">
        <f>$B$5</f>
        <v>UI</v>
      </c>
      <c r="D35" s="3" t="str">
        <f>$C$5</f>
        <v>screens</v>
      </c>
      <c r="E35" s="46" t="str">
        <f>$D$5</f>
        <v>curation</v>
      </c>
      <c r="F35" s="49" t="str">
        <f>$E$5</f>
        <v>info</v>
      </c>
      <c r="G35" s="24" t="s">
        <v>24</v>
      </c>
      <c r="H35" s="19" t="s">
        <v>22</v>
      </c>
      <c r="I35" s="25" t="s">
        <v>25</v>
      </c>
    </row>
    <row r="36" spans="1:9" x14ac:dyDescent="0.2">
      <c r="A36" s="3" t="str">
        <f>$A$5</f>
        <v>real-time</v>
      </c>
      <c r="B36" s="9">
        <f>($B$15)*($G$24)</f>
        <v>0.37017650665823393</v>
      </c>
      <c r="C36" s="6">
        <f>($C$15)*($G$25)</f>
        <v>0.34042484595307299</v>
      </c>
      <c r="D36" s="6">
        <f>($D$15)*($G$26)</f>
        <v>0.468844013749315</v>
      </c>
      <c r="E36" s="6">
        <f>($E$15)*($G$27)</f>
        <v>0.41859168447837292</v>
      </c>
      <c r="F36" s="6">
        <f>($F$15)*($G$28)</f>
        <v>0.34579280803606083</v>
      </c>
      <c r="G36" s="23">
        <f>SUM(B36:F36)</f>
        <v>1.9438298588750558</v>
      </c>
      <c r="H36" s="18">
        <f>$G$24</f>
        <v>0.37017650665823393</v>
      </c>
      <c r="I36" s="2">
        <f>IFERROR(($G$36)/($H$36), 0)</f>
        <v>5.2510892072081168</v>
      </c>
    </row>
    <row r="37" spans="1:9" x14ac:dyDescent="0.2">
      <c r="A37" s="3" t="str">
        <f>$B$5</f>
        <v>UI</v>
      </c>
      <c r="B37" s="8">
        <f>($B$16)*($G$24)</f>
        <v>0.37017650665823393</v>
      </c>
      <c r="C37" s="9">
        <f>($C$16)*($G$25)</f>
        <v>0.34042484595307299</v>
      </c>
      <c r="D37" s="6">
        <f>($D$16)*($G$26)</f>
        <v>0.62512535166575334</v>
      </c>
      <c r="E37" s="47">
        <f>($E$16)*($G$27)</f>
        <v>0.25115501068702373</v>
      </c>
      <c r="F37" s="6">
        <f>($F$16)*($G$28)</f>
        <v>0.24699486288290057</v>
      </c>
      <c r="G37" s="23">
        <f>SUM(B37:F37)</f>
        <v>1.8338765778469845</v>
      </c>
      <c r="H37" s="18">
        <f>$G$25</f>
        <v>0.34042484595307299</v>
      </c>
      <c r="I37" s="2">
        <f>IFERROR(($G$37)/($H$37), 0)</f>
        <v>5.3870233023466847</v>
      </c>
    </row>
    <row r="38" spans="1:9" x14ac:dyDescent="0.2">
      <c r="A38" s="3" t="str">
        <f>$C$5</f>
        <v>screens</v>
      </c>
      <c r="B38" s="8">
        <f>($B$17)*($G$24)</f>
        <v>0.12339216888607797</v>
      </c>
      <c r="C38" s="8">
        <f>($C$17)*($G$25)</f>
        <v>8.5106211488268246E-2</v>
      </c>
      <c r="D38" s="9">
        <f>($D$17)*($G$26)</f>
        <v>0.15628133791643833</v>
      </c>
      <c r="E38" s="6">
        <f>($E$17)*($G$27)</f>
        <v>0.25115501068702373</v>
      </c>
      <c r="F38" s="6">
        <f>($F$17)*($G$28)</f>
        <v>0.19759589030632047</v>
      </c>
      <c r="G38" s="23">
        <f>SUM(B38:F38)</f>
        <v>0.81353061928412873</v>
      </c>
      <c r="H38" s="18">
        <f>$G$26</f>
        <v>0.15628133791643833</v>
      </c>
      <c r="I38" s="2">
        <f>IFERROR(($G$38)/($H$38), 0)</f>
        <v>5.2055519240506714</v>
      </c>
    </row>
    <row r="39" spans="1:9" x14ac:dyDescent="0.2">
      <c r="A39" s="3" t="str">
        <f>$D$5</f>
        <v>curation</v>
      </c>
      <c r="B39" s="8">
        <f>($B$18)*($G$24)</f>
        <v>7.4035301331646791E-2</v>
      </c>
      <c r="C39" s="8">
        <f>($C$18)*($G$25)</f>
        <v>0.11347494865102432</v>
      </c>
      <c r="D39" s="8">
        <f>($D$18)*($G$26)</f>
        <v>5.209377930547944E-2</v>
      </c>
      <c r="E39" s="9">
        <f>($E$18)*($G$27)</f>
        <v>8.371833689567458E-2</v>
      </c>
      <c r="F39" s="6">
        <f>($F$18)*($G$28)</f>
        <v>9.8797945153160233E-2</v>
      </c>
      <c r="G39" s="23">
        <f>SUM(B39:F39)</f>
        <v>0.42212031133698535</v>
      </c>
      <c r="H39" s="18">
        <f>$G$27</f>
        <v>8.371833689567458E-2</v>
      </c>
      <c r="I39" s="2">
        <f>IFERROR(($G$39)/($H$39), 0)</f>
        <v>5.0421487930775504</v>
      </c>
    </row>
    <row r="40" spans="1:9" x14ac:dyDescent="0.2">
      <c r="A40" s="49" t="str">
        <f>$E$5</f>
        <v>info</v>
      </c>
      <c r="B40" s="51">
        <f>($B$19)*($G$24)</f>
        <v>5.2882358094033417E-2</v>
      </c>
      <c r="C40" s="10">
        <f>($C$19)*($G$25)</f>
        <v>6.8084969190614603E-2</v>
      </c>
      <c r="D40" s="10">
        <f>($D$19)*($G$26)</f>
        <v>3.9070334479109584E-2</v>
      </c>
      <c r="E40" s="52">
        <f>($E$19)*($G$27)</f>
        <v>4.185916844783729E-2</v>
      </c>
      <c r="F40" s="11">
        <f>($F$19)*($G$28)</f>
        <v>4.9398972576580116E-2</v>
      </c>
      <c r="G40" s="23">
        <f>SUM(B40:F40)</f>
        <v>0.25129580278817504</v>
      </c>
      <c r="H40" s="18">
        <f>$G$28</f>
        <v>4.9398972576580116E-2</v>
      </c>
      <c r="I40" s="2">
        <f>IFERROR(($G$40)/($H$40), 0)</f>
        <v>5.0870653716250267</v>
      </c>
    </row>
    <row r="42" spans="1:9" ht="17" thickBot="1" x14ac:dyDescent="0.25">
      <c r="A42" s="1" t="s">
        <v>31</v>
      </c>
    </row>
    <row r="43" spans="1:9" ht="17" thickBot="1" x14ac:dyDescent="0.25">
      <c r="A43" s="26" t="s">
        <v>26</v>
      </c>
      <c r="B43" s="28" t="s">
        <v>27</v>
      </c>
      <c r="C43" s="32" t="s">
        <v>28</v>
      </c>
      <c r="D43" s="35" t="s">
        <v>30</v>
      </c>
    </row>
    <row r="44" spans="1:9" ht="18" thickTop="1" thickBot="1" x14ac:dyDescent="0.25">
      <c r="A44" s="27">
        <f>SUM($I$36:$I$40) / COUNTIF(I36:I40, "&lt;&gt;0")</f>
        <v>5.1945757196616098</v>
      </c>
      <c r="B44" s="29">
        <f>($A$44 - COUNTIF(I36:I40, "&lt;&gt;0")) / (COUNTIF(I36:I40, "&lt;&gt;0") - 1)</f>
        <v>4.8643929915402451E-2</v>
      </c>
      <c r="C44" s="33">
        <f>B44/B46</f>
        <v>4.3432080281609324E-2</v>
      </c>
      <c r="D44" s="36" t="b">
        <f>C44&lt;C46</f>
        <v>1</v>
      </c>
    </row>
    <row r="45" spans="1:9" x14ac:dyDescent="0.2">
      <c r="B45" s="30" t="s">
        <v>39</v>
      </c>
      <c r="C45" s="34" t="s">
        <v>29</v>
      </c>
    </row>
    <row r="46" spans="1:9" ht="17" thickBot="1" x14ac:dyDescent="0.25">
      <c r="B46" s="31">
        <f>IF(B50=5, F49, IF(B50=4, E49, IF(B50=3, D49, C49)))</f>
        <v>1.1200000000000001</v>
      </c>
      <c r="C46" s="31">
        <v>0.15</v>
      </c>
    </row>
    <row r="47" spans="1:9" x14ac:dyDescent="0.2">
      <c r="A47" s="1" t="s">
        <v>37</v>
      </c>
    </row>
    <row r="48" spans="1:9" x14ac:dyDescent="0.2">
      <c r="A48" s="58" t="s">
        <v>38</v>
      </c>
      <c r="B48" s="58">
        <v>1</v>
      </c>
      <c r="C48" s="58">
        <v>2</v>
      </c>
      <c r="D48" s="58">
        <v>3</v>
      </c>
      <c r="E48" s="58">
        <v>4</v>
      </c>
      <c r="F48" s="58">
        <v>5</v>
      </c>
    </row>
    <row r="49" spans="1:6" ht="17" thickBot="1" x14ac:dyDescent="0.25">
      <c r="A49" s="59" t="s">
        <v>39</v>
      </c>
      <c r="B49" s="60">
        <v>0</v>
      </c>
      <c r="C49" s="2">
        <v>0</v>
      </c>
      <c r="D49" s="2">
        <v>0.57999999999999996</v>
      </c>
      <c r="E49" s="2">
        <v>0.9</v>
      </c>
      <c r="F49" s="2">
        <v>1.1200000000000001</v>
      </c>
    </row>
    <row r="50" spans="1:6" ht="17" thickBot="1" x14ac:dyDescent="0.25">
      <c r="A50" s="61" t="s">
        <v>40</v>
      </c>
      <c r="B50" s="62">
        <f>COUNTIF(I36:I40, "&lt;&gt;0")</f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AHP TEAM1</vt:lpstr>
      <vt:lpstr>CONTENTS</vt:lpstr>
      <vt:lpstr>PRICE</vt:lpstr>
      <vt:lpstr>QUALITY</vt:lpstr>
      <vt:lpstr>CONVENIENCE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2019-11-22T02:25:38Z</dcterms:created>
  <dcterms:modified xsi:type="dcterms:W3CDTF">2019-11-25T09:53:43Z</dcterms:modified>
</cp:coreProperties>
</file>