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jaehun/School/2019_02/6_IT Investment Analysis/project/AHP/"/>
    </mc:Choice>
  </mc:AlternateContent>
  <xr:revisionPtr revIDLastSave="0" documentId="13_ncr:1_{56172236-355F-5E41-8742-150AA7ED2461}" xr6:coauthVersionLast="41" xr6:coauthVersionMax="41" xr10:uidLastSave="{00000000-0000-0000-0000-000000000000}"/>
  <bookViews>
    <workbookView xWindow="22420" yWindow="460" windowWidth="28520" windowHeight="19520" activeTab="2" xr2:uid="{975E322C-D2C7-A64D-B246-0796E639BC37}"/>
  </bookViews>
  <sheets>
    <sheet name="Domestic" sheetId="5" r:id="rId1"/>
    <sheet name="Genre" sheetId="6" r:id="rId2"/>
    <sheet name="Abroad" sheetId="7" r:id="rId3"/>
    <sheet name="Original" sheetId="8" r:id="rId4"/>
    <sheet name="Rationality" sheetId="21" r:id="rId5"/>
    <sheet name="Plan" sheetId="10" r:id="rId6"/>
    <sheet name="Promotions" sheetId="11" r:id="rId7"/>
    <sheet name="Resolution" sheetId="12" r:id="rId8"/>
    <sheet name="Stability" sheetId="13" r:id="rId9"/>
    <sheet name="ADs" sheetId="14" r:id="rId10"/>
    <sheet name="Sound" sheetId="15" r:id="rId11"/>
    <sheet name="Real-time update" sheetId="16" r:id="rId12"/>
    <sheet name="UI" sheetId="17" r:id="rId13"/>
    <sheet name="Screens" sheetId="18" r:id="rId14"/>
    <sheet name="Curation" sheetId="19" r:id="rId15"/>
    <sheet name="Contents Info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21" l="1"/>
  <c r="A39" i="21"/>
  <c r="A38" i="21"/>
  <c r="A37" i="21"/>
  <c r="A36" i="21"/>
  <c r="F35" i="21"/>
  <c r="E35" i="21"/>
  <c r="D35" i="21"/>
  <c r="C35" i="21"/>
  <c r="B35" i="21"/>
  <c r="A28" i="21"/>
  <c r="A27" i="21"/>
  <c r="A26" i="21"/>
  <c r="A25" i="21"/>
  <c r="A24" i="21"/>
  <c r="F23" i="21"/>
  <c r="E23" i="21"/>
  <c r="D23" i="21"/>
  <c r="C23" i="21"/>
  <c r="B23" i="21"/>
  <c r="F20" i="21"/>
  <c r="F27" i="21" s="1"/>
  <c r="F19" i="21"/>
  <c r="F28" i="21" s="1"/>
  <c r="E19" i="21"/>
  <c r="D19" i="21"/>
  <c r="C19" i="21"/>
  <c r="B19" i="21"/>
  <c r="A19" i="21"/>
  <c r="E18" i="21"/>
  <c r="D18" i="21"/>
  <c r="C18" i="21"/>
  <c r="B18" i="21"/>
  <c r="A18" i="21"/>
  <c r="D17" i="21"/>
  <c r="C17" i="21"/>
  <c r="B17" i="21"/>
  <c r="A17" i="21"/>
  <c r="C16" i="21"/>
  <c r="B16" i="21"/>
  <c r="A16" i="21"/>
  <c r="A15" i="21"/>
  <c r="F14" i="21"/>
  <c r="E14" i="21"/>
  <c r="D14" i="21"/>
  <c r="C14" i="21"/>
  <c r="B14" i="21"/>
  <c r="A40" i="20"/>
  <c r="A39" i="20"/>
  <c r="A38" i="20"/>
  <c r="A37" i="20"/>
  <c r="A36" i="20"/>
  <c r="F35" i="20"/>
  <c r="E35" i="20"/>
  <c r="D35" i="20"/>
  <c r="C35" i="20"/>
  <c r="B35" i="20"/>
  <c r="A28" i="20"/>
  <c r="A27" i="20"/>
  <c r="A26" i="20"/>
  <c r="A25" i="20"/>
  <c r="A24" i="20"/>
  <c r="F23" i="20"/>
  <c r="E23" i="20"/>
  <c r="D23" i="20"/>
  <c r="C23" i="20"/>
  <c r="B23" i="20"/>
  <c r="F20" i="20"/>
  <c r="F28" i="20" s="1"/>
  <c r="F19" i="20"/>
  <c r="E19" i="20"/>
  <c r="D19" i="20"/>
  <c r="C19" i="20"/>
  <c r="B19" i="20"/>
  <c r="A19" i="20"/>
  <c r="E18" i="20"/>
  <c r="D18" i="20"/>
  <c r="C18" i="20"/>
  <c r="B18" i="20"/>
  <c r="A18" i="20"/>
  <c r="D17" i="20"/>
  <c r="C17" i="20"/>
  <c r="B17" i="20"/>
  <c r="A17" i="20"/>
  <c r="C16" i="20"/>
  <c r="B16" i="20"/>
  <c r="A16" i="20"/>
  <c r="A15" i="20"/>
  <c r="F14" i="20"/>
  <c r="E14" i="20"/>
  <c r="D14" i="20"/>
  <c r="C14" i="20"/>
  <c r="B14" i="20"/>
  <c r="A40" i="19"/>
  <c r="A39" i="19"/>
  <c r="A38" i="19"/>
  <c r="A37" i="19"/>
  <c r="A36" i="19"/>
  <c r="F35" i="19"/>
  <c r="E35" i="19"/>
  <c r="D35" i="19"/>
  <c r="C35" i="19"/>
  <c r="B35" i="19"/>
  <c r="A28" i="19"/>
  <c r="A27" i="19"/>
  <c r="A26" i="19"/>
  <c r="A25" i="19"/>
  <c r="A24" i="19"/>
  <c r="F23" i="19"/>
  <c r="E23" i="19"/>
  <c r="D23" i="19"/>
  <c r="C23" i="19"/>
  <c r="B23" i="19"/>
  <c r="F20" i="19"/>
  <c r="F26" i="19" s="1"/>
  <c r="F19" i="19"/>
  <c r="F28" i="19" s="1"/>
  <c r="E19" i="19"/>
  <c r="D19" i="19"/>
  <c r="C19" i="19"/>
  <c r="B19" i="19"/>
  <c r="A19" i="19"/>
  <c r="E18" i="19"/>
  <c r="D18" i="19"/>
  <c r="C18" i="19"/>
  <c r="B18" i="19"/>
  <c r="A18" i="19"/>
  <c r="D17" i="19"/>
  <c r="C17" i="19"/>
  <c r="B17" i="19"/>
  <c r="A17" i="19"/>
  <c r="C16" i="19"/>
  <c r="B16" i="19"/>
  <c r="A16" i="19"/>
  <c r="A15" i="19"/>
  <c r="F14" i="19"/>
  <c r="E14" i="19"/>
  <c r="D14" i="19"/>
  <c r="C14" i="19"/>
  <c r="B14" i="19"/>
  <c r="A40" i="18"/>
  <c r="A39" i="18"/>
  <c r="A38" i="18"/>
  <c r="A37" i="18"/>
  <c r="A36" i="18"/>
  <c r="F35" i="18"/>
  <c r="E35" i="18"/>
  <c r="D35" i="18"/>
  <c r="C35" i="18"/>
  <c r="B35" i="18"/>
  <c r="A28" i="18"/>
  <c r="A27" i="18"/>
  <c r="A26" i="18"/>
  <c r="A25" i="18"/>
  <c r="A24" i="18"/>
  <c r="F23" i="18"/>
  <c r="E23" i="18"/>
  <c r="D23" i="18"/>
  <c r="C23" i="18"/>
  <c r="B23" i="18"/>
  <c r="F20" i="18"/>
  <c r="F28" i="18" s="1"/>
  <c r="F19" i="18"/>
  <c r="E19" i="18"/>
  <c r="E20" i="18" s="1"/>
  <c r="D19" i="18"/>
  <c r="C19" i="18"/>
  <c r="B19" i="18"/>
  <c r="A19" i="18"/>
  <c r="E18" i="18"/>
  <c r="D18" i="18"/>
  <c r="C18" i="18"/>
  <c r="B18" i="18"/>
  <c r="A18" i="18"/>
  <c r="D17" i="18"/>
  <c r="C17" i="18"/>
  <c r="B17" i="18"/>
  <c r="A17" i="18"/>
  <c r="C16" i="18"/>
  <c r="B16" i="18"/>
  <c r="A16" i="18"/>
  <c r="A15" i="18"/>
  <c r="F14" i="18"/>
  <c r="E14" i="18"/>
  <c r="D14" i="18"/>
  <c r="C14" i="18"/>
  <c r="B14" i="18"/>
  <c r="A40" i="17"/>
  <c r="A39" i="17"/>
  <c r="A38" i="17"/>
  <c r="A37" i="17"/>
  <c r="A36" i="17"/>
  <c r="F35" i="17"/>
  <c r="E35" i="17"/>
  <c r="D35" i="17"/>
  <c r="C35" i="17"/>
  <c r="B35" i="17"/>
  <c r="A28" i="17"/>
  <c r="A27" i="17"/>
  <c r="A26" i="17"/>
  <c r="A25" i="17"/>
  <c r="A24" i="17"/>
  <c r="F23" i="17"/>
  <c r="E23" i="17"/>
  <c r="D23" i="17"/>
  <c r="C23" i="17"/>
  <c r="B23" i="17"/>
  <c r="F20" i="17"/>
  <c r="F28" i="17" s="1"/>
  <c r="F19" i="17"/>
  <c r="E19" i="17"/>
  <c r="D19" i="17"/>
  <c r="C19" i="17"/>
  <c r="B19" i="17"/>
  <c r="A19" i="17"/>
  <c r="E18" i="17"/>
  <c r="D18" i="17"/>
  <c r="C18" i="17"/>
  <c r="B18" i="17"/>
  <c r="A18" i="17"/>
  <c r="D17" i="17"/>
  <c r="C17" i="17"/>
  <c r="B17" i="17"/>
  <c r="A17" i="17"/>
  <c r="C16" i="17"/>
  <c r="B16" i="17"/>
  <c r="A16" i="17"/>
  <c r="A15" i="17"/>
  <c r="F14" i="17"/>
  <c r="E14" i="17"/>
  <c r="D14" i="17"/>
  <c r="C14" i="17"/>
  <c r="B14" i="17"/>
  <c r="A40" i="16"/>
  <c r="A39" i="16"/>
  <c r="A38" i="16"/>
  <c r="A37" i="16"/>
  <c r="A36" i="16"/>
  <c r="F35" i="16"/>
  <c r="E35" i="16"/>
  <c r="D35" i="16"/>
  <c r="C35" i="16"/>
  <c r="B35" i="16"/>
  <c r="A28" i="16"/>
  <c r="A27" i="16"/>
  <c r="A26" i="16"/>
  <c r="A25" i="16"/>
  <c r="A24" i="16"/>
  <c r="F23" i="16"/>
  <c r="E23" i="16"/>
  <c r="D23" i="16"/>
  <c r="C23" i="16"/>
  <c r="B23" i="16"/>
  <c r="F20" i="16"/>
  <c r="F27" i="16" s="1"/>
  <c r="F19" i="16"/>
  <c r="F28" i="16" s="1"/>
  <c r="E19" i="16"/>
  <c r="D19" i="16"/>
  <c r="C19" i="16"/>
  <c r="B19" i="16"/>
  <c r="A19" i="16"/>
  <c r="E18" i="16"/>
  <c r="D18" i="16"/>
  <c r="C18" i="16"/>
  <c r="B18" i="16"/>
  <c r="A18" i="16"/>
  <c r="D17" i="16"/>
  <c r="C17" i="16"/>
  <c r="B17" i="16"/>
  <c r="A17" i="16"/>
  <c r="C16" i="16"/>
  <c r="B16" i="16"/>
  <c r="A16" i="16"/>
  <c r="A15" i="16"/>
  <c r="F14" i="16"/>
  <c r="E14" i="16"/>
  <c r="D14" i="16"/>
  <c r="C14" i="16"/>
  <c r="B14" i="16"/>
  <c r="A40" i="15"/>
  <c r="A39" i="15"/>
  <c r="A38" i="15"/>
  <c r="A37" i="15"/>
  <c r="A36" i="15"/>
  <c r="F35" i="15"/>
  <c r="E35" i="15"/>
  <c r="D35" i="15"/>
  <c r="C35" i="15"/>
  <c r="B35" i="15"/>
  <c r="A28" i="15"/>
  <c r="A27" i="15"/>
  <c r="A26" i="15"/>
  <c r="A25" i="15"/>
  <c r="A24" i="15"/>
  <c r="F23" i="15"/>
  <c r="E23" i="15"/>
  <c r="D23" i="15"/>
  <c r="C23" i="15"/>
  <c r="B23" i="15"/>
  <c r="F20" i="15"/>
  <c r="F27" i="15" s="1"/>
  <c r="F19" i="15"/>
  <c r="F28" i="15" s="1"/>
  <c r="E19" i="15"/>
  <c r="D19" i="15"/>
  <c r="C19" i="15"/>
  <c r="B19" i="15"/>
  <c r="A19" i="15"/>
  <c r="E18" i="15"/>
  <c r="D18" i="15"/>
  <c r="C18" i="15"/>
  <c r="B18" i="15"/>
  <c r="A18" i="15"/>
  <c r="D17" i="15"/>
  <c r="C17" i="15"/>
  <c r="B17" i="15"/>
  <c r="A17" i="15"/>
  <c r="C16" i="15"/>
  <c r="B16" i="15"/>
  <c r="A16" i="15"/>
  <c r="A15" i="15"/>
  <c r="F14" i="15"/>
  <c r="E14" i="15"/>
  <c r="D14" i="15"/>
  <c r="C14" i="15"/>
  <c r="B14" i="15"/>
  <c r="A40" i="14"/>
  <c r="A39" i="14"/>
  <c r="A38" i="14"/>
  <c r="A37" i="14"/>
  <c r="A36" i="14"/>
  <c r="F35" i="14"/>
  <c r="E35" i="14"/>
  <c r="D35" i="14"/>
  <c r="C35" i="14"/>
  <c r="B35" i="14"/>
  <c r="A28" i="14"/>
  <c r="A27" i="14"/>
  <c r="A26" i="14"/>
  <c r="A25" i="14"/>
  <c r="A24" i="14"/>
  <c r="F23" i="14"/>
  <c r="E23" i="14"/>
  <c r="D23" i="14"/>
  <c r="C23" i="14"/>
  <c r="B23" i="14"/>
  <c r="F20" i="14"/>
  <c r="F27" i="14" s="1"/>
  <c r="F19" i="14"/>
  <c r="F28" i="14" s="1"/>
  <c r="E19" i="14"/>
  <c r="D19" i="14"/>
  <c r="C19" i="14"/>
  <c r="B19" i="14"/>
  <c r="A19" i="14"/>
  <c r="E18" i="14"/>
  <c r="D18" i="14"/>
  <c r="C18" i="14"/>
  <c r="B18" i="14"/>
  <c r="A18" i="14"/>
  <c r="D17" i="14"/>
  <c r="C17" i="14"/>
  <c r="B17" i="14"/>
  <c r="A17" i="14"/>
  <c r="C16" i="14"/>
  <c r="B16" i="14"/>
  <c r="A16" i="14"/>
  <c r="A15" i="14"/>
  <c r="F14" i="14"/>
  <c r="E14" i="14"/>
  <c r="D14" i="14"/>
  <c r="C14" i="14"/>
  <c r="B14" i="14"/>
  <c r="A40" i="13"/>
  <c r="A39" i="13"/>
  <c r="A38" i="13"/>
  <c r="A37" i="13"/>
  <c r="A36" i="13"/>
  <c r="F35" i="13"/>
  <c r="E35" i="13"/>
  <c r="D35" i="13"/>
  <c r="C35" i="13"/>
  <c r="B35" i="13"/>
  <c r="A28" i="13"/>
  <c r="A27" i="13"/>
  <c r="A26" i="13"/>
  <c r="A25" i="13"/>
  <c r="A24" i="13"/>
  <c r="F23" i="13"/>
  <c r="E23" i="13"/>
  <c r="D23" i="13"/>
  <c r="C23" i="13"/>
  <c r="B23" i="13"/>
  <c r="F20" i="13"/>
  <c r="F28" i="13" s="1"/>
  <c r="F19" i="13"/>
  <c r="E19" i="13"/>
  <c r="D19" i="13"/>
  <c r="C19" i="13"/>
  <c r="B19" i="13"/>
  <c r="A19" i="13"/>
  <c r="E18" i="13"/>
  <c r="E20" i="13" s="1"/>
  <c r="E27" i="13" s="1"/>
  <c r="D18" i="13"/>
  <c r="C18" i="13"/>
  <c r="B18" i="13"/>
  <c r="A18" i="13"/>
  <c r="D17" i="13"/>
  <c r="C17" i="13"/>
  <c r="B17" i="13"/>
  <c r="A17" i="13"/>
  <c r="C16" i="13"/>
  <c r="B16" i="13"/>
  <c r="A16" i="13"/>
  <c r="A15" i="13"/>
  <c r="F14" i="13"/>
  <c r="E14" i="13"/>
  <c r="D14" i="13"/>
  <c r="C14" i="13"/>
  <c r="B14" i="13"/>
  <c r="A40" i="12"/>
  <c r="A39" i="12"/>
  <c r="A38" i="12"/>
  <c r="A37" i="12"/>
  <c r="A36" i="12"/>
  <c r="F35" i="12"/>
  <c r="E35" i="12"/>
  <c r="D35" i="12"/>
  <c r="C35" i="12"/>
  <c r="B35" i="12"/>
  <c r="A28" i="12"/>
  <c r="A27" i="12"/>
  <c r="A26" i="12"/>
  <c r="A25" i="12"/>
  <c r="A24" i="12"/>
  <c r="F23" i="12"/>
  <c r="E23" i="12"/>
  <c r="D23" i="12"/>
  <c r="C23" i="12"/>
  <c r="B23" i="12"/>
  <c r="F20" i="12"/>
  <c r="F26" i="12" s="1"/>
  <c r="F19" i="12"/>
  <c r="F28" i="12" s="1"/>
  <c r="E19" i="12"/>
  <c r="D19" i="12"/>
  <c r="C19" i="12"/>
  <c r="B19" i="12"/>
  <c r="A19" i="12"/>
  <c r="E18" i="12"/>
  <c r="D18" i="12"/>
  <c r="C18" i="12"/>
  <c r="B18" i="12"/>
  <c r="A18" i="12"/>
  <c r="D17" i="12"/>
  <c r="C17" i="12"/>
  <c r="B17" i="12"/>
  <c r="A17" i="12"/>
  <c r="C16" i="12"/>
  <c r="B16" i="12"/>
  <c r="A16" i="12"/>
  <c r="A15" i="12"/>
  <c r="F14" i="12"/>
  <c r="E14" i="12"/>
  <c r="D14" i="12"/>
  <c r="C14" i="12"/>
  <c r="B14" i="12"/>
  <c r="A40" i="11"/>
  <c r="A39" i="11"/>
  <c r="A38" i="11"/>
  <c r="A37" i="11"/>
  <c r="A36" i="11"/>
  <c r="F35" i="11"/>
  <c r="E35" i="11"/>
  <c r="D35" i="11"/>
  <c r="C35" i="11"/>
  <c r="B35" i="11"/>
  <c r="A28" i="11"/>
  <c r="A27" i="11"/>
  <c r="A26" i="11"/>
  <c r="A25" i="11"/>
  <c r="A24" i="11"/>
  <c r="F23" i="11"/>
  <c r="E23" i="11"/>
  <c r="D23" i="11"/>
  <c r="C23" i="11"/>
  <c r="B23" i="11"/>
  <c r="F20" i="11"/>
  <c r="F26" i="11" s="1"/>
  <c r="F19" i="11"/>
  <c r="E19" i="11"/>
  <c r="D19" i="11"/>
  <c r="C19" i="11"/>
  <c r="B19" i="11"/>
  <c r="A19" i="11"/>
  <c r="E18" i="11"/>
  <c r="D18" i="11"/>
  <c r="C18" i="11"/>
  <c r="B18" i="11"/>
  <c r="A18" i="11"/>
  <c r="D17" i="11"/>
  <c r="C17" i="11"/>
  <c r="B17" i="11"/>
  <c r="A17" i="11"/>
  <c r="C16" i="11"/>
  <c r="B16" i="11"/>
  <c r="A16" i="11"/>
  <c r="A15" i="11"/>
  <c r="F14" i="11"/>
  <c r="E14" i="11"/>
  <c r="D14" i="11"/>
  <c r="C14" i="11"/>
  <c r="B14" i="11"/>
  <c r="A40" i="10"/>
  <c r="A39" i="10"/>
  <c r="A38" i="10"/>
  <c r="A37" i="10"/>
  <c r="A36" i="10"/>
  <c r="F35" i="10"/>
  <c r="E35" i="10"/>
  <c r="D35" i="10"/>
  <c r="C35" i="10"/>
  <c r="B35" i="10"/>
  <c r="A28" i="10"/>
  <c r="A27" i="10"/>
  <c r="A26" i="10"/>
  <c r="A25" i="10"/>
  <c r="A24" i="10"/>
  <c r="F23" i="10"/>
  <c r="E23" i="10"/>
  <c r="D23" i="10"/>
  <c r="C23" i="10"/>
  <c r="B23" i="10"/>
  <c r="F20" i="10"/>
  <c r="F24" i="10" s="1"/>
  <c r="F19" i="10"/>
  <c r="F28" i="10" s="1"/>
  <c r="E19" i="10"/>
  <c r="D19" i="10"/>
  <c r="C19" i="10"/>
  <c r="B19" i="10"/>
  <c r="A19" i="10"/>
  <c r="E18" i="10"/>
  <c r="D18" i="10"/>
  <c r="C18" i="10"/>
  <c r="B18" i="10"/>
  <c r="A18" i="10"/>
  <c r="D17" i="10"/>
  <c r="C17" i="10"/>
  <c r="B17" i="10"/>
  <c r="A17" i="10"/>
  <c r="C16" i="10"/>
  <c r="B16" i="10"/>
  <c r="A16" i="10"/>
  <c r="A15" i="10"/>
  <c r="F14" i="10"/>
  <c r="E14" i="10"/>
  <c r="D14" i="10"/>
  <c r="C14" i="10"/>
  <c r="B14" i="10"/>
  <c r="C20" i="20" l="1"/>
  <c r="E20" i="20"/>
  <c r="E24" i="20" s="1"/>
  <c r="C27" i="20"/>
  <c r="C20" i="19"/>
  <c r="C25" i="19"/>
  <c r="C26" i="19"/>
  <c r="C20" i="18"/>
  <c r="C27" i="18" s="1"/>
  <c r="C20" i="17"/>
  <c r="C26" i="17" s="1"/>
  <c r="E20" i="17"/>
  <c r="E26" i="17" s="1"/>
  <c r="C20" i="14"/>
  <c r="C26" i="14" s="1"/>
  <c r="E28" i="13"/>
  <c r="C20" i="13"/>
  <c r="C25" i="13" s="1"/>
  <c r="C28" i="13"/>
  <c r="F28" i="11"/>
  <c r="F25" i="21"/>
  <c r="F30" i="21"/>
  <c r="F24" i="21"/>
  <c r="B20" i="21"/>
  <c r="B26" i="21" s="1"/>
  <c r="F26" i="21"/>
  <c r="C20" i="21"/>
  <c r="C27" i="21" s="1"/>
  <c r="D20" i="21"/>
  <c r="D26" i="21" s="1"/>
  <c r="E20" i="21"/>
  <c r="E27" i="20"/>
  <c r="E30" i="20"/>
  <c r="E26" i="20"/>
  <c r="C30" i="20"/>
  <c r="C25" i="20"/>
  <c r="C24" i="20"/>
  <c r="C26" i="20"/>
  <c r="B28" i="20"/>
  <c r="C28" i="20"/>
  <c r="F26" i="20"/>
  <c r="F25" i="20"/>
  <c r="F24" i="20"/>
  <c r="F29" i="20" s="1"/>
  <c r="F30" i="20"/>
  <c r="B20" i="20"/>
  <c r="B27" i="20" s="1"/>
  <c r="D20" i="20"/>
  <c r="D27" i="20" s="1"/>
  <c r="E28" i="20"/>
  <c r="F27" i="20"/>
  <c r="C30" i="19"/>
  <c r="C27" i="19"/>
  <c r="C24" i="19"/>
  <c r="F27" i="19"/>
  <c r="F25" i="19"/>
  <c r="F30" i="19"/>
  <c r="F24" i="19"/>
  <c r="F29" i="19" s="1"/>
  <c r="B20" i="19"/>
  <c r="B28" i="19" s="1"/>
  <c r="C28" i="19"/>
  <c r="D20" i="19"/>
  <c r="D27" i="19" s="1"/>
  <c r="E20" i="19"/>
  <c r="E27" i="18"/>
  <c r="E25" i="18"/>
  <c r="E26" i="18"/>
  <c r="E30" i="18"/>
  <c r="E24" i="18"/>
  <c r="E29" i="18" s="1"/>
  <c r="C30" i="18"/>
  <c r="C25" i="18"/>
  <c r="C24" i="18"/>
  <c r="C26" i="18"/>
  <c r="C28" i="18"/>
  <c r="F25" i="18"/>
  <c r="F30" i="18"/>
  <c r="F24" i="18"/>
  <c r="F27" i="18"/>
  <c r="F26" i="18"/>
  <c r="B20" i="18"/>
  <c r="B28" i="18" s="1"/>
  <c r="D20" i="18"/>
  <c r="E28" i="18"/>
  <c r="F24" i="17"/>
  <c r="F25" i="17"/>
  <c r="B20" i="17"/>
  <c r="F27" i="17"/>
  <c r="F26" i="17"/>
  <c r="F30" i="17"/>
  <c r="D20" i="17"/>
  <c r="F26" i="16"/>
  <c r="F25" i="16"/>
  <c r="F30" i="16"/>
  <c r="F24" i="16"/>
  <c r="B20" i="16"/>
  <c r="B25" i="16" s="1"/>
  <c r="C20" i="16"/>
  <c r="D20" i="16"/>
  <c r="D26" i="16" s="1"/>
  <c r="E20" i="16"/>
  <c r="E27" i="15"/>
  <c r="B26" i="15"/>
  <c r="D26" i="15"/>
  <c r="F24" i="15"/>
  <c r="F25" i="15"/>
  <c r="B20" i="15"/>
  <c r="F26" i="15"/>
  <c r="F30" i="15"/>
  <c r="C20" i="15"/>
  <c r="D20" i="15"/>
  <c r="D27" i="15" s="1"/>
  <c r="B25" i="15"/>
  <c r="E20" i="15"/>
  <c r="C24" i="14"/>
  <c r="C27" i="14"/>
  <c r="F26" i="14"/>
  <c r="F25" i="14"/>
  <c r="F24" i="14"/>
  <c r="F30" i="14"/>
  <c r="B20" i="14"/>
  <c r="B28" i="14" s="1"/>
  <c r="D20" i="14"/>
  <c r="D28" i="14" s="1"/>
  <c r="E20" i="14"/>
  <c r="C30" i="13"/>
  <c r="C26" i="13"/>
  <c r="F27" i="13"/>
  <c r="E24" i="13"/>
  <c r="F25" i="13"/>
  <c r="F30" i="13"/>
  <c r="E25" i="13"/>
  <c r="F24" i="13"/>
  <c r="B20" i="13"/>
  <c r="B26" i="13" s="1"/>
  <c r="E26" i="13"/>
  <c r="F26" i="13"/>
  <c r="E30" i="13"/>
  <c r="D20" i="13"/>
  <c r="F25" i="12"/>
  <c r="F30" i="12"/>
  <c r="F24" i="12"/>
  <c r="F27" i="12"/>
  <c r="B20" i="12"/>
  <c r="B27" i="12" s="1"/>
  <c r="C20" i="12"/>
  <c r="C26" i="12" s="1"/>
  <c r="D20" i="12"/>
  <c r="D27" i="12" s="1"/>
  <c r="E20" i="12"/>
  <c r="E28" i="12" s="1"/>
  <c r="F27" i="11"/>
  <c r="F25" i="11"/>
  <c r="F30" i="11"/>
  <c r="F24" i="11"/>
  <c r="B20" i="11"/>
  <c r="B26" i="11" s="1"/>
  <c r="C20" i="11"/>
  <c r="C28" i="11" s="1"/>
  <c r="D20" i="11"/>
  <c r="D27" i="11" s="1"/>
  <c r="E20" i="11"/>
  <c r="D27" i="10"/>
  <c r="C27" i="10"/>
  <c r="D26" i="10"/>
  <c r="F25" i="10"/>
  <c r="F29" i="10" s="1"/>
  <c r="F30" i="10"/>
  <c r="B20" i="10"/>
  <c r="C20" i="10"/>
  <c r="C28" i="10" s="1"/>
  <c r="D20" i="10"/>
  <c r="F27" i="10"/>
  <c r="F26" i="10"/>
  <c r="E20" i="10"/>
  <c r="E27" i="10" s="1"/>
  <c r="E14" i="5"/>
  <c r="A40" i="8"/>
  <c r="A39" i="8"/>
  <c r="A38" i="8"/>
  <c r="A37" i="8"/>
  <c r="A36" i="8"/>
  <c r="F35" i="8"/>
  <c r="E35" i="8"/>
  <c r="D35" i="8"/>
  <c r="C35" i="8"/>
  <c r="B35" i="8"/>
  <c r="A28" i="8"/>
  <c r="A27" i="8"/>
  <c r="A26" i="8"/>
  <c r="A25" i="8"/>
  <c r="A24" i="8"/>
  <c r="F23" i="8"/>
  <c r="E23" i="8"/>
  <c r="D23" i="8"/>
  <c r="C23" i="8"/>
  <c r="B23" i="8"/>
  <c r="F20" i="8"/>
  <c r="F27" i="8" s="1"/>
  <c r="F19" i="8"/>
  <c r="F28" i="8" s="1"/>
  <c r="E19" i="8"/>
  <c r="D19" i="8"/>
  <c r="C19" i="8"/>
  <c r="B19" i="8"/>
  <c r="A19" i="8"/>
  <c r="E18" i="8"/>
  <c r="D18" i="8"/>
  <c r="C18" i="8"/>
  <c r="B18" i="8"/>
  <c r="A18" i="8"/>
  <c r="D17" i="8"/>
  <c r="C17" i="8"/>
  <c r="B17" i="8"/>
  <c r="A17" i="8"/>
  <c r="C16" i="8"/>
  <c r="B16" i="8"/>
  <c r="A16" i="8"/>
  <c r="A15" i="8"/>
  <c r="F14" i="8"/>
  <c r="E14" i="8"/>
  <c r="D14" i="8"/>
  <c r="C14" i="8"/>
  <c r="B14" i="8"/>
  <c r="A40" i="7"/>
  <c r="A39" i="7"/>
  <c r="A38" i="7"/>
  <c r="A37" i="7"/>
  <c r="A36" i="7"/>
  <c r="F35" i="7"/>
  <c r="E35" i="7"/>
  <c r="D35" i="7"/>
  <c r="C35" i="7"/>
  <c r="B35" i="7"/>
  <c r="A28" i="7"/>
  <c r="A27" i="7"/>
  <c r="A26" i="7"/>
  <c r="A25" i="7"/>
  <c r="A24" i="7"/>
  <c r="F23" i="7"/>
  <c r="E23" i="7"/>
  <c r="D23" i="7"/>
  <c r="C23" i="7"/>
  <c r="B23" i="7"/>
  <c r="F20" i="7"/>
  <c r="F26" i="7" s="1"/>
  <c r="F19" i="7"/>
  <c r="F28" i="7" s="1"/>
  <c r="E19" i="7"/>
  <c r="D19" i="7"/>
  <c r="C19" i="7"/>
  <c r="B19" i="7"/>
  <c r="A19" i="7"/>
  <c r="E18" i="7"/>
  <c r="D18" i="7"/>
  <c r="C18" i="7"/>
  <c r="B18" i="7"/>
  <c r="A18" i="7"/>
  <c r="D17" i="7"/>
  <c r="C17" i="7"/>
  <c r="B17" i="7"/>
  <c r="A17" i="7"/>
  <c r="C16" i="7"/>
  <c r="B16" i="7"/>
  <c r="A16" i="7"/>
  <c r="A15" i="7"/>
  <c r="F14" i="7"/>
  <c r="E14" i="7"/>
  <c r="D14" i="7"/>
  <c r="C14" i="7"/>
  <c r="B14" i="7"/>
  <c r="A40" i="6"/>
  <c r="A39" i="6"/>
  <c r="A38" i="6"/>
  <c r="A37" i="6"/>
  <c r="A36" i="6"/>
  <c r="F35" i="6"/>
  <c r="E35" i="6"/>
  <c r="D35" i="6"/>
  <c r="C35" i="6"/>
  <c r="B35" i="6"/>
  <c r="A28" i="6"/>
  <c r="A27" i="6"/>
  <c r="A26" i="6"/>
  <c r="A25" i="6"/>
  <c r="A24" i="6"/>
  <c r="F23" i="6"/>
  <c r="E23" i="6"/>
  <c r="D23" i="6"/>
  <c r="C23" i="6"/>
  <c r="B23" i="6"/>
  <c r="F20" i="6"/>
  <c r="F28" i="6" s="1"/>
  <c r="F19" i="6"/>
  <c r="E19" i="6"/>
  <c r="D19" i="6"/>
  <c r="C19" i="6"/>
  <c r="B19" i="6"/>
  <c r="A19" i="6"/>
  <c r="E18" i="6"/>
  <c r="E20" i="6" s="1"/>
  <c r="E27" i="6" s="1"/>
  <c r="D18" i="6"/>
  <c r="C18" i="6"/>
  <c r="B18" i="6"/>
  <c r="A18" i="6"/>
  <c r="D17" i="6"/>
  <c r="C17" i="6"/>
  <c r="B17" i="6"/>
  <c r="A17" i="6"/>
  <c r="C16" i="6"/>
  <c r="B16" i="6"/>
  <c r="A16" i="6"/>
  <c r="A15" i="6"/>
  <c r="F14" i="6"/>
  <c r="E14" i="6"/>
  <c r="D14" i="6"/>
  <c r="C14" i="6"/>
  <c r="B14" i="6"/>
  <c r="B20" i="6" l="1"/>
  <c r="B24" i="6" s="1"/>
  <c r="E25" i="20"/>
  <c r="E29" i="20" s="1"/>
  <c r="B27" i="19"/>
  <c r="B27" i="18"/>
  <c r="E27" i="17"/>
  <c r="E24" i="17"/>
  <c r="E25" i="17"/>
  <c r="E30" i="17"/>
  <c r="E28" i="17"/>
  <c r="C25" i="17"/>
  <c r="C27" i="17"/>
  <c r="C28" i="17"/>
  <c r="C24" i="17"/>
  <c r="C30" i="17"/>
  <c r="C28" i="14"/>
  <c r="C25" i="14"/>
  <c r="C29" i="14" s="1"/>
  <c r="C30" i="14"/>
  <c r="B27" i="14"/>
  <c r="C24" i="13"/>
  <c r="C27" i="13"/>
  <c r="E29" i="13"/>
  <c r="B28" i="13"/>
  <c r="B25" i="13"/>
  <c r="C27" i="12"/>
  <c r="C25" i="12"/>
  <c r="C28" i="12"/>
  <c r="C27" i="11"/>
  <c r="D28" i="11"/>
  <c r="E28" i="10"/>
  <c r="D28" i="21"/>
  <c r="E20" i="8"/>
  <c r="E26" i="8" s="1"/>
  <c r="C20" i="7"/>
  <c r="C24" i="7" s="1"/>
  <c r="C27" i="7"/>
  <c r="E20" i="7"/>
  <c r="E28" i="6"/>
  <c r="B28" i="6"/>
  <c r="B26" i="6"/>
  <c r="C25" i="21"/>
  <c r="C28" i="21"/>
  <c r="B24" i="21"/>
  <c r="B30" i="21"/>
  <c r="B25" i="21"/>
  <c r="E30" i="21"/>
  <c r="E25" i="21"/>
  <c r="E26" i="21"/>
  <c r="E24" i="21"/>
  <c r="B27" i="21"/>
  <c r="C30" i="21"/>
  <c r="C24" i="21"/>
  <c r="C26" i="21"/>
  <c r="G26" i="21" s="1"/>
  <c r="E27" i="21"/>
  <c r="D27" i="21"/>
  <c r="D24" i="21"/>
  <c r="D30" i="21"/>
  <c r="D25" i="21"/>
  <c r="F29" i="21"/>
  <c r="B28" i="21"/>
  <c r="E28" i="21"/>
  <c r="G27" i="20"/>
  <c r="D28" i="20"/>
  <c r="G28" i="20" s="1"/>
  <c r="B24" i="20"/>
  <c r="B30" i="20"/>
  <c r="C29" i="20"/>
  <c r="D26" i="20"/>
  <c r="D24" i="20"/>
  <c r="D25" i="20"/>
  <c r="D30" i="20"/>
  <c r="B26" i="20"/>
  <c r="B25" i="20"/>
  <c r="E30" i="19"/>
  <c r="E25" i="19"/>
  <c r="E26" i="19"/>
  <c r="E24" i="19"/>
  <c r="B24" i="19"/>
  <c r="B30" i="19"/>
  <c r="B26" i="19"/>
  <c r="C29" i="19"/>
  <c r="E27" i="19"/>
  <c r="G27" i="19" s="1"/>
  <c r="D25" i="19"/>
  <c r="D30" i="19"/>
  <c r="D24" i="19"/>
  <c r="B25" i="19"/>
  <c r="E28" i="19"/>
  <c r="D26" i="19"/>
  <c r="D28" i="19"/>
  <c r="G28" i="19" s="1"/>
  <c r="D30" i="18"/>
  <c r="D25" i="18"/>
  <c r="D24" i="18"/>
  <c r="B24" i="18"/>
  <c r="B30" i="18"/>
  <c r="B26" i="18"/>
  <c r="D27" i="18"/>
  <c r="G27" i="18" s="1"/>
  <c r="C29" i="18"/>
  <c r="D26" i="18"/>
  <c r="D28" i="18"/>
  <c r="G28" i="18" s="1"/>
  <c r="B25" i="18"/>
  <c r="F29" i="18"/>
  <c r="B24" i="17"/>
  <c r="B30" i="17"/>
  <c r="D30" i="17"/>
  <c r="D25" i="17"/>
  <c r="D24" i="17"/>
  <c r="D28" i="17"/>
  <c r="B26" i="17"/>
  <c r="G26" i="17" s="1"/>
  <c r="D27" i="17"/>
  <c r="B28" i="17"/>
  <c r="B25" i="17"/>
  <c r="F29" i="17"/>
  <c r="B27" i="17"/>
  <c r="D26" i="17"/>
  <c r="C30" i="16"/>
  <c r="C26" i="16"/>
  <c r="C24" i="16"/>
  <c r="C25" i="16"/>
  <c r="G25" i="16" s="1"/>
  <c r="B24" i="16"/>
  <c r="B30" i="16"/>
  <c r="B28" i="16"/>
  <c r="C28" i="16"/>
  <c r="C27" i="16"/>
  <c r="E26" i="16"/>
  <c r="E28" i="16"/>
  <c r="E30" i="16"/>
  <c r="E25" i="16"/>
  <c r="E24" i="16"/>
  <c r="B27" i="16"/>
  <c r="D27" i="16"/>
  <c r="D25" i="16"/>
  <c r="D24" i="16"/>
  <c r="D30" i="16"/>
  <c r="F29" i="16"/>
  <c r="B26" i="16"/>
  <c r="D28" i="16"/>
  <c r="E27" i="16"/>
  <c r="E26" i="15"/>
  <c r="E24" i="15"/>
  <c r="E30" i="15"/>
  <c r="E25" i="15"/>
  <c r="E28" i="15"/>
  <c r="C30" i="15"/>
  <c r="C24" i="15"/>
  <c r="B24" i="15"/>
  <c r="B30" i="15"/>
  <c r="C25" i="15"/>
  <c r="D28" i="15"/>
  <c r="B28" i="15"/>
  <c r="F29" i="15"/>
  <c r="C27" i="15"/>
  <c r="C28" i="15"/>
  <c r="D24" i="15"/>
  <c r="D25" i="15"/>
  <c r="D30" i="15"/>
  <c r="C26" i="15"/>
  <c r="B27" i="15"/>
  <c r="E30" i="14"/>
  <c r="E25" i="14"/>
  <c r="E24" i="14"/>
  <c r="E26" i="14"/>
  <c r="B24" i="14"/>
  <c r="B30" i="14"/>
  <c r="B26" i="14"/>
  <c r="E28" i="14"/>
  <c r="G28" i="14" s="1"/>
  <c r="B25" i="14"/>
  <c r="D24" i="14"/>
  <c r="D30" i="14"/>
  <c r="D25" i="14"/>
  <c r="E27" i="14"/>
  <c r="F29" i="14"/>
  <c r="D27" i="14"/>
  <c r="D26" i="14"/>
  <c r="D24" i="13"/>
  <c r="D30" i="13"/>
  <c r="D25" i="13"/>
  <c r="F29" i="13"/>
  <c r="D28" i="13"/>
  <c r="G28" i="13" s="1"/>
  <c r="D26" i="13"/>
  <c r="G26" i="13" s="1"/>
  <c r="B24" i="13"/>
  <c r="B30" i="13"/>
  <c r="D27" i="13"/>
  <c r="C29" i="13"/>
  <c r="B27" i="13"/>
  <c r="G27" i="13" s="1"/>
  <c r="B25" i="12"/>
  <c r="B26" i="12"/>
  <c r="D30" i="12"/>
  <c r="D24" i="12"/>
  <c r="D25" i="12"/>
  <c r="D26" i="12"/>
  <c r="F29" i="12"/>
  <c r="E30" i="12"/>
  <c r="E25" i="12"/>
  <c r="E26" i="12"/>
  <c r="E24" i="12"/>
  <c r="E29" i="12" s="1"/>
  <c r="C30" i="12"/>
  <c r="C24" i="12"/>
  <c r="D28" i="12"/>
  <c r="B24" i="12"/>
  <c r="B30" i="12"/>
  <c r="B28" i="12"/>
  <c r="E27" i="12"/>
  <c r="G27" i="12" s="1"/>
  <c r="B27" i="11"/>
  <c r="E30" i="11"/>
  <c r="E26" i="11"/>
  <c r="E24" i="11"/>
  <c r="E25" i="11"/>
  <c r="F29" i="11"/>
  <c r="D26" i="11"/>
  <c r="E27" i="11"/>
  <c r="B24" i="11"/>
  <c r="B30" i="11"/>
  <c r="B25" i="11"/>
  <c r="C30" i="11"/>
  <c r="C24" i="11"/>
  <c r="B28" i="11"/>
  <c r="C25" i="11"/>
  <c r="D30" i="11"/>
  <c r="D24" i="11"/>
  <c r="D25" i="11"/>
  <c r="C26" i="11"/>
  <c r="G26" i="11" s="1"/>
  <c r="E28" i="11"/>
  <c r="C30" i="10"/>
  <c r="C24" i="10"/>
  <c r="B24" i="10"/>
  <c r="B30" i="10"/>
  <c r="B26" i="10"/>
  <c r="B28" i="10"/>
  <c r="C25" i="10"/>
  <c r="B25" i="10"/>
  <c r="C26" i="10"/>
  <c r="B27" i="10"/>
  <c r="G27" i="10" s="1"/>
  <c r="E30" i="10"/>
  <c r="E26" i="10"/>
  <c r="E24" i="10"/>
  <c r="E25" i="10"/>
  <c r="D24" i="10"/>
  <c r="D30" i="10"/>
  <c r="D25" i="10"/>
  <c r="D28" i="10"/>
  <c r="C28" i="8"/>
  <c r="F25" i="8"/>
  <c r="F30" i="8"/>
  <c r="F24" i="8"/>
  <c r="F29" i="8" s="1"/>
  <c r="F26" i="8"/>
  <c r="B20" i="8"/>
  <c r="B28" i="8" s="1"/>
  <c r="C20" i="8"/>
  <c r="D20" i="8"/>
  <c r="B25" i="8"/>
  <c r="F25" i="7"/>
  <c r="F30" i="7"/>
  <c r="F27" i="7"/>
  <c r="F24" i="7"/>
  <c r="B20" i="7"/>
  <c r="B27" i="7" s="1"/>
  <c r="D20" i="7"/>
  <c r="B25" i="7"/>
  <c r="C26" i="6"/>
  <c r="C28" i="6"/>
  <c r="D28" i="6"/>
  <c r="F27" i="6"/>
  <c r="E25" i="6"/>
  <c r="F26" i="6"/>
  <c r="E30" i="6"/>
  <c r="E26" i="6"/>
  <c r="E24" i="6"/>
  <c r="F25" i="6"/>
  <c r="F30" i="6"/>
  <c r="F24" i="6"/>
  <c r="B27" i="6"/>
  <c r="C20" i="6"/>
  <c r="D20" i="6"/>
  <c r="D26" i="6" s="1"/>
  <c r="B25" i="6"/>
  <c r="B30" i="6"/>
  <c r="D17" i="5"/>
  <c r="E18" i="5"/>
  <c r="A40" i="5"/>
  <c r="A39" i="5"/>
  <c r="A38" i="5"/>
  <c r="A37" i="5"/>
  <c r="A36" i="5"/>
  <c r="F35" i="5"/>
  <c r="E35" i="5"/>
  <c r="D35" i="5"/>
  <c r="C35" i="5"/>
  <c r="B35" i="5"/>
  <c r="A28" i="5"/>
  <c r="A27" i="5"/>
  <c r="A26" i="5"/>
  <c r="A25" i="5"/>
  <c r="A24" i="5"/>
  <c r="F23" i="5"/>
  <c r="E23" i="5"/>
  <c r="D23" i="5"/>
  <c r="C23" i="5"/>
  <c r="B23" i="5"/>
  <c r="F19" i="5"/>
  <c r="F20" i="5" s="1"/>
  <c r="E19" i="5"/>
  <c r="D19" i="5"/>
  <c r="C19" i="5"/>
  <c r="B19" i="5"/>
  <c r="A19" i="5"/>
  <c r="D18" i="5"/>
  <c r="C18" i="5"/>
  <c r="B18" i="5"/>
  <c r="A18" i="5"/>
  <c r="C17" i="5"/>
  <c r="B17" i="5"/>
  <c r="A17" i="5"/>
  <c r="C16" i="5"/>
  <c r="B16" i="5"/>
  <c r="A16" i="5"/>
  <c r="A15" i="5"/>
  <c r="F14" i="5"/>
  <c r="D14" i="5"/>
  <c r="C14" i="5"/>
  <c r="B14" i="5"/>
  <c r="E28" i="8" l="1"/>
  <c r="E27" i="8"/>
  <c r="E24" i="8"/>
  <c r="E30" i="8"/>
  <c r="B26" i="8"/>
  <c r="C25" i="7"/>
  <c r="C30" i="7"/>
  <c r="C28" i="7"/>
  <c r="C26" i="7"/>
  <c r="G25" i="20"/>
  <c r="D29" i="20"/>
  <c r="D29" i="19"/>
  <c r="G25" i="19"/>
  <c r="H37" i="19" s="1"/>
  <c r="G26" i="18"/>
  <c r="D39" i="18" s="1"/>
  <c r="E29" i="17"/>
  <c r="G25" i="17"/>
  <c r="C36" i="17" s="1"/>
  <c r="C29" i="17"/>
  <c r="G25" i="15"/>
  <c r="C40" i="15" s="1"/>
  <c r="G26" i="15"/>
  <c r="D40" i="15" s="1"/>
  <c r="G28" i="15"/>
  <c r="F39" i="15" s="1"/>
  <c r="C29" i="15"/>
  <c r="G27" i="14"/>
  <c r="G26" i="14"/>
  <c r="D38" i="14" s="1"/>
  <c r="G25" i="13"/>
  <c r="C39" i="13" s="1"/>
  <c r="C29" i="12"/>
  <c r="G27" i="11"/>
  <c r="E29" i="11"/>
  <c r="G25" i="11"/>
  <c r="C34" i="11" s="1"/>
  <c r="G28" i="11"/>
  <c r="F36" i="11" s="1"/>
  <c r="G25" i="10"/>
  <c r="G28" i="10"/>
  <c r="F36" i="10" s="1"/>
  <c r="D29" i="10"/>
  <c r="E25" i="8"/>
  <c r="E24" i="7"/>
  <c r="E30" i="7"/>
  <c r="E26" i="7"/>
  <c r="E25" i="7"/>
  <c r="E27" i="7"/>
  <c r="E28" i="7"/>
  <c r="E29" i="6"/>
  <c r="G28" i="6"/>
  <c r="H40" i="6" s="1"/>
  <c r="G26" i="6"/>
  <c r="D39" i="6" s="1"/>
  <c r="B29" i="6"/>
  <c r="C25" i="6"/>
  <c r="C24" i="6"/>
  <c r="H38" i="21"/>
  <c r="D34" i="21"/>
  <c r="D37" i="21"/>
  <c r="D36" i="21"/>
  <c r="D40" i="21"/>
  <c r="D38" i="21"/>
  <c r="D39" i="21"/>
  <c r="C29" i="21"/>
  <c r="G25" i="21"/>
  <c r="G24" i="21"/>
  <c r="B29" i="21"/>
  <c r="G28" i="21"/>
  <c r="G27" i="21"/>
  <c r="E29" i="21"/>
  <c r="D29" i="21"/>
  <c r="F34" i="20"/>
  <c r="F39" i="20"/>
  <c r="F38" i="20"/>
  <c r="F37" i="20"/>
  <c r="H40" i="20"/>
  <c r="F36" i="20"/>
  <c r="F40" i="20"/>
  <c r="G24" i="20"/>
  <c r="B29" i="20"/>
  <c r="H39" i="20"/>
  <c r="E34" i="20"/>
  <c r="E38" i="20"/>
  <c r="E36" i="20"/>
  <c r="E37" i="20"/>
  <c r="E39" i="20"/>
  <c r="E40" i="20"/>
  <c r="C36" i="20"/>
  <c r="C38" i="20"/>
  <c r="H37" i="20"/>
  <c r="C34" i="20"/>
  <c r="C39" i="20"/>
  <c r="C37" i="20"/>
  <c r="C40" i="20"/>
  <c r="G26" i="20"/>
  <c r="F34" i="19"/>
  <c r="F39" i="19"/>
  <c r="F38" i="19"/>
  <c r="H40" i="19"/>
  <c r="F37" i="19"/>
  <c r="F36" i="19"/>
  <c r="F40" i="19"/>
  <c r="H39" i="19"/>
  <c r="E34" i="19"/>
  <c r="E38" i="19"/>
  <c r="E36" i="19"/>
  <c r="E37" i="19"/>
  <c r="E39" i="19"/>
  <c r="E40" i="19"/>
  <c r="E29" i="19"/>
  <c r="G24" i="19"/>
  <c r="B29" i="19"/>
  <c r="C38" i="19"/>
  <c r="C40" i="19"/>
  <c r="C39" i="19"/>
  <c r="G26" i="19"/>
  <c r="F34" i="18"/>
  <c r="F39" i="18"/>
  <c r="H40" i="18"/>
  <c r="F38" i="18"/>
  <c r="F37" i="18"/>
  <c r="F36" i="18"/>
  <c r="F40" i="18"/>
  <c r="H39" i="18"/>
  <c r="E34" i="18"/>
  <c r="E36" i="18"/>
  <c r="E38" i="18"/>
  <c r="E37" i="18"/>
  <c r="E40" i="18"/>
  <c r="E39" i="18"/>
  <c r="G24" i="18"/>
  <c r="B29" i="18"/>
  <c r="D29" i="18"/>
  <c r="G25" i="18"/>
  <c r="H38" i="17"/>
  <c r="D34" i="17"/>
  <c r="D37" i="17"/>
  <c r="D36" i="17"/>
  <c r="D40" i="17"/>
  <c r="D38" i="17"/>
  <c r="D39" i="17"/>
  <c r="G27" i="17"/>
  <c r="D29" i="17"/>
  <c r="G28" i="17"/>
  <c r="B29" i="17"/>
  <c r="G24" i="17"/>
  <c r="C36" i="16"/>
  <c r="H37" i="16"/>
  <c r="C34" i="16"/>
  <c r="C37" i="16"/>
  <c r="C38" i="16"/>
  <c r="C39" i="16"/>
  <c r="C40" i="16"/>
  <c r="G27" i="16"/>
  <c r="G28" i="16"/>
  <c r="B29" i="16"/>
  <c r="G24" i="16"/>
  <c r="C29" i="16"/>
  <c r="E29" i="16"/>
  <c r="G26" i="16"/>
  <c r="D29" i="16"/>
  <c r="H38" i="15"/>
  <c r="D34" i="15"/>
  <c r="D36" i="15"/>
  <c r="D37" i="15"/>
  <c r="C36" i="15"/>
  <c r="H37" i="15"/>
  <c r="C34" i="15"/>
  <c r="C37" i="15"/>
  <c r="E29" i="15"/>
  <c r="G27" i="15"/>
  <c r="F34" i="15"/>
  <c r="F38" i="15"/>
  <c r="F37" i="15"/>
  <c r="F40" i="15"/>
  <c r="D29" i="15"/>
  <c r="B29" i="15"/>
  <c r="G24" i="15"/>
  <c r="F34" i="14"/>
  <c r="H40" i="14"/>
  <c r="F39" i="14"/>
  <c r="F38" i="14"/>
  <c r="F37" i="14"/>
  <c r="F36" i="14"/>
  <c r="F40" i="14"/>
  <c r="D36" i="14"/>
  <c r="D37" i="14"/>
  <c r="G24" i="14"/>
  <c r="B29" i="14"/>
  <c r="D29" i="14"/>
  <c r="E29" i="14"/>
  <c r="G25" i="14"/>
  <c r="H39" i="14"/>
  <c r="E34" i="14"/>
  <c r="E36" i="14"/>
  <c r="E38" i="14"/>
  <c r="E37" i="14"/>
  <c r="E40" i="14"/>
  <c r="E39" i="14"/>
  <c r="H38" i="13"/>
  <c r="D34" i="13"/>
  <c r="D36" i="13"/>
  <c r="D37" i="13"/>
  <c r="D39" i="13"/>
  <c r="D38" i="13"/>
  <c r="D40" i="13"/>
  <c r="H39" i="13"/>
  <c r="E34" i="13"/>
  <c r="E36" i="13"/>
  <c r="E38" i="13"/>
  <c r="E37" i="13"/>
  <c r="E39" i="13"/>
  <c r="E40" i="13"/>
  <c r="C36" i="13"/>
  <c r="H37" i="13"/>
  <c r="C34" i="13"/>
  <c r="C37" i="13"/>
  <c r="C38" i="13"/>
  <c r="C40" i="13"/>
  <c r="G24" i="13"/>
  <c r="B29" i="13"/>
  <c r="D29" i="13"/>
  <c r="F34" i="13"/>
  <c r="F39" i="13"/>
  <c r="F38" i="13"/>
  <c r="F37" i="13"/>
  <c r="H40" i="13"/>
  <c r="F36" i="13"/>
  <c r="F40" i="13"/>
  <c r="H39" i="12"/>
  <c r="E34" i="12"/>
  <c r="E38" i="12"/>
  <c r="E36" i="12"/>
  <c r="E37" i="12"/>
  <c r="E40" i="12"/>
  <c r="E39" i="12"/>
  <c r="G26" i="12"/>
  <c r="G25" i="12"/>
  <c r="B29" i="12"/>
  <c r="G24" i="12"/>
  <c r="D29" i="12"/>
  <c r="G28" i="12"/>
  <c r="H38" i="11"/>
  <c r="D37" i="11"/>
  <c r="D34" i="11"/>
  <c r="D36" i="11"/>
  <c r="D38" i="11"/>
  <c r="D40" i="11"/>
  <c r="D39" i="11"/>
  <c r="C36" i="11"/>
  <c r="H37" i="11"/>
  <c r="H39" i="11"/>
  <c r="E34" i="11"/>
  <c r="E36" i="11"/>
  <c r="E38" i="11"/>
  <c r="E37" i="11"/>
  <c r="E40" i="11"/>
  <c r="E39" i="11"/>
  <c r="F37" i="11"/>
  <c r="C29" i="11"/>
  <c r="D29" i="11"/>
  <c r="B29" i="11"/>
  <c r="G24" i="11"/>
  <c r="C36" i="10"/>
  <c r="C38" i="10"/>
  <c r="C37" i="10"/>
  <c r="H37" i="10"/>
  <c r="C34" i="10"/>
  <c r="C39" i="10"/>
  <c r="C40" i="10"/>
  <c r="E29" i="10"/>
  <c r="G26" i="10"/>
  <c r="G24" i="10"/>
  <c r="B29" i="10"/>
  <c r="C29" i="10"/>
  <c r="H39" i="10"/>
  <c r="E34" i="10"/>
  <c r="E36" i="10"/>
  <c r="E38" i="10"/>
  <c r="E37" i="10"/>
  <c r="E40" i="10"/>
  <c r="E39" i="10"/>
  <c r="D30" i="8"/>
  <c r="D24" i="8"/>
  <c r="D25" i="8"/>
  <c r="D27" i="8"/>
  <c r="D26" i="8"/>
  <c r="C30" i="8"/>
  <c r="C24" i="8"/>
  <c r="C25" i="8"/>
  <c r="C26" i="8"/>
  <c r="C27" i="8"/>
  <c r="B24" i="8"/>
  <c r="B30" i="8"/>
  <c r="B27" i="8"/>
  <c r="D28" i="8"/>
  <c r="G28" i="8" s="1"/>
  <c r="D24" i="7"/>
  <c r="D30" i="7"/>
  <c r="D25" i="7"/>
  <c r="D28" i="7"/>
  <c r="D26" i="7"/>
  <c r="B24" i="7"/>
  <c r="B30" i="7"/>
  <c r="B26" i="7"/>
  <c r="F29" i="7"/>
  <c r="D27" i="7"/>
  <c r="B28" i="7"/>
  <c r="F29" i="6"/>
  <c r="D30" i="6"/>
  <c r="D24" i="6"/>
  <c r="D25" i="6"/>
  <c r="D27" i="6"/>
  <c r="C27" i="6"/>
  <c r="C30" i="6"/>
  <c r="B20" i="5"/>
  <c r="B27" i="5" s="1"/>
  <c r="E20" i="5"/>
  <c r="E26" i="5" s="1"/>
  <c r="D20" i="5"/>
  <c r="D27" i="5" s="1"/>
  <c r="C20" i="5"/>
  <c r="C28" i="5" s="1"/>
  <c r="F24" i="5"/>
  <c r="F25" i="5"/>
  <c r="F30" i="5"/>
  <c r="F28" i="5"/>
  <c r="F26" i="5"/>
  <c r="F27" i="5"/>
  <c r="E29" i="8" l="1"/>
  <c r="G26" i="8"/>
  <c r="D40" i="8" s="1"/>
  <c r="G25" i="7"/>
  <c r="C29" i="7"/>
  <c r="C34" i="19"/>
  <c r="C37" i="19"/>
  <c r="C36" i="19"/>
  <c r="H38" i="18"/>
  <c r="D40" i="18"/>
  <c r="D38" i="18"/>
  <c r="D34" i="18"/>
  <c r="D36" i="18"/>
  <c r="D37" i="18"/>
  <c r="C40" i="17"/>
  <c r="C34" i="17"/>
  <c r="H37" i="17"/>
  <c r="C39" i="17"/>
  <c r="C38" i="17"/>
  <c r="C37" i="17"/>
  <c r="D38" i="15"/>
  <c r="D39" i="15"/>
  <c r="C39" i="15"/>
  <c r="C38" i="15"/>
  <c r="F36" i="15"/>
  <c r="H40" i="15"/>
  <c r="D34" i="14"/>
  <c r="H38" i="14"/>
  <c r="D39" i="14"/>
  <c r="D40" i="14"/>
  <c r="C38" i="11"/>
  <c r="H40" i="11"/>
  <c r="F38" i="11"/>
  <c r="C39" i="11"/>
  <c r="F39" i="11"/>
  <c r="F34" i="11"/>
  <c r="C40" i="11"/>
  <c r="F40" i="11"/>
  <c r="C37" i="11"/>
  <c r="H40" i="10"/>
  <c r="F38" i="10"/>
  <c r="F37" i="10"/>
  <c r="F39" i="10"/>
  <c r="F34" i="10"/>
  <c r="F40" i="10"/>
  <c r="D29" i="8"/>
  <c r="G25" i="8"/>
  <c r="C37" i="8" s="1"/>
  <c r="G27" i="7"/>
  <c r="E34" i="7" s="1"/>
  <c r="E29" i="7"/>
  <c r="D37" i="6"/>
  <c r="F38" i="6"/>
  <c r="F34" i="6"/>
  <c r="D34" i="6"/>
  <c r="D40" i="6"/>
  <c r="H38" i="6"/>
  <c r="D36" i="6"/>
  <c r="F36" i="6"/>
  <c r="F37" i="6"/>
  <c r="D38" i="6"/>
  <c r="F39" i="6"/>
  <c r="G27" i="6"/>
  <c r="H39" i="6" s="1"/>
  <c r="F40" i="6"/>
  <c r="G25" i="6"/>
  <c r="C40" i="6" s="1"/>
  <c r="H39" i="21"/>
  <c r="E34" i="21"/>
  <c r="E38" i="21"/>
  <c r="E37" i="21"/>
  <c r="E36" i="21"/>
  <c r="E39" i="21"/>
  <c r="E40" i="21"/>
  <c r="F34" i="21"/>
  <c r="F40" i="21"/>
  <c r="H40" i="21"/>
  <c r="F39" i="21"/>
  <c r="F38" i="21"/>
  <c r="F37" i="21"/>
  <c r="F36" i="21"/>
  <c r="B36" i="21"/>
  <c r="H36" i="21"/>
  <c r="B39" i="21"/>
  <c r="B38" i="21"/>
  <c r="B34" i="21"/>
  <c r="B40" i="21"/>
  <c r="B37" i="21"/>
  <c r="C36" i="21"/>
  <c r="H37" i="21"/>
  <c r="C37" i="21"/>
  <c r="C34" i="21"/>
  <c r="C38" i="21"/>
  <c r="C40" i="21"/>
  <c r="C39" i="21"/>
  <c r="H38" i="20"/>
  <c r="D34" i="20"/>
  <c r="D37" i="20"/>
  <c r="D36" i="20"/>
  <c r="D39" i="20"/>
  <c r="D40" i="20"/>
  <c r="D38" i="20"/>
  <c r="B37" i="20"/>
  <c r="G37" i="20" s="1"/>
  <c r="I37" i="20" s="1"/>
  <c r="B36" i="20"/>
  <c r="H36" i="20"/>
  <c r="B39" i="20"/>
  <c r="B38" i="20"/>
  <c r="B34" i="20"/>
  <c r="B40" i="20"/>
  <c r="B36" i="19"/>
  <c r="B38" i="19"/>
  <c r="H36" i="19"/>
  <c r="B34" i="19"/>
  <c r="B40" i="19"/>
  <c r="B39" i="19"/>
  <c r="B37" i="19"/>
  <c r="H38" i="19"/>
  <c r="D34" i="19"/>
  <c r="D36" i="19"/>
  <c r="D37" i="19"/>
  <c r="D39" i="19"/>
  <c r="D38" i="19"/>
  <c r="D40" i="19"/>
  <c r="B36" i="18"/>
  <c r="B38" i="18"/>
  <c r="B39" i="18"/>
  <c r="H36" i="18"/>
  <c r="B34" i="18"/>
  <c r="B40" i="18"/>
  <c r="G40" i="18" s="1"/>
  <c r="I40" i="18" s="1"/>
  <c r="B37" i="18"/>
  <c r="C36" i="18"/>
  <c r="H37" i="18"/>
  <c r="C34" i="18"/>
  <c r="C38" i="18"/>
  <c r="C37" i="18"/>
  <c r="C40" i="18"/>
  <c r="C39" i="18"/>
  <c r="H39" i="17"/>
  <c r="E36" i="17"/>
  <c r="E34" i="17"/>
  <c r="E37" i="17"/>
  <c r="E38" i="17"/>
  <c r="E39" i="17"/>
  <c r="E40" i="17"/>
  <c r="B37" i="17"/>
  <c r="B36" i="17"/>
  <c r="B39" i="17"/>
  <c r="H36" i="17"/>
  <c r="B34" i="17"/>
  <c r="B38" i="17"/>
  <c r="B40" i="17"/>
  <c r="F34" i="17"/>
  <c r="H40" i="17"/>
  <c r="F39" i="17"/>
  <c r="F36" i="17"/>
  <c r="F38" i="17"/>
  <c r="F37" i="17"/>
  <c r="F40" i="17"/>
  <c r="H38" i="16"/>
  <c r="D34" i="16"/>
  <c r="D36" i="16"/>
  <c r="D37" i="16"/>
  <c r="D40" i="16"/>
  <c r="D38" i="16"/>
  <c r="D39" i="16"/>
  <c r="B36" i="16"/>
  <c r="B39" i="16"/>
  <c r="B38" i="16"/>
  <c r="H36" i="16"/>
  <c r="B34" i="16"/>
  <c r="B37" i="16"/>
  <c r="B40" i="16"/>
  <c r="H39" i="16"/>
  <c r="E34" i="16"/>
  <c r="E38" i="16"/>
  <c r="E36" i="16"/>
  <c r="E37" i="16"/>
  <c r="E40" i="16"/>
  <c r="E39" i="16"/>
  <c r="F34" i="16"/>
  <c r="F39" i="16"/>
  <c r="F38" i="16"/>
  <c r="F37" i="16"/>
  <c r="F36" i="16"/>
  <c r="H40" i="16"/>
  <c r="F40" i="16"/>
  <c r="B38" i="15"/>
  <c r="B36" i="15"/>
  <c r="H36" i="15"/>
  <c r="B39" i="15"/>
  <c r="B34" i="15"/>
  <c r="B40" i="15"/>
  <c r="B37" i="15"/>
  <c r="H39" i="15"/>
  <c r="E34" i="15"/>
  <c r="E36" i="15"/>
  <c r="E37" i="15"/>
  <c r="E38" i="15"/>
  <c r="E40" i="15"/>
  <c r="E39" i="15"/>
  <c r="C36" i="14"/>
  <c r="C38" i="14"/>
  <c r="H37" i="14"/>
  <c r="C34" i="14"/>
  <c r="C37" i="14"/>
  <c r="C39" i="14"/>
  <c r="C40" i="14"/>
  <c r="B36" i="14"/>
  <c r="B39" i="14"/>
  <c r="H36" i="14"/>
  <c r="B34" i="14"/>
  <c r="B38" i="14"/>
  <c r="B40" i="14"/>
  <c r="B37" i="14"/>
  <c r="G37" i="14" s="1"/>
  <c r="I37" i="14" s="1"/>
  <c r="B37" i="13"/>
  <c r="G37" i="13" s="1"/>
  <c r="I37" i="13" s="1"/>
  <c r="B36" i="13"/>
  <c r="G36" i="13" s="1"/>
  <c r="H36" i="13"/>
  <c r="B38" i="13"/>
  <c r="G38" i="13" s="1"/>
  <c r="I38" i="13" s="1"/>
  <c r="B34" i="13"/>
  <c r="B39" i="13"/>
  <c r="G39" i="13" s="1"/>
  <c r="I39" i="13" s="1"/>
  <c r="B40" i="13"/>
  <c r="G40" i="13" s="1"/>
  <c r="I40" i="13" s="1"/>
  <c r="F34" i="12"/>
  <c r="H40" i="12"/>
  <c r="F39" i="12"/>
  <c r="F38" i="12"/>
  <c r="F37" i="12"/>
  <c r="F36" i="12"/>
  <c r="F40" i="12"/>
  <c r="H38" i="12"/>
  <c r="D34" i="12"/>
  <c r="D36" i="12"/>
  <c r="D37" i="12"/>
  <c r="D40" i="12"/>
  <c r="D39" i="12"/>
  <c r="D38" i="12"/>
  <c r="B36" i="12"/>
  <c r="B39" i="12"/>
  <c r="H36" i="12"/>
  <c r="B34" i="12"/>
  <c r="B38" i="12"/>
  <c r="B40" i="12"/>
  <c r="B37" i="12"/>
  <c r="C36" i="12"/>
  <c r="H37" i="12"/>
  <c r="C34" i="12"/>
  <c r="C38" i="12"/>
  <c r="C37" i="12"/>
  <c r="C39" i="12"/>
  <c r="C40" i="12"/>
  <c r="B36" i="11"/>
  <c r="G36" i="11" s="1"/>
  <c r="H36" i="11"/>
  <c r="B34" i="11"/>
  <c r="B39" i="11"/>
  <c r="B38" i="11"/>
  <c r="B40" i="11"/>
  <c r="B37" i="11"/>
  <c r="H38" i="10"/>
  <c r="D34" i="10"/>
  <c r="D37" i="10"/>
  <c r="D36" i="10"/>
  <c r="D39" i="10"/>
  <c r="D40" i="10"/>
  <c r="D38" i="10"/>
  <c r="B36" i="10"/>
  <c r="B39" i="10"/>
  <c r="B38" i="10"/>
  <c r="H36" i="10"/>
  <c r="B34" i="10"/>
  <c r="B37" i="10"/>
  <c r="B40" i="10"/>
  <c r="E30" i="5"/>
  <c r="E25" i="5"/>
  <c r="E27" i="5"/>
  <c r="E24" i="5"/>
  <c r="E28" i="5"/>
  <c r="B25" i="5"/>
  <c r="B28" i="5"/>
  <c r="B24" i="5"/>
  <c r="B30" i="5"/>
  <c r="B26" i="5"/>
  <c r="H38" i="8"/>
  <c r="D37" i="8"/>
  <c r="D34" i="8"/>
  <c r="D36" i="8"/>
  <c r="D38" i="8"/>
  <c r="F34" i="8"/>
  <c r="F39" i="8"/>
  <c r="F38" i="8"/>
  <c r="F37" i="8"/>
  <c r="F36" i="8"/>
  <c r="H40" i="8"/>
  <c r="F40" i="8"/>
  <c r="C29" i="8"/>
  <c r="B29" i="8"/>
  <c r="G24" i="8"/>
  <c r="G27" i="8"/>
  <c r="C36" i="7"/>
  <c r="C38" i="7"/>
  <c r="H37" i="7"/>
  <c r="C34" i="7"/>
  <c r="C37" i="7"/>
  <c r="C39" i="7"/>
  <c r="C40" i="7"/>
  <c r="B29" i="7"/>
  <c r="G24" i="7"/>
  <c r="G28" i="7"/>
  <c r="D29" i="7"/>
  <c r="G26" i="7"/>
  <c r="C29" i="6"/>
  <c r="G24" i="6"/>
  <c r="D29" i="6"/>
  <c r="C25" i="5"/>
  <c r="C30" i="5"/>
  <c r="C26" i="5"/>
  <c r="D24" i="5"/>
  <c r="D30" i="5"/>
  <c r="D25" i="5"/>
  <c r="D26" i="5"/>
  <c r="C27" i="5"/>
  <c r="C24" i="5"/>
  <c r="D28" i="5"/>
  <c r="F29" i="5"/>
  <c r="D39" i="8" l="1"/>
  <c r="C40" i="8"/>
  <c r="C39" i="8"/>
  <c r="C38" i="8"/>
  <c r="H37" i="8"/>
  <c r="C36" i="8"/>
  <c r="H39" i="7"/>
  <c r="E40" i="7"/>
  <c r="E39" i="7"/>
  <c r="E37" i="7"/>
  <c r="E38" i="7"/>
  <c r="E36" i="7"/>
  <c r="G40" i="20"/>
  <c r="I40" i="20" s="1"/>
  <c r="G37" i="19"/>
  <c r="I37" i="19" s="1"/>
  <c r="G39" i="19"/>
  <c r="I39" i="19" s="1"/>
  <c r="G37" i="18"/>
  <c r="I37" i="18" s="1"/>
  <c r="G38" i="17"/>
  <c r="I38" i="17" s="1"/>
  <c r="G37" i="17"/>
  <c r="I37" i="17" s="1"/>
  <c r="G40" i="16"/>
  <c r="I40" i="16" s="1"/>
  <c r="G36" i="16"/>
  <c r="I36" i="16" s="1"/>
  <c r="G37" i="16"/>
  <c r="I37" i="16" s="1"/>
  <c r="G40" i="15"/>
  <c r="I40" i="15" s="1"/>
  <c r="G37" i="15"/>
  <c r="I37" i="15" s="1"/>
  <c r="G38" i="14"/>
  <c r="I38" i="14" s="1"/>
  <c r="G36" i="14"/>
  <c r="I36" i="14" s="1"/>
  <c r="G37" i="12"/>
  <c r="G39" i="12"/>
  <c r="I39" i="12" s="1"/>
  <c r="G36" i="12"/>
  <c r="I36" i="12" s="1"/>
  <c r="G38" i="11"/>
  <c r="I38" i="11" s="1"/>
  <c r="G39" i="11"/>
  <c r="I39" i="11" s="1"/>
  <c r="G40" i="11"/>
  <c r="I40" i="11" s="1"/>
  <c r="G37" i="11"/>
  <c r="I37" i="11" s="1"/>
  <c r="G36" i="10"/>
  <c r="I36" i="10" s="1"/>
  <c r="G40" i="10"/>
  <c r="I40" i="10" s="1"/>
  <c r="G37" i="10"/>
  <c r="I37" i="10" s="1"/>
  <c r="G36" i="21"/>
  <c r="I36" i="21" s="1"/>
  <c r="C34" i="8"/>
  <c r="C34" i="6"/>
  <c r="E40" i="6"/>
  <c r="E36" i="6"/>
  <c r="H37" i="6"/>
  <c r="E37" i="6"/>
  <c r="E38" i="6"/>
  <c r="E34" i="6"/>
  <c r="E39" i="6"/>
  <c r="C37" i="6"/>
  <c r="C36" i="6"/>
  <c r="C39" i="6"/>
  <c r="C38" i="6"/>
  <c r="G27" i="5"/>
  <c r="E40" i="5" s="1"/>
  <c r="E29" i="5"/>
  <c r="G28" i="5"/>
  <c r="F40" i="5" s="1"/>
  <c r="G40" i="21"/>
  <c r="I40" i="21" s="1"/>
  <c r="G37" i="21"/>
  <c r="I37" i="21" s="1"/>
  <c r="G38" i="21"/>
  <c r="I38" i="21" s="1"/>
  <c r="G39" i="21"/>
  <c r="I39" i="21" s="1"/>
  <c r="G38" i="20"/>
  <c r="I38" i="20" s="1"/>
  <c r="G39" i="20"/>
  <c r="I39" i="20" s="1"/>
  <c r="G36" i="20"/>
  <c r="I36" i="20" s="1"/>
  <c r="G40" i="19"/>
  <c r="I40" i="19" s="1"/>
  <c r="G38" i="19"/>
  <c r="I38" i="19" s="1"/>
  <c r="G36" i="19"/>
  <c r="I36" i="19" s="1"/>
  <c r="G39" i="18"/>
  <c r="I39" i="18" s="1"/>
  <c r="G38" i="18"/>
  <c r="I38" i="18" s="1"/>
  <c r="G36" i="18"/>
  <c r="I36" i="18" s="1"/>
  <c r="G40" i="17"/>
  <c r="I40" i="17" s="1"/>
  <c r="G39" i="17"/>
  <c r="I39" i="17" s="1"/>
  <c r="G36" i="17"/>
  <c r="I36" i="17" s="1"/>
  <c r="G38" i="16"/>
  <c r="I38" i="16" s="1"/>
  <c r="G39" i="16"/>
  <c r="I39" i="16" s="1"/>
  <c r="G39" i="15"/>
  <c r="I39" i="15" s="1"/>
  <c r="G36" i="15"/>
  <c r="I36" i="15" s="1"/>
  <c r="G38" i="15"/>
  <c r="I38" i="15" s="1"/>
  <c r="G40" i="14"/>
  <c r="I40" i="14" s="1"/>
  <c r="G39" i="14"/>
  <c r="I39" i="14" s="1"/>
  <c r="I36" i="13"/>
  <c r="G40" i="12"/>
  <c r="I40" i="12" s="1"/>
  <c r="I37" i="12"/>
  <c r="B50" i="12" s="1"/>
  <c r="B46" i="12" s="1"/>
  <c r="G38" i="12"/>
  <c r="I38" i="12" s="1"/>
  <c r="I36" i="11"/>
  <c r="G38" i="10"/>
  <c r="I38" i="10" s="1"/>
  <c r="G39" i="10"/>
  <c r="I39" i="10" s="1"/>
  <c r="B29" i="5"/>
  <c r="B39" i="8"/>
  <c r="B38" i="8"/>
  <c r="B36" i="8"/>
  <c r="H36" i="8"/>
  <c r="B34" i="8"/>
  <c r="B37" i="8"/>
  <c r="B40" i="8"/>
  <c r="H39" i="8"/>
  <c r="E34" i="8"/>
  <c r="E38" i="8"/>
  <c r="E37" i="8"/>
  <c r="E36" i="8"/>
  <c r="E39" i="8"/>
  <c r="E40" i="8"/>
  <c r="H38" i="7"/>
  <c r="D34" i="7"/>
  <c r="D39" i="7"/>
  <c r="D36" i="7"/>
  <c r="D37" i="7"/>
  <c r="D40" i="7"/>
  <c r="D38" i="7"/>
  <c r="B36" i="7"/>
  <c r="H36" i="7"/>
  <c r="B34" i="7"/>
  <c r="B39" i="7"/>
  <c r="B38" i="7"/>
  <c r="B40" i="7"/>
  <c r="B37" i="7"/>
  <c r="F34" i="7"/>
  <c r="H40" i="7"/>
  <c r="F39" i="7"/>
  <c r="F38" i="7"/>
  <c r="F37" i="7"/>
  <c r="F36" i="7"/>
  <c r="F40" i="7"/>
  <c r="B36" i="6"/>
  <c r="H36" i="6"/>
  <c r="B34" i="6"/>
  <c r="B38" i="6"/>
  <c r="B37" i="6"/>
  <c r="B40" i="6"/>
  <c r="B39" i="6"/>
  <c r="G25" i="5"/>
  <c r="H37" i="5" s="1"/>
  <c r="G24" i="5"/>
  <c r="B34" i="5" s="1"/>
  <c r="G26" i="5"/>
  <c r="D34" i="5" s="1"/>
  <c r="C29" i="5"/>
  <c r="D29" i="5"/>
  <c r="G37" i="8" l="1"/>
  <c r="I37" i="8" s="1"/>
  <c r="G40" i="8"/>
  <c r="I40" i="8" s="1"/>
  <c r="G37" i="7"/>
  <c r="I37" i="7" s="1"/>
  <c r="G36" i="7"/>
  <c r="I36" i="7" s="1"/>
  <c r="B50" i="16"/>
  <c r="B46" i="16" s="1"/>
  <c r="A44" i="16"/>
  <c r="B44" i="16" s="1"/>
  <c r="B50" i="14"/>
  <c r="B46" i="14" s="1"/>
  <c r="B50" i="10"/>
  <c r="B46" i="10" s="1"/>
  <c r="G40" i="6"/>
  <c r="I40" i="6" s="1"/>
  <c r="G37" i="6"/>
  <c r="I37" i="6" s="1"/>
  <c r="G36" i="6"/>
  <c r="I36" i="6" s="1"/>
  <c r="G38" i="6"/>
  <c r="I38" i="6" s="1"/>
  <c r="G39" i="6"/>
  <c r="I39" i="6" s="1"/>
  <c r="H39" i="5"/>
  <c r="E39" i="5"/>
  <c r="E38" i="5"/>
  <c r="E37" i="5"/>
  <c r="E36" i="5"/>
  <c r="E34" i="5"/>
  <c r="F34" i="5"/>
  <c r="H40" i="5"/>
  <c r="F36" i="5"/>
  <c r="F38" i="5"/>
  <c r="F39" i="5"/>
  <c r="F37" i="5"/>
  <c r="B50" i="21"/>
  <c r="B46" i="21" s="1"/>
  <c r="A44" i="21"/>
  <c r="B44" i="21" s="1"/>
  <c r="B50" i="20"/>
  <c r="B46" i="20" s="1"/>
  <c r="A44" i="20"/>
  <c r="B44" i="20" s="1"/>
  <c r="B50" i="19"/>
  <c r="B46" i="19" s="1"/>
  <c r="A44" i="19"/>
  <c r="B44" i="19" s="1"/>
  <c r="C44" i="19" s="1"/>
  <c r="D44" i="19" s="1"/>
  <c r="B50" i="18"/>
  <c r="B46" i="18" s="1"/>
  <c r="A44" i="18"/>
  <c r="B44" i="18" s="1"/>
  <c r="B50" i="17"/>
  <c r="B46" i="17" s="1"/>
  <c r="A44" i="17"/>
  <c r="B44" i="17" s="1"/>
  <c r="B50" i="15"/>
  <c r="B46" i="15" s="1"/>
  <c r="A44" i="15"/>
  <c r="B44" i="15" s="1"/>
  <c r="A44" i="14"/>
  <c r="B44" i="14" s="1"/>
  <c r="C44" i="14" s="1"/>
  <c r="D44" i="14" s="1"/>
  <c r="B50" i="13"/>
  <c r="B46" i="13" s="1"/>
  <c r="A44" i="13"/>
  <c r="B44" i="13" s="1"/>
  <c r="A44" i="12"/>
  <c r="B44" i="12" s="1"/>
  <c r="C44" i="12" s="1"/>
  <c r="D44" i="12" s="1"/>
  <c r="B50" i="11"/>
  <c r="B46" i="11" s="1"/>
  <c r="A44" i="11"/>
  <c r="B44" i="11" s="1"/>
  <c r="A44" i="10"/>
  <c r="B44" i="10" s="1"/>
  <c r="C44" i="10" s="1"/>
  <c r="D44" i="10" s="1"/>
  <c r="H36" i="5"/>
  <c r="C38" i="5"/>
  <c r="C39" i="5"/>
  <c r="G36" i="8"/>
  <c r="I36" i="8" s="1"/>
  <c r="G38" i="8"/>
  <c r="I38" i="8" s="1"/>
  <c r="G39" i="8"/>
  <c r="I39" i="8" s="1"/>
  <c r="G40" i="7"/>
  <c r="I40" i="7" s="1"/>
  <c r="G39" i="7"/>
  <c r="I39" i="7" s="1"/>
  <c r="G38" i="7"/>
  <c r="I38" i="7" s="1"/>
  <c r="B36" i="5"/>
  <c r="B39" i="5"/>
  <c r="B38" i="5"/>
  <c r="C40" i="5"/>
  <c r="B40" i="5"/>
  <c r="C37" i="5"/>
  <c r="B37" i="5"/>
  <c r="C36" i="5"/>
  <c r="C34" i="5"/>
  <c r="D40" i="5"/>
  <c r="D38" i="5"/>
  <c r="D37" i="5"/>
  <c r="H38" i="5"/>
  <c r="D36" i="5"/>
  <c r="D39" i="5"/>
  <c r="B50" i="7" l="1"/>
  <c r="B46" i="7" s="1"/>
  <c r="A44" i="7"/>
  <c r="B44" i="7" s="1"/>
  <c r="C44" i="7" s="1"/>
  <c r="D44" i="7" s="1"/>
  <c r="C44" i="20"/>
  <c r="D44" i="20" s="1"/>
  <c r="C44" i="18"/>
  <c r="D44" i="18" s="1"/>
  <c r="C44" i="17"/>
  <c r="D44" i="17" s="1"/>
  <c r="C44" i="16"/>
  <c r="D44" i="16" s="1"/>
  <c r="C44" i="13"/>
  <c r="D44" i="13" s="1"/>
  <c r="C44" i="21"/>
  <c r="D44" i="21" s="1"/>
  <c r="B50" i="6"/>
  <c r="B46" i="6" s="1"/>
  <c r="A44" i="6"/>
  <c r="B44" i="6" s="1"/>
  <c r="C44" i="15"/>
  <c r="D44" i="15" s="1"/>
  <c r="C44" i="11"/>
  <c r="D44" i="11" s="1"/>
  <c r="G39" i="5"/>
  <c r="I39" i="5" s="1"/>
  <c r="B50" i="8"/>
  <c r="B46" i="8" s="1"/>
  <c r="A44" i="8"/>
  <c r="B44" i="8" s="1"/>
  <c r="G36" i="5"/>
  <c r="I36" i="5" s="1"/>
  <c r="G37" i="5"/>
  <c r="I37" i="5" s="1"/>
  <c r="G38" i="5"/>
  <c r="I38" i="5" s="1"/>
  <c r="G40" i="5"/>
  <c r="I40" i="5" s="1"/>
  <c r="C44" i="8" l="1"/>
  <c r="D44" i="8" s="1"/>
  <c r="C44" i="6"/>
  <c r="D44" i="6" s="1"/>
  <c r="B50" i="5"/>
  <c r="B46" i="5" s="1"/>
  <c r="A44" i="5"/>
  <c r="B44" i="5" s="1"/>
  <c r="C44" i="5" l="1"/>
  <c r="D44" i="5" s="1"/>
</calcChain>
</file>

<file path=xl/sharedStrings.xml><?xml version="1.0" encoding="utf-8"?>
<sst xmlns="http://schemas.openxmlformats.org/spreadsheetml/2006/main" count="889" uniqueCount="122">
  <si>
    <t>feature 1</t>
  </si>
  <si>
    <t>feature 2</t>
  </si>
  <si>
    <t>feature 3</t>
  </si>
  <si>
    <t>feature 4</t>
  </si>
  <si>
    <t>2. Pair-wise comparison matrix</t>
  </si>
  <si>
    <t>1. Enter feature names</t>
  </si>
  <si>
    <t>criteria</t>
  </si>
  <si>
    <t>score</t>
  </si>
  <si>
    <t>Equal</t>
  </si>
  <si>
    <t>Moderate</t>
  </si>
  <si>
    <t>Strong</t>
  </si>
  <si>
    <t>Very strong</t>
  </si>
  <si>
    <t>Extreme</t>
  </si>
  <si>
    <t>** you can also use intermediate values 2, 4, 6, 8</t>
  </si>
  <si>
    <t>&lt;pair-wise matrix&gt;</t>
  </si>
  <si>
    <t>var \var</t>
  </si>
  <si>
    <t xml:space="preserve">** How important is 'a' with respect to 'b', 'c', 'd' </t>
  </si>
  <si>
    <r>
      <t>** if '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' is strongly important than '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' -&gt; score 5</t>
    </r>
  </si>
  <si>
    <r>
      <t>** if '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' is strongly important than '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' -&gt; score </t>
    </r>
    <r>
      <rPr>
        <b/>
        <sz val="12"/>
        <color theme="1"/>
        <rFont val="Calibri"/>
        <family val="2"/>
        <scheme val="minor"/>
      </rPr>
      <t>1/5</t>
    </r>
  </si>
  <si>
    <t>sum</t>
  </si>
  <si>
    <t>&lt;normalized pair-wise matrix&gt;</t>
  </si>
  <si>
    <t>prev sum</t>
  </si>
  <si>
    <t>weights</t>
  </si>
  <si>
    <t>3. Consistency check</t>
  </si>
  <si>
    <t>weighted sum</t>
  </si>
  <si>
    <t>lambda</t>
  </si>
  <si>
    <t>lambda max</t>
  </si>
  <si>
    <t>Consistency Index</t>
  </si>
  <si>
    <t>Consistency Ratio</t>
  </si>
  <si>
    <t>C.R. cutoff</t>
  </si>
  <si>
    <t>Pass</t>
  </si>
  <si>
    <t>&lt;C.R&gt;</t>
  </si>
  <si>
    <t>AHP analysis tool for up to 5 features (1by1 to 5 by 5)</t>
  </si>
  <si>
    <t>feature 5</t>
  </si>
  <si>
    <t>&lt;R.I&gt;</t>
  </si>
  <si>
    <t>n</t>
  </si>
  <si>
    <t>Random Index</t>
  </si>
  <si>
    <t>Current features</t>
  </si>
  <si>
    <t>Netflix</t>
  </si>
  <si>
    <t>Watcha</t>
  </si>
  <si>
    <t>Youtube</t>
  </si>
  <si>
    <t>Wavve</t>
  </si>
  <si>
    <t xml:space="preserve">youtube premium </t>
  </si>
  <si>
    <t>유튜브에서 국내컨텐츠</t>
  </si>
  <si>
    <t>한국인이 운영하는 유툽 채널</t>
  </si>
  <si>
    <t xml:space="preserve">wavve 국내 </t>
  </si>
  <si>
    <t>모바일 PC 복합 요금제</t>
  </si>
  <si>
    <t>원래 요금제 갯수</t>
  </si>
  <si>
    <t>넷플릭스</t>
  </si>
  <si>
    <t>왓챠</t>
  </si>
  <si>
    <t>유튜브</t>
  </si>
  <si>
    <t>웨이브</t>
  </si>
  <si>
    <t>무료체험</t>
  </si>
  <si>
    <t>1개월</t>
  </si>
  <si>
    <t>2주</t>
  </si>
  <si>
    <t>없음</t>
  </si>
  <si>
    <t>끼워팔기</t>
  </si>
  <si>
    <t>구글홈미니 6m</t>
  </si>
  <si>
    <t>통신사 할인</t>
  </si>
  <si>
    <t>LTE / 5G</t>
  </si>
  <si>
    <t>동시결제</t>
  </si>
  <si>
    <t>U+ TV 가입 3m</t>
  </si>
  <si>
    <t>3개월 한방 50%</t>
  </si>
  <si>
    <t>카드사 제휴</t>
  </si>
  <si>
    <t>KB 3m 무료</t>
  </si>
  <si>
    <t>max 2K</t>
  </si>
  <si>
    <t>프리미엄 요금제</t>
  </si>
  <si>
    <t>FHD</t>
  </si>
  <si>
    <t>4K</t>
  </si>
  <si>
    <t>처음에 광고</t>
  </si>
  <si>
    <t>무광고</t>
  </si>
  <si>
    <t>영상 내 광고</t>
  </si>
  <si>
    <t>사이트 배너/검색광고</t>
  </si>
  <si>
    <t>옛날것도 OK</t>
  </si>
  <si>
    <t>일관된</t>
  </si>
  <si>
    <t>달라</t>
  </si>
  <si>
    <t>다달라</t>
  </si>
  <si>
    <t>국내는 종영후</t>
  </si>
  <si>
    <t>미드 1주일</t>
  </si>
  <si>
    <t>아는형님 1주일</t>
  </si>
  <si>
    <t>최악</t>
  </si>
  <si>
    <t>불가</t>
  </si>
  <si>
    <t>동시접속자수</t>
  </si>
  <si>
    <t>사용기기</t>
  </si>
  <si>
    <t>최대 9개</t>
  </si>
  <si>
    <t>모바일 , PC</t>
  </si>
  <si>
    <t>모바일, PC</t>
  </si>
  <si>
    <t>모바일, PC, TV</t>
  </si>
  <si>
    <t>여캠</t>
  </si>
  <si>
    <t>유튜브 알고리즘</t>
  </si>
  <si>
    <t>직캠</t>
  </si>
  <si>
    <t>노동요</t>
  </si>
  <si>
    <t>매우 높은 적중률</t>
  </si>
  <si>
    <t>최고</t>
  </si>
  <si>
    <t>알수없는 유튜브</t>
  </si>
  <si>
    <t>알고리즘이</t>
  </si>
  <si>
    <t>나를 여기로</t>
  </si>
  <si>
    <t>이끌었다.</t>
  </si>
  <si>
    <t>많은 데이터</t>
  </si>
  <si>
    <t>엿같은 알고리즘</t>
  </si>
  <si>
    <t>리뷰</t>
  </si>
  <si>
    <t>커뮤니티 전무</t>
  </si>
  <si>
    <t>리뷰 전부</t>
  </si>
  <si>
    <t>영상설명</t>
  </si>
  <si>
    <t>댓글</t>
  </si>
  <si>
    <t>네플과 동일</t>
  </si>
  <si>
    <t>개수</t>
  </si>
  <si>
    <t>youtube premium (original) 생긴지 2년</t>
  </si>
  <si>
    <t>왓챠 5,6년</t>
  </si>
  <si>
    <t>이미 차이가 너무 많이나서 그걸 반영할수가 없음</t>
  </si>
  <si>
    <t xml:space="preserve">netflix 가 </t>
  </si>
  <si>
    <t>오리지널은 맣긴한데</t>
  </si>
  <si>
    <t>그냥 전체로 비교하며 ㄴ얼마 없을듯</t>
  </si>
  <si>
    <t>유튭은 그냥 영화 결제해서 다 볼수있고</t>
  </si>
  <si>
    <t>거기에 자기네 만의 콘텐츠가 따로있음</t>
  </si>
  <si>
    <t>wavve 영화 결제해서 봐야됨</t>
  </si>
  <si>
    <t>Youtube 가 다 오리지널 이긴하지만</t>
  </si>
  <si>
    <t>넷플릭스가 너무 강함</t>
  </si>
  <si>
    <t>로다주 더빙 다큐 등</t>
  </si>
  <si>
    <t>BTS</t>
  </si>
  <si>
    <t>Exo</t>
  </si>
  <si>
    <t>wavve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</si>
</sst>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FAFF"/>
        <bgColor indexed="64"/>
      </patternFill>
    </fill>
    <fill>
      <patternFill patternType="lightUp">
        <bgColor theme="0"/>
      </patternFill>
    </fill>
    <fill>
      <patternFill patternType="solid">
        <fgColor rgb="FFFFCB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0" fillId="0" borderId="1" xfId="0" applyBorder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0" borderId="0" xfId="0" applyBorder="1"/>
    <xf numFmtId="0" fontId="0" fillId="0" borderId="2" xfId="0" applyBorder="1"/>
    <xf numFmtId="0" fontId="0" fillId="4" borderId="0" xfId="0" applyFill="1" applyBorder="1"/>
    <xf numFmtId="0" fontId="3" fillId="5" borderId="0" xfId="0" applyFont="1" applyFill="1" applyBorder="1"/>
    <xf numFmtId="0" fontId="0" fillId="4" borderId="3" xfId="0" applyFill="1" applyBorder="1"/>
    <xf numFmtId="0" fontId="3" fillId="5" borderId="4" xfId="0" applyFont="1" applyFill="1" applyBorder="1"/>
    <xf numFmtId="0" fontId="0" fillId="0" borderId="2" xfId="0" quotePrefix="1" applyBorder="1"/>
    <xf numFmtId="0" fontId="0" fillId="6" borderId="1" xfId="0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0" fontId="0" fillId="6" borderId="1" xfId="0" applyFont="1" applyFill="1" applyBorder="1"/>
    <xf numFmtId="0" fontId="1" fillId="11" borderId="5" xfId="0" applyFont="1" applyFill="1" applyBorder="1"/>
    <xf numFmtId="0" fontId="0" fillId="10" borderId="5" xfId="0" applyFill="1" applyBorder="1"/>
    <xf numFmtId="0" fontId="0" fillId="13" borderId="1" xfId="0" applyFill="1" applyBorder="1"/>
    <xf numFmtId="0" fontId="1" fillId="12" borderId="1" xfId="0" applyFont="1" applyFill="1" applyBorder="1"/>
    <xf numFmtId="0" fontId="5" fillId="0" borderId="1" xfId="0" applyFont="1" applyBorder="1"/>
    <xf numFmtId="0" fontId="1" fillId="14" borderId="6" xfId="0" applyFont="1" applyFill="1" applyBorder="1"/>
    <xf numFmtId="0" fontId="0" fillId="0" borderId="7" xfId="0" applyBorder="1"/>
    <xf numFmtId="0" fontId="4" fillId="15" borderId="8" xfId="0" applyFont="1" applyFill="1" applyBorder="1"/>
    <xf numFmtId="0" fontId="0" fillId="0" borderId="9" xfId="0" applyBorder="1"/>
    <xf numFmtId="0" fontId="3" fillId="16" borderId="8" xfId="0" applyFont="1" applyFill="1" applyBorder="1"/>
    <xf numFmtId="0" fontId="0" fillId="0" borderId="10" xfId="0" applyBorder="1"/>
    <xf numFmtId="0" fontId="6" fillId="0" borderId="11" xfId="0" applyFont="1" applyBorder="1"/>
    <xf numFmtId="0" fontId="2" fillId="0" borderId="7" xfId="0" applyFont="1" applyBorder="1"/>
    <xf numFmtId="0" fontId="3" fillId="0" borderId="8" xfId="0" applyFont="1" applyBorder="1"/>
    <xf numFmtId="0" fontId="1" fillId="17" borderId="8" xfId="0" applyFont="1" applyFill="1" applyBorder="1"/>
    <xf numFmtId="0" fontId="7" fillId="9" borderId="10" xfId="0" applyFont="1" applyFill="1" applyBorder="1"/>
    <xf numFmtId="164" fontId="3" fillId="5" borderId="0" xfId="0" applyNumberFormat="1" applyFont="1" applyFill="1" applyBorder="1"/>
    <xf numFmtId="164" fontId="0" fillId="4" borderId="0" xfId="0" applyNumberFormat="1" applyFill="1" applyBorder="1"/>
    <xf numFmtId="164" fontId="0" fillId="6" borderId="1" xfId="0" applyNumberFormat="1" applyFill="1" applyBorder="1"/>
    <xf numFmtId="0" fontId="0" fillId="18" borderId="1" xfId="0" applyFill="1" applyBorder="1"/>
    <xf numFmtId="164" fontId="0" fillId="18" borderId="0" xfId="0" applyNumberFormat="1" applyFill="1" applyBorder="1"/>
    <xf numFmtId="164" fontId="0" fillId="18" borderId="2" xfId="0" applyNumberFormat="1" applyFill="1" applyBorder="1"/>
    <xf numFmtId="164" fontId="0" fillId="18" borderId="2" xfId="0" quotePrefix="1" applyNumberFormat="1" applyFill="1" applyBorder="1"/>
    <xf numFmtId="0" fontId="3" fillId="5" borderId="2" xfId="0" applyFont="1" applyFill="1" applyBorder="1"/>
    <xf numFmtId="0" fontId="0" fillId="19" borderId="0" xfId="0" applyFont="1" applyFill="1" applyBorder="1"/>
    <xf numFmtId="0" fontId="3" fillId="2" borderId="13" xfId="0" applyFont="1" applyFill="1" applyBorder="1"/>
    <xf numFmtId="0" fontId="0" fillId="0" borderId="0" xfId="0" quotePrefix="1" applyBorder="1"/>
    <xf numFmtId="0" fontId="3" fillId="0" borderId="1" xfId="0" applyNumberFormat="1" applyFont="1" applyBorder="1"/>
    <xf numFmtId="0" fontId="3" fillId="2" borderId="1" xfId="0" applyNumberFormat="1" applyFont="1" applyFill="1" applyBorder="1"/>
    <xf numFmtId="0" fontId="3" fillId="7" borderId="1" xfId="0" applyNumberFormat="1" applyFont="1" applyFill="1" applyBorder="1"/>
    <xf numFmtId="0" fontId="0" fillId="4" borderId="14" xfId="0" applyFill="1" applyBorder="1"/>
    <xf numFmtId="0" fontId="3" fillId="19" borderId="3" xfId="0" applyFont="1" applyFill="1" applyBorder="1"/>
    <xf numFmtId="0" fontId="0" fillId="6" borderId="1" xfId="0" applyNumberFormat="1" applyFill="1" applyBorder="1"/>
    <xf numFmtId="49" fontId="0" fillId="18" borderId="1" xfId="0" applyNumberFormat="1" applyFill="1" applyBorder="1"/>
    <xf numFmtId="164" fontId="0" fillId="18" borderId="12" xfId="0" applyNumberFormat="1" applyFill="1" applyBorder="1"/>
    <xf numFmtId="164" fontId="0" fillId="18" borderId="0" xfId="0" quotePrefix="1" applyNumberFormat="1" applyFill="1" applyBorder="1"/>
    <xf numFmtId="164" fontId="0" fillId="18" borderId="2" xfId="0" applyNumberFormat="1" applyFont="1" applyFill="1" applyBorder="1"/>
    <xf numFmtId="0" fontId="3" fillId="20" borderId="1" xfId="0" applyFont="1" applyFill="1" applyBorder="1"/>
    <xf numFmtId="0" fontId="3" fillId="20" borderId="15" xfId="0" applyFont="1" applyFill="1" applyBorder="1"/>
    <xf numFmtId="0" fontId="0" fillId="0" borderId="15" xfId="0" applyBorder="1"/>
    <xf numFmtId="0" fontId="1" fillId="8" borderId="16" xfId="0" applyFont="1" applyFill="1" applyBorder="1"/>
    <xf numFmtId="0" fontId="3" fillId="0" borderId="17" xfId="0" applyFont="1" applyBorder="1"/>
    <xf numFmtId="0" fontId="8" fillId="0" borderId="0" xfId="0" applyFont="1"/>
    <xf numFmtId="0" fontId="9" fillId="0" borderId="0" xfId="0" applyFont="1"/>
    <xf numFmtId="164" fontId="0" fillId="2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FF"/>
      <color rgb="FFDA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845545-D2D6-D945-A006-DF039C8D978E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B60FB6-9334-5B4A-ADC9-B62041F13854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FCE8B1-05E1-984B-B8A4-42ECD4C62AEB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1E1C46-A2E9-9E41-9CAD-6CCE09F7BC06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E4CCA6-EDA2-F64B-A1AC-1DB167C619A5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767D14-69D4-6249-8BFA-378AED4A445C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55F4FF-93F6-8D43-9DE8-AAD3C89F2B2E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21ADF6-3A4A-A247-A642-4C6037540EBC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4493B7-B2F1-2147-9FB6-74AA7CC40E0E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A84EF6-C175-F542-BD70-1EF0654F8E10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45BAB5-1E99-6B43-84CD-2C9CA5870446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A1C7A6-D62C-1A40-B270-E299DC3E1E26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8DC68-B941-F441-8885-A5B8B69E7C62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749267-1974-084C-9E8E-9F8BBFB0558C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8F7F3D-D116-524E-8645-76C16DEFF679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CB95EF-5EBF-8746-987E-8F6CE999D3BA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0427A-AB64-5146-911F-4C0AC02EAB66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EB9F3B-093A-C34F-8176-62007B8C924E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D60A45-DB2A-8D4E-85D6-7F381623EAD4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D063E2-B493-FA47-91E8-ED8A4272EC93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75FA11-E0C6-AF42-B3A8-7FB4A9A05DA2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09A041-CD38-F04A-8262-77764AE14DF1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C0F839-09DE-AD4D-9CD9-CD3DE8669793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EC9105-B33A-AD4C-892A-55735754BF72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6B61A2-4F36-DE4E-95A1-E6FA69535DAE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9BC5F3-C843-C943-BB17-CE3376236734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223E0A-9E25-E147-AB93-ADC348EC3003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5CE44D-D88B-8E42-A11E-C2EC3341B14F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5EFB1B-E131-9444-B11B-1C2B3C97A191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C782C8-FE38-0048-849C-47CD62AA6FA8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3842FF-0E99-9349-BE57-E6900F6B15C8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796946-D7C2-0444-8CCE-73FC52CD02A0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29A3-CA94-0249-AC0A-EFE20C55D8EA}">
  <dimension ref="A1:K50"/>
  <sheetViews>
    <sheetView zoomScale="86" workbookViewId="0">
      <selection activeCell="I28" sqref="I28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1" x14ac:dyDescent="0.2">
      <c r="A15" s="49" t="str">
        <f>$A$5</f>
        <v>Netflix</v>
      </c>
      <c r="B15" s="37">
        <v>1</v>
      </c>
      <c r="C15" s="41">
        <v>0.33333333333333331</v>
      </c>
      <c r="D15" s="65">
        <v>1</v>
      </c>
      <c r="E15" s="41">
        <v>0.14285714285714285</v>
      </c>
      <c r="F15" s="55">
        <v>0</v>
      </c>
      <c r="G15" t="s">
        <v>16</v>
      </c>
      <c r="K15" s="17" t="s">
        <v>42</v>
      </c>
    </row>
    <row r="16" spans="1:11" x14ac:dyDescent="0.2">
      <c r="A16" s="49" t="str">
        <f>$B$5</f>
        <v>Watcha</v>
      </c>
      <c r="B16" s="38">
        <f>IFERROR(1 / C15, 0)</f>
        <v>3</v>
      </c>
      <c r="C16" s="37">
        <f>IF(C15&lt;&gt;0, 1, 0)</f>
        <v>1</v>
      </c>
      <c r="D16" s="65">
        <v>4</v>
      </c>
      <c r="E16" s="56">
        <v>0.33333333333333331</v>
      </c>
      <c r="F16" s="43">
        <v>0</v>
      </c>
      <c r="G16" t="s">
        <v>17</v>
      </c>
      <c r="K16" s="17" t="s">
        <v>43</v>
      </c>
    </row>
    <row r="17" spans="1:11" x14ac:dyDescent="0.2">
      <c r="A17" s="49" t="str">
        <f>$C$5</f>
        <v>Youtube</v>
      </c>
      <c r="B17" s="38">
        <f>IFERROR(1 / D15, 0)</f>
        <v>1</v>
      </c>
      <c r="C17" s="38">
        <f>IFERROR(1 / D16, 0)</f>
        <v>0.25</v>
      </c>
      <c r="D17" s="37">
        <f>IF(AND(D15&lt;&gt;0, D16&lt;&gt;0), 1, 0)</f>
        <v>1</v>
      </c>
      <c r="E17" s="65">
        <v>0.125</v>
      </c>
      <c r="F17" s="42">
        <v>0</v>
      </c>
      <c r="G17" t="s">
        <v>18</v>
      </c>
      <c r="K17" s="17" t="s">
        <v>44</v>
      </c>
    </row>
    <row r="18" spans="1:11" x14ac:dyDescent="0.2">
      <c r="A18" s="49" t="str">
        <f>$D$5</f>
        <v>Wavve</v>
      </c>
      <c r="B18" s="38">
        <f>IFERROR(1 / E15, 0)</f>
        <v>7</v>
      </c>
      <c r="C18" s="38">
        <f>IFERROR(1 / E16, 0)</f>
        <v>3</v>
      </c>
      <c r="D18" s="38">
        <f>IFERROR(1 / E17, 0)</f>
        <v>8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 t="s">
        <v>38</v>
      </c>
    </row>
    <row r="20" spans="1:11" x14ac:dyDescent="0.2">
      <c r="A20" s="50" t="s">
        <v>19</v>
      </c>
      <c r="B20" s="39">
        <f>SUM(B15:B19)</f>
        <v>12</v>
      </c>
      <c r="C20" s="39">
        <f>SUM(C15:C19)</f>
        <v>4.583333333333333</v>
      </c>
      <c r="D20" s="39">
        <f>SUM(D15:D19)</f>
        <v>14</v>
      </c>
      <c r="E20" s="39">
        <f>SUM(E15:E19)</f>
        <v>1.6011904761904763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8.3333333333333329E-2</v>
      </c>
      <c r="C24" s="6">
        <f>IFERROR(($C$15)/($C$20), 0)</f>
        <v>7.2727272727272724E-2</v>
      </c>
      <c r="D24" s="6">
        <f>IFERROR(($D$15)/($D$20), 0)</f>
        <v>7.1428571428571425E-2</v>
      </c>
      <c r="E24" s="7">
        <f>IFERROR(($E$15)/($E$20), 0)</f>
        <v>8.9219330855018583E-2</v>
      </c>
      <c r="F24" s="7">
        <f>IFERROR(($F$15)/($F$20), 0)</f>
        <v>0</v>
      </c>
      <c r="G24" s="18">
        <f>IFERROR(SUM(B24:F24) / COUNTIF(B24:F24, "&lt;&gt;0"), 0)</f>
        <v>7.9177127086049015E-2</v>
      </c>
    </row>
    <row r="25" spans="1:11" x14ac:dyDescent="0.2">
      <c r="A25" s="3" t="str">
        <f>$B$5</f>
        <v>Watcha</v>
      </c>
      <c r="B25" s="8">
        <f>IFERROR(($B$16)/($B$20), 0)</f>
        <v>0.25</v>
      </c>
      <c r="C25" s="9">
        <f>IFERROR(($C$16)/($C$20), 0)</f>
        <v>0.2181818181818182</v>
      </c>
      <c r="D25" s="6">
        <f>IFERROR(($D$16)/($D$20), 0)</f>
        <v>0.2857142857142857</v>
      </c>
      <c r="E25" s="12">
        <f>IFERROR(($E$16)/($E$20), 0)</f>
        <v>0.20817843866171001</v>
      </c>
      <c r="F25" s="12">
        <f>IFERROR(($F$16)/($F$20), 0)</f>
        <v>0</v>
      </c>
      <c r="G25" s="18">
        <f>IFERROR(SUM(B25:F25) / COUNTIF(B25:F25, "&lt;&gt;0"), 0)</f>
        <v>0.24051863563945347</v>
      </c>
    </row>
    <row r="26" spans="1:11" x14ac:dyDescent="0.2">
      <c r="A26" s="3" t="str">
        <f>$C$5</f>
        <v>Youtube</v>
      </c>
      <c r="B26" s="8">
        <f>IFERROR(($B$17)/($B$20), 0)</f>
        <v>8.3333333333333329E-2</v>
      </c>
      <c r="C26" s="8">
        <f>IFERROR(($C$17)/($C$20), 0)</f>
        <v>5.454545454545455E-2</v>
      </c>
      <c r="D26" s="9">
        <f>IFERROR(($D$17)/($D$20), 0)</f>
        <v>7.1428571428571425E-2</v>
      </c>
      <c r="E26" s="7">
        <f>IFERROR(($E$17)/($E$20), 0)</f>
        <v>7.8066914498141265E-2</v>
      </c>
      <c r="F26" s="7">
        <f>IFERROR(($F$17)/($F$20), 0)</f>
        <v>0</v>
      </c>
      <c r="G26" s="18">
        <f>IFERROR(SUM(B26:F26) / COUNTIF(B26:F26, "&lt;&gt;0"), 0)</f>
        <v>7.1843568451375142E-2</v>
      </c>
    </row>
    <row r="27" spans="1:11" x14ac:dyDescent="0.2">
      <c r="A27" s="3" t="str">
        <f>$D$5</f>
        <v>Wavve</v>
      </c>
      <c r="B27" s="8">
        <f>IFERROR(($B$18)/($B$20), 0)</f>
        <v>0.58333333333333337</v>
      </c>
      <c r="C27" s="8">
        <f>($C$18)/($C$20)</f>
        <v>0.65454545454545454</v>
      </c>
      <c r="D27" s="8">
        <f>IFERROR(($D$18)/($D$20), 0)</f>
        <v>0.5714285714285714</v>
      </c>
      <c r="E27" s="44">
        <f>IFERROR(($E$18)/($E$20), 0)</f>
        <v>0.62453531598513012</v>
      </c>
      <c r="F27" s="7">
        <f>IFERROR(($F$18)/($F$20), 0)</f>
        <v>0</v>
      </c>
      <c r="G27" s="18">
        <f>IFERROR(SUM(B27:F27) / COUNTIF(B27:F27, "&lt;&gt;0"), 0)</f>
        <v>0.60846066882312233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0.99999999999999989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12</v>
      </c>
      <c r="C30" s="13">
        <f>$C$20</f>
        <v>4.583333333333333</v>
      </c>
      <c r="D30" s="13">
        <f>$D$20</f>
        <v>14</v>
      </c>
      <c r="E30" s="13">
        <f>$E$20</f>
        <v>1.6011904761904763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7.9177127086049015E-2</v>
      </c>
      <c r="C34" s="22">
        <f>$G$25</f>
        <v>0.24051863563945347</v>
      </c>
      <c r="D34" s="22">
        <f>$G$26</f>
        <v>7.1843568451375142E-2</v>
      </c>
      <c r="E34" s="22">
        <f>$G$27</f>
        <v>0.60846066882312233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7.9177127086049015E-2</v>
      </c>
      <c r="C36" s="6">
        <f>($C$15)*($G$25)</f>
        <v>8.0172878546484486E-2</v>
      </c>
      <c r="D36" s="6">
        <f>($D$15)*($G$26)</f>
        <v>7.1843568451375142E-2</v>
      </c>
      <c r="E36" s="6">
        <f>($E$15)*($G$27)</f>
        <v>8.6922952689017466E-2</v>
      </c>
      <c r="F36" s="6">
        <f>($F$15)*($G$28)</f>
        <v>0</v>
      </c>
      <c r="G36" s="23">
        <f>SUM(B36:F36)</f>
        <v>0.31811652677292607</v>
      </c>
      <c r="H36" s="18">
        <f>$G$24</f>
        <v>7.9177127086049015E-2</v>
      </c>
      <c r="I36" s="2">
        <f>IFERROR(($G$36)/($H$36), 0)</f>
        <v>4.0177831462260531</v>
      </c>
    </row>
    <row r="37" spans="1:9" x14ac:dyDescent="0.2">
      <c r="A37" s="3" t="str">
        <f>$B$5</f>
        <v>Watcha</v>
      </c>
      <c r="B37" s="8">
        <f>($B$16)*($G$24)</f>
        <v>0.23753138125814705</v>
      </c>
      <c r="C37" s="9">
        <f>($C$16)*($G$25)</f>
        <v>0.24051863563945347</v>
      </c>
      <c r="D37" s="6">
        <f>($D$16)*($G$26)</f>
        <v>0.28737427380550057</v>
      </c>
      <c r="E37" s="47">
        <f>($E$16)*($G$27)</f>
        <v>0.20282022294104077</v>
      </c>
      <c r="F37" s="6">
        <f>($F$16)*($G$28)</f>
        <v>0</v>
      </c>
      <c r="G37" s="23">
        <f>SUM(B37:F37)</f>
        <v>0.96824451364414177</v>
      </c>
      <c r="H37" s="18">
        <f>$G$25</f>
        <v>0.24051863563945347</v>
      </c>
      <c r="I37" s="2">
        <f>IFERROR(($G$37)/($H$37), 0)</f>
        <v>4.0256527776732316</v>
      </c>
    </row>
    <row r="38" spans="1:9" x14ac:dyDescent="0.2">
      <c r="A38" s="3" t="str">
        <f>$C$5</f>
        <v>Youtube</v>
      </c>
      <c r="B38" s="8">
        <f>($B$17)*($G$24)</f>
        <v>7.9177127086049015E-2</v>
      </c>
      <c r="C38" s="8">
        <f>($C$17)*($G$25)</f>
        <v>6.0129658909863368E-2</v>
      </c>
      <c r="D38" s="9">
        <f>($D$17)*($G$26)</f>
        <v>7.1843568451375142E-2</v>
      </c>
      <c r="E38" s="6">
        <f>($E$17)*($G$27)</f>
        <v>7.6057583602890291E-2</v>
      </c>
      <c r="F38" s="6">
        <f>($F$17)*($G$28)</f>
        <v>0</v>
      </c>
      <c r="G38" s="23">
        <f>SUM(B38:F38)</f>
        <v>0.2872079380501778</v>
      </c>
      <c r="H38" s="18">
        <f>$G$26</f>
        <v>7.1843568451375142E-2</v>
      </c>
      <c r="I38" s="2">
        <f>IFERROR(($G$38)/($H$38), 0)</f>
        <v>3.9976847509260995</v>
      </c>
    </row>
    <row r="39" spans="1:9" x14ac:dyDescent="0.2">
      <c r="A39" s="3" t="str">
        <f>$D$5</f>
        <v>Wavve</v>
      </c>
      <c r="B39" s="8">
        <f>($B$18)*($G$24)</f>
        <v>0.55423988960234305</v>
      </c>
      <c r="C39" s="8">
        <f>($C$18)*($G$25)</f>
        <v>0.72155590691836036</v>
      </c>
      <c r="D39" s="8">
        <f>($D$18)*($G$26)</f>
        <v>0.57474854761100114</v>
      </c>
      <c r="E39" s="9">
        <f>($E$18)*($G$27)</f>
        <v>0.60846066882312233</v>
      </c>
      <c r="F39" s="6">
        <f>($F$18)*($G$28)</f>
        <v>0</v>
      </c>
      <c r="G39" s="23">
        <f>SUM(B39:F39)</f>
        <v>2.4590050129548269</v>
      </c>
      <c r="H39" s="18">
        <f>$G$27</f>
        <v>0.60846066882312233</v>
      </c>
      <c r="I39" s="2">
        <f>IFERROR(($G$39)/($H$39), 0)</f>
        <v>4.0413540906612848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4.0206186913716673</v>
      </c>
      <c r="B44" s="29">
        <f>($A$44 - COUNTIF(I36:I40, "&lt;&gt;0")) / (COUNTIF(I36:I40, "&lt;&gt;0") - 1)</f>
        <v>6.8728971238890919E-3</v>
      </c>
      <c r="C44" s="33">
        <f>B44/B46</f>
        <v>7.6365523598767686E-3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5307-78AD-C846-BE2C-CE282EAC4A48}">
  <dimension ref="A1:N50"/>
  <sheetViews>
    <sheetView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4" x14ac:dyDescent="0.2">
      <c r="A1" s="1" t="s">
        <v>32</v>
      </c>
    </row>
    <row r="3" spans="1:14" x14ac:dyDescent="0.2">
      <c r="A3" s="1" t="s">
        <v>5</v>
      </c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4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4" x14ac:dyDescent="0.2">
      <c r="A8" s="1" t="s">
        <v>4</v>
      </c>
    </row>
    <row r="10" spans="1:14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4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  <c r="K11" t="s">
        <v>71</v>
      </c>
    </row>
    <row r="12" spans="1:14" x14ac:dyDescent="0.2">
      <c r="K12" t="s">
        <v>72</v>
      </c>
    </row>
    <row r="13" spans="1:14" x14ac:dyDescent="0.2">
      <c r="A13" s="1" t="s">
        <v>14</v>
      </c>
      <c r="K13" s="16"/>
    </row>
    <row r="14" spans="1:14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 t="s">
        <v>38</v>
      </c>
      <c r="L14" t="s">
        <v>39</v>
      </c>
      <c r="M14" t="s">
        <v>40</v>
      </c>
      <c r="N14" t="s">
        <v>41</v>
      </c>
    </row>
    <row r="15" spans="1:14" x14ac:dyDescent="0.2">
      <c r="A15" s="49" t="str">
        <f>$A$5</f>
        <v>Netflix</v>
      </c>
      <c r="B15" s="37">
        <v>1</v>
      </c>
      <c r="C15" s="41">
        <v>1</v>
      </c>
      <c r="D15" s="41">
        <v>1</v>
      </c>
      <c r="E15" s="41">
        <v>3</v>
      </c>
      <c r="F15" s="55">
        <v>0</v>
      </c>
      <c r="G15" t="s">
        <v>16</v>
      </c>
      <c r="K15" s="17" t="s">
        <v>70</v>
      </c>
      <c r="L15" t="s">
        <v>70</v>
      </c>
      <c r="M15" t="s">
        <v>70</v>
      </c>
      <c r="N15" t="s">
        <v>69</v>
      </c>
    </row>
    <row r="16" spans="1:14" x14ac:dyDescent="0.2">
      <c r="A16" s="49" t="str">
        <f>$B$5</f>
        <v>Watcha</v>
      </c>
      <c r="B16" s="38">
        <f>IFERROR(1 / C15, 0)</f>
        <v>1</v>
      </c>
      <c r="C16" s="37">
        <f>IF(C15&lt;&gt;0, 1, 0)</f>
        <v>1</v>
      </c>
      <c r="D16" s="41">
        <v>1</v>
      </c>
      <c r="E16" s="56">
        <v>3</v>
      </c>
      <c r="F16" s="43">
        <v>0</v>
      </c>
      <c r="G16" t="s">
        <v>17</v>
      </c>
      <c r="K16" s="17"/>
    </row>
    <row r="17" spans="1:11" x14ac:dyDescent="0.2">
      <c r="A17" s="49" t="str">
        <f>$C$5</f>
        <v>Youtube</v>
      </c>
      <c r="B17" s="38">
        <f>IFERROR(1 / D15, 0)</f>
        <v>1</v>
      </c>
      <c r="C17" s="38">
        <f>IFERROR(1 / D16, 0)</f>
        <v>1</v>
      </c>
      <c r="D17" s="37">
        <f>IF(AND(D15&lt;&gt;0, D16&lt;&gt;0), 1, 0)</f>
        <v>1</v>
      </c>
      <c r="E17" s="41">
        <v>3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0.33333333333333331</v>
      </c>
      <c r="C18" s="38">
        <f>IFERROR(1 / E16, 0)</f>
        <v>0.33333333333333331</v>
      </c>
      <c r="D18" s="38">
        <f>IFERROR(1 / E17, 0)</f>
        <v>0.33333333333333331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3.3333333333333335</v>
      </c>
      <c r="C20" s="39">
        <f>SUM(C15:C19)</f>
        <v>3.3333333333333335</v>
      </c>
      <c r="D20" s="39">
        <f>SUM(D15:D19)</f>
        <v>3.3333333333333335</v>
      </c>
      <c r="E20" s="39">
        <f>SUM(E15:E19)</f>
        <v>10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0.3</v>
      </c>
      <c r="C24" s="6">
        <f>IFERROR(($C$15)/($C$20), 0)</f>
        <v>0.3</v>
      </c>
      <c r="D24" s="6">
        <f>IFERROR(($D$15)/($D$20), 0)</f>
        <v>0.3</v>
      </c>
      <c r="E24" s="7">
        <f>IFERROR(($E$15)/($E$20), 0)</f>
        <v>0.3</v>
      </c>
      <c r="F24" s="7">
        <f>IFERROR(($F$15)/($F$20), 0)</f>
        <v>0</v>
      </c>
      <c r="G24" s="18">
        <f>IFERROR(SUM(B24:F24) / COUNTIF(B24:F24, "&lt;&gt;0"), 0)</f>
        <v>0.3</v>
      </c>
    </row>
    <row r="25" spans="1:11" x14ac:dyDescent="0.2">
      <c r="A25" s="3" t="str">
        <f>$B$5</f>
        <v>Watcha</v>
      </c>
      <c r="B25" s="8">
        <f>IFERROR(($B$16)/($B$20), 0)</f>
        <v>0.3</v>
      </c>
      <c r="C25" s="9">
        <f>IFERROR(($C$16)/($C$20), 0)</f>
        <v>0.3</v>
      </c>
      <c r="D25" s="6">
        <f>IFERROR(($D$16)/($D$20), 0)</f>
        <v>0.3</v>
      </c>
      <c r="E25" s="12">
        <f>IFERROR(($E$16)/($E$20), 0)</f>
        <v>0.3</v>
      </c>
      <c r="F25" s="12">
        <f>IFERROR(($F$16)/($F$20), 0)</f>
        <v>0</v>
      </c>
      <c r="G25" s="18">
        <f>IFERROR(SUM(B25:F25) / COUNTIF(B25:F25, "&lt;&gt;0"), 0)</f>
        <v>0.3</v>
      </c>
    </row>
    <row r="26" spans="1:11" x14ac:dyDescent="0.2">
      <c r="A26" s="3" t="str">
        <f>$C$5</f>
        <v>Youtube</v>
      </c>
      <c r="B26" s="8">
        <f>IFERROR(($B$17)/($B$20), 0)</f>
        <v>0.3</v>
      </c>
      <c r="C26" s="8">
        <f>IFERROR(($C$17)/($C$20), 0)</f>
        <v>0.3</v>
      </c>
      <c r="D26" s="9">
        <f>IFERROR(($D$17)/($D$20), 0)</f>
        <v>0.3</v>
      </c>
      <c r="E26" s="7">
        <f>IFERROR(($E$17)/($E$20), 0)</f>
        <v>0.3</v>
      </c>
      <c r="F26" s="7">
        <f>IFERROR(($F$17)/($F$20), 0)</f>
        <v>0</v>
      </c>
      <c r="G26" s="18">
        <f>IFERROR(SUM(B26:F26) / COUNTIF(B26:F26, "&lt;&gt;0"), 0)</f>
        <v>0.3</v>
      </c>
    </row>
    <row r="27" spans="1:11" x14ac:dyDescent="0.2">
      <c r="A27" s="3" t="str">
        <f>$D$5</f>
        <v>Wavve</v>
      </c>
      <c r="B27" s="8">
        <f>IFERROR(($B$18)/($B$20), 0)</f>
        <v>9.9999999999999992E-2</v>
      </c>
      <c r="C27" s="8">
        <f>($C$18)/($C$20)</f>
        <v>9.9999999999999992E-2</v>
      </c>
      <c r="D27" s="8">
        <f>IFERROR(($D$18)/($D$20), 0)</f>
        <v>9.9999999999999992E-2</v>
      </c>
      <c r="E27" s="44">
        <f>IFERROR(($E$18)/($E$20), 0)</f>
        <v>0.1</v>
      </c>
      <c r="F27" s="7">
        <f>IFERROR(($F$18)/($F$20), 0)</f>
        <v>0</v>
      </c>
      <c r="G27" s="18">
        <f>IFERROR(SUM(B27:F27) / COUNTIF(B27:F27, "&lt;&gt;0"), 0)</f>
        <v>0.1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0.99999999999999989</v>
      </c>
      <c r="C29" s="13">
        <f>SUM(C24:C28)</f>
        <v>0.99999999999999989</v>
      </c>
      <c r="D29" s="13">
        <f>SUM(D24:D28)</f>
        <v>0.99999999999999989</v>
      </c>
      <c r="E29" s="20">
        <f>SUM(E24:E28)</f>
        <v>0.99999999999999989</v>
      </c>
      <c r="F29" s="13">
        <f>SUM(F24:F28)</f>
        <v>0</v>
      </c>
    </row>
    <row r="30" spans="1:11" x14ac:dyDescent="0.2">
      <c r="A30" s="14" t="s">
        <v>21</v>
      </c>
      <c r="B30" s="13">
        <f>$B$20</f>
        <v>3.3333333333333335</v>
      </c>
      <c r="C30" s="13">
        <f>$C$20</f>
        <v>3.3333333333333335</v>
      </c>
      <c r="D30" s="13">
        <f>$D$20</f>
        <v>3.3333333333333335</v>
      </c>
      <c r="E30" s="13">
        <f>$E$20</f>
        <v>10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0.3</v>
      </c>
      <c r="C34" s="22">
        <f>$G$25</f>
        <v>0.3</v>
      </c>
      <c r="D34" s="22">
        <f>$G$26</f>
        <v>0.3</v>
      </c>
      <c r="E34" s="22">
        <f>$G$27</f>
        <v>0.1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0.3</v>
      </c>
      <c r="C36" s="6">
        <f>($C$15)*($G$25)</f>
        <v>0.3</v>
      </c>
      <c r="D36" s="6">
        <f>($D$15)*($G$26)</f>
        <v>0.3</v>
      </c>
      <c r="E36" s="6">
        <f>($E$15)*($G$27)</f>
        <v>0.30000000000000004</v>
      </c>
      <c r="F36" s="6">
        <f>($F$15)*($G$28)</f>
        <v>0</v>
      </c>
      <c r="G36" s="23">
        <f>SUM(B36:F36)</f>
        <v>1.2</v>
      </c>
      <c r="H36" s="18">
        <f>$G$24</f>
        <v>0.3</v>
      </c>
      <c r="I36" s="2">
        <f>IFERROR(($G$36)/($H$36), 0)</f>
        <v>4</v>
      </c>
    </row>
    <row r="37" spans="1:9" x14ac:dyDescent="0.2">
      <c r="A37" s="3" t="str">
        <f>$B$5</f>
        <v>Watcha</v>
      </c>
      <c r="B37" s="8">
        <f>($B$16)*($G$24)</f>
        <v>0.3</v>
      </c>
      <c r="C37" s="9">
        <f>($C$16)*($G$25)</f>
        <v>0.3</v>
      </c>
      <c r="D37" s="6">
        <f>($D$16)*($G$26)</f>
        <v>0.3</v>
      </c>
      <c r="E37" s="47">
        <f>($E$16)*($G$27)</f>
        <v>0.30000000000000004</v>
      </c>
      <c r="F37" s="6">
        <f>($F$16)*($G$28)</f>
        <v>0</v>
      </c>
      <c r="G37" s="23">
        <f>SUM(B37:F37)</f>
        <v>1.2</v>
      </c>
      <c r="H37" s="18">
        <f>$G$25</f>
        <v>0.3</v>
      </c>
      <c r="I37" s="2">
        <f>IFERROR(($G$37)/($H$37), 0)</f>
        <v>4</v>
      </c>
    </row>
    <row r="38" spans="1:9" x14ac:dyDescent="0.2">
      <c r="A38" s="3" t="str">
        <f>$C$5</f>
        <v>Youtube</v>
      </c>
      <c r="B38" s="8">
        <f>($B$17)*($G$24)</f>
        <v>0.3</v>
      </c>
      <c r="C38" s="8">
        <f>($C$17)*($G$25)</f>
        <v>0.3</v>
      </c>
      <c r="D38" s="9">
        <f>($D$17)*($G$26)</f>
        <v>0.3</v>
      </c>
      <c r="E38" s="6">
        <f>($E$17)*($G$27)</f>
        <v>0.30000000000000004</v>
      </c>
      <c r="F38" s="6">
        <f>($F$17)*($G$28)</f>
        <v>0</v>
      </c>
      <c r="G38" s="23">
        <f>SUM(B38:F38)</f>
        <v>1.2</v>
      </c>
      <c r="H38" s="18">
        <f>$G$26</f>
        <v>0.3</v>
      </c>
      <c r="I38" s="2">
        <f>IFERROR(($G$38)/($H$38), 0)</f>
        <v>4</v>
      </c>
    </row>
    <row r="39" spans="1:9" x14ac:dyDescent="0.2">
      <c r="A39" s="3" t="str">
        <f>$D$5</f>
        <v>Wavve</v>
      </c>
      <c r="B39" s="8">
        <f>($B$18)*($G$24)</f>
        <v>9.9999999999999992E-2</v>
      </c>
      <c r="C39" s="8">
        <f>($C$18)*($G$25)</f>
        <v>9.9999999999999992E-2</v>
      </c>
      <c r="D39" s="8">
        <f>($D$18)*($G$26)</f>
        <v>9.9999999999999992E-2</v>
      </c>
      <c r="E39" s="9">
        <f>($E$18)*($G$27)</f>
        <v>0.1</v>
      </c>
      <c r="F39" s="6">
        <f>($F$18)*($G$28)</f>
        <v>0</v>
      </c>
      <c r="G39" s="23">
        <f>SUM(B39:F39)</f>
        <v>0.4</v>
      </c>
      <c r="H39" s="18">
        <f>$G$27</f>
        <v>0.1</v>
      </c>
      <c r="I39" s="2">
        <f>IFERROR(($G$39)/($H$39), 0)</f>
        <v>4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</v>
      </c>
      <c r="B44" s="29">
        <f>($A$44 - COUNTIF(I36:I40, "&lt;&gt;0")) / (COUNTIF(I36:I40, "&lt;&gt;0") - 1)</f>
        <v>0</v>
      </c>
      <c r="C44" s="33">
        <f>B44/B46</f>
        <v>0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8413-3DAF-6E44-9DB0-CCA7515FFDB3}">
  <dimension ref="A1:N50"/>
  <sheetViews>
    <sheetView topLeftCell="A5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4" x14ac:dyDescent="0.2">
      <c r="A1" s="1" t="s">
        <v>32</v>
      </c>
    </row>
    <row r="3" spans="1:14" x14ac:dyDescent="0.2">
      <c r="A3" s="1" t="s">
        <v>5</v>
      </c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4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4" x14ac:dyDescent="0.2">
      <c r="A8" s="1" t="s">
        <v>4</v>
      </c>
    </row>
    <row r="10" spans="1:14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4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4" x14ac:dyDescent="0.2">
      <c r="A13" s="1" t="s">
        <v>14</v>
      </c>
      <c r="K13" s="16"/>
    </row>
    <row r="14" spans="1:14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 t="s">
        <v>38</v>
      </c>
      <c r="L14" t="s">
        <v>39</v>
      </c>
      <c r="M14" t="s">
        <v>40</v>
      </c>
      <c r="N14" t="s">
        <v>41</v>
      </c>
    </row>
    <row r="15" spans="1:14" x14ac:dyDescent="0.2">
      <c r="A15" s="49" t="str">
        <f>$A$5</f>
        <v>Netflix</v>
      </c>
      <c r="B15" s="37">
        <v>1</v>
      </c>
      <c r="C15" s="41">
        <v>3</v>
      </c>
      <c r="D15" s="41">
        <v>4</v>
      </c>
      <c r="E15" s="41">
        <v>1</v>
      </c>
      <c r="F15" s="55">
        <v>0</v>
      </c>
      <c r="G15" t="s">
        <v>16</v>
      </c>
      <c r="K15" s="17" t="s">
        <v>74</v>
      </c>
      <c r="L15" t="s">
        <v>75</v>
      </c>
      <c r="M15" t="s">
        <v>76</v>
      </c>
      <c r="N15" t="s">
        <v>73</v>
      </c>
    </row>
    <row r="16" spans="1:14" x14ac:dyDescent="0.2">
      <c r="A16" s="49" t="str">
        <f>$B$5</f>
        <v>Watcha</v>
      </c>
      <c r="B16" s="38">
        <f>IFERROR(1 / C15, 0)</f>
        <v>0.33333333333333331</v>
      </c>
      <c r="C16" s="37">
        <f>IF(C15&lt;&gt;0, 1, 0)</f>
        <v>1</v>
      </c>
      <c r="D16" s="41">
        <v>2</v>
      </c>
      <c r="E16" s="56">
        <v>0.33333333333333331</v>
      </c>
      <c r="F16" s="43">
        <v>0</v>
      </c>
      <c r="G16" t="s">
        <v>17</v>
      </c>
      <c r="K16" s="17"/>
    </row>
    <row r="17" spans="1:11" x14ac:dyDescent="0.2">
      <c r="A17" s="49" t="str">
        <f>$C$5</f>
        <v>Youtube</v>
      </c>
      <c r="B17" s="38">
        <f>IFERROR(1 / D15, 0)</f>
        <v>0.25</v>
      </c>
      <c r="C17" s="38">
        <f>IFERROR(1 / D16, 0)</f>
        <v>0.5</v>
      </c>
      <c r="D17" s="37">
        <f>IF(AND(D15&lt;&gt;0, D16&lt;&gt;0), 1, 0)</f>
        <v>1</v>
      </c>
      <c r="E17" s="41">
        <v>0.33333333333333331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1</v>
      </c>
      <c r="C18" s="38">
        <f>IFERROR(1 / E16, 0)</f>
        <v>3</v>
      </c>
      <c r="D18" s="38">
        <f>IFERROR(1 / E17, 0)</f>
        <v>3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2.583333333333333</v>
      </c>
      <c r="C20" s="39">
        <f>SUM(C15:C19)</f>
        <v>7.5</v>
      </c>
      <c r="D20" s="39">
        <f>SUM(D15:D19)</f>
        <v>10</v>
      </c>
      <c r="E20" s="39">
        <f>SUM(E15:E19)</f>
        <v>2.6666666666666665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0.38709677419354843</v>
      </c>
      <c r="C24" s="6">
        <f>IFERROR(($C$15)/($C$20), 0)</f>
        <v>0.4</v>
      </c>
      <c r="D24" s="6">
        <f>IFERROR(($D$15)/($D$20), 0)</f>
        <v>0.4</v>
      </c>
      <c r="E24" s="7">
        <f>IFERROR(($E$15)/($E$20), 0)</f>
        <v>0.375</v>
      </c>
      <c r="F24" s="7">
        <f>IFERROR(($F$15)/($F$20), 0)</f>
        <v>0</v>
      </c>
      <c r="G24" s="18">
        <f>IFERROR(SUM(B24:F24) / COUNTIF(B24:F24, "&lt;&gt;0"), 0)</f>
        <v>0.39052419354838708</v>
      </c>
    </row>
    <row r="25" spans="1:11" x14ac:dyDescent="0.2">
      <c r="A25" s="3" t="str">
        <f>$B$5</f>
        <v>Watcha</v>
      </c>
      <c r="B25" s="8">
        <f>IFERROR(($B$16)/($B$20), 0)</f>
        <v>0.12903225806451613</v>
      </c>
      <c r="C25" s="9">
        <f>IFERROR(($C$16)/($C$20), 0)</f>
        <v>0.13333333333333333</v>
      </c>
      <c r="D25" s="6">
        <f>IFERROR(($D$16)/($D$20), 0)</f>
        <v>0.2</v>
      </c>
      <c r="E25" s="12">
        <f>IFERROR(($E$16)/($E$20), 0)</f>
        <v>0.125</v>
      </c>
      <c r="F25" s="12">
        <f>IFERROR(($F$16)/($F$20), 0)</f>
        <v>0</v>
      </c>
      <c r="G25" s="18">
        <f>IFERROR(SUM(B25:F25) / COUNTIF(B25:F25, "&lt;&gt;0"), 0)</f>
        <v>0.14684139784946237</v>
      </c>
    </row>
    <row r="26" spans="1:11" x14ac:dyDescent="0.2">
      <c r="A26" s="3" t="str">
        <f>$C$5</f>
        <v>Youtube</v>
      </c>
      <c r="B26" s="8">
        <f>IFERROR(($B$17)/($B$20), 0)</f>
        <v>9.6774193548387108E-2</v>
      </c>
      <c r="C26" s="8">
        <f>IFERROR(($C$17)/($C$20), 0)</f>
        <v>6.6666666666666666E-2</v>
      </c>
      <c r="D26" s="9">
        <f>IFERROR(($D$17)/($D$20), 0)</f>
        <v>0.1</v>
      </c>
      <c r="E26" s="7">
        <f>IFERROR(($E$17)/($E$20), 0)</f>
        <v>0.125</v>
      </c>
      <c r="F26" s="7">
        <f>IFERROR(($F$17)/($F$20), 0)</f>
        <v>0</v>
      </c>
      <c r="G26" s="18">
        <f>IFERROR(SUM(B26:F26) / COUNTIF(B26:F26, "&lt;&gt;0"), 0)</f>
        <v>9.7110215053763438E-2</v>
      </c>
    </row>
    <row r="27" spans="1:11" x14ac:dyDescent="0.2">
      <c r="A27" s="3" t="str">
        <f>$D$5</f>
        <v>Wavve</v>
      </c>
      <c r="B27" s="8">
        <f>IFERROR(($B$18)/($B$20), 0)</f>
        <v>0.38709677419354843</v>
      </c>
      <c r="C27" s="8">
        <f>($C$18)/($C$20)</f>
        <v>0.4</v>
      </c>
      <c r="D27" s="8">
        <f>IFERROR(($D$18)/($D$20), 0)</f>
        <v>0.3</v>
      </c>
      <c r="E27" s="44">
        <f>IFERROR(($E$18)/($E$20), 0)</f>
        <v>0.375</v>
      </c>
      <c r="F27" s="7">
        <f>IFERROR(($F$18)/($F$20), 0)</f>
        <v>0</v>
      </c>
      <c r="G27" s="18">
        <f>IFERROR(SUM(B27:F27) / COUNTIF(B27:F27, "&lt;&gt;0"), 0)</f>
        <v>0.36552419354838711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2.583333333333333</v>
      </c>
      <c r="C30" s="13">
        <f>$C$20</f>
        <v>7.5</v>
      </c>
      <c r="D30" s="13">
        <f>$D$20</f>
        <v>10</v>
      </c>
      <c r="E30" s="13">
        <f>$E$20</f>
        <v>2.6666666666666665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0.39052419354838708</v>
      </c>
      <c r="C34" s="22">
        <f>$G$25</f>
        <v>0.14684139784946237</v>
      </c>
      <c r="D34" s="22">
        <f>$G$26</f>
        <v>9.7110215053763438E-2</v>
      </c>
      <c r="E34" s="22">
        <f>$G$27</f>
        <v>0.36552419354838711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0.39052419354838708</v>
      </c>
      <c r="C36" s="6">
        <f>($C$15)*($G$25)</f>
        <v>0.44052419354838712</v>
      </c>
      <c r="D36" s="6">
        <f>($D$15)*($G$26)</f>
        <v>0.38844086021505375</v>
      </c>
      <c r="E36" s="6">
        <f>($E$15)*($G$27)</f>
        <v>0.36552419354838711</v>
      </c>
      <c r="F36" s="6">
        <f>($F$15)*($G$28)</f>
        <v>0</v>
      </c>
      <c r="G36" s="23">
        <f>SUM(B36:F36)</f>
        <v>1.585013440860215</v>
      </c>
      <c r="H36" s="18">
        <f>$G$24</f>
        <v>0.39052419354838708</v>
      </c>
      <c r="I36" s="2">
        <f>IFERROR(($G$36)/($H$36), 0)</f>
        <v>4.0586818103596629</v>
      </c>
    </row>
    <row r="37" spans="1:9" x14ac:dyDescent="0.2">
      <c r="A37" s="3" t="str">
        <f>$B$5</f>
        <v>Watcha</v>
      </c>
      <c r="B37" s="8">
        <f>($B$16)*($G$24)</f>
        <v>0.13017473118279568</v>
      </c>
      <c r="C37" s="9">
        <f>($C$16)*($G$25)</f>
        <v>0.14684139784946237</v>
      </c>
      <c r="D37" s="6">
        <f>($D$16)*($G$26)</f>
        <v>0.19422043010752688</v>
      </c>
      <c r="E37" s="47">
        <f>($E$16)*($G$27)</f>
        <v>0.12184139784946237</v>
      </c>
      <c r="F37" s="6">
        <f>($F$16)*($G$28)</f>
        <v>0</v>
      </c>
      <c r="G37" s="23">
        <f>SUM(B37:F37)</f>
        <v>0.59307795698924726</v>
      </c>
      <c r="H37" s="18">
        <f>$G$25</f>
        <v>0.14684139784946237</v>
      </c>
      <c r="I37" s="2">
        <f>IFERROR(($G$37)/($H$37), 0)</f>
        <v>4.0389016018306627</v>
      </c>
    </row>
    <row r="38" spans="1:9" x14ac:dyDescent="0.2">
      <c r="A38" s="3" t="str">
        <f>$C$5</f>
        <v>Youtube</v>
      </c>
      <c r="B38" s="8">
        <f>($B$17)*($G$24)</f>
        <v>9.7631048387096769E-2</v>
      </c>
      <c r="C38" s="8">
        <f>($C$17)*($G$25)</f>
        <v>7.3420698924731187E-2</v>
      </c>
      <c r="D38" s="9">
        <f>($D$17)*($G$26)</f>
        <v>9.7110215053763438E-2</v>
      </c>
      <c r="E38" s="6">
        <f>($E$17)*($G$27)</f>
        <v>0.12184139784946237</v>
      </c>
      <c r="F38" s="6">
        <f>($F$17)*($G$28)</f>
        <v>0</v>
      </c>
      <c r="G38" s="23">
        <f>SUM(B38:F38)</f>
        <v>0.39000336021505377</v>
      </c>
      <c r="H38" s="18">
        <f>$G$26</f>
        <v>9.7110215053763438E-2</v>
      </c>
      <c r="I38" s="2">
        <f>IFERROR(($G$38)/($H$38), 0)</f>
        <v>4.0160899653979243</v>
      </c>
    </row>
    <row r="39" spans="1:9" x14ac:dyDescent="0.2">
      <c r="A39" s="3" t="str">
        <f>$D$5</f>
        <v>Wavve</v>
      </c>
      <c r="B39" s="8">
        <f>($B$18)*($G$24)</f>
        <v>0.39052419354838708</v>
      </c>
      <c r="C39" s="8">
        <f>($C$18)*($G$25)</f>
        <v>0.44052419354838712</v>
      </c>
      <c r="D39" s="8">
        <f>($D$18)*($G$26)</f>
        <v>0.29133064516129031</v>
      </c>
      <c r="E39" s="9">
        <f>($E$18)*($G$27)</f>
        <v>0.36552419354838711</v>
      </c>
      <c r="F39" s="6">
        <f>($F$18)*($G$28)</f>
        <v>0</v>
      </c>
      <c r="G39" s="23">
        <f>SUM(B39:F39)</f>
        <v>1.4879032258064515</v>
      </c>
      <c r="H39" s="18">
        <f>$G$27</f>
        <v>0.36552419354838711</v>
      </c>
      <c r="I39" s="2">
        <f>IFERROR(($G$39)/($H$39), 0)</f>
        <v>4.0706012134583558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4.0460686477616514</v>
      </c>
      <c r="B44" s="29">
        <f>($A$44 - COUNTIF(I36:I40, "&lt;&gt;0")) / (COUNTIF(I36:I40, "&lt;&gt;0") - 1)</f>
        <v>1.5356215920550476E-2</v>
      </c>
      <c r="C44" s="33">
        <f>B44/B46</f>
        <v>1.7062462133944974E-2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C60A-8E7F-9947-A1DA-0C2B61E08CF1}">
  <dimension ref="A1:O50"/>
  <sheetViews>
    <sheetView topLeftCell="A5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5" x14ac:dyDescent="0.2">
      <c r="A1" s="1" t="s">
        <v>32</v>
      </c>
    </row>
    <row r="3" spans="1:15" x14ac:dyDescent="0.2">
      <c r="A3" s="1" t="s">
        <v>5</v>
      </c>
    </row>
    <row r="4" spans="1:15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5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5" x14ac:dyDescent="0.2">
      <c r="A8" s="1" t="s">
        <v>4</v>
      </c>
    </row>
    <row r="10" spans="1:15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5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5" x14ac:dyDescent="0.2">
      <c r="A13" s="1" t="s">
        <v>14</v>
      </c>
      <c r="K13" s="16"/>
    </row>
    <row r="14" spans="1:15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  <c r="L14" s="17" t="s">
        <v>38</v>
      </c>
      <c r="M14" t="s">
        <v>39</v>
      </c>
      <c r="N14" t="s">
        <v>40</v>
      </c>
      <c r="O14" t="s">
        <v>41</v>
      </c>
    </row>
    <row r="15" spans="1:15" x14ac:dyDescent="0.2">
      <c r="A15" s="49" t="str">
        <f>$A$5</f>
        <v>Netflix</v>
      </c>
      <c r="B15" s="37">
        <v>1</v>
      </c>
      <c r="C15" s="41">
        <v>4</v>
      </c>
      <c r="D15" s="41">
        <v>0.14285714285714285</v>
      </c>
      <c r="E15" s="41">
        <v>0.125</v>
      </c>
      <c r="F15" s="55">
        <v>0</v>
      </c>
      <c r="G15" t="s">
        <v>16</v>
      </c>
      <c r="K15" s="17"/>
      <c r="L15" t="s">
        <v>77</v>
      </c>
    </row>
    <row r="16" spans="1:15" x14ac:dyDescent="0.2">
      <c r="A16" s="49" t="str">
        <f>$B$5</f>
        <v>Watcha</v>
      </c>
      <c r="B16" s="38">
        <f>IFERROR(1 / C15, 0)</f>
        <v>0.25</v>
      </c>
      <c r="C16" s="37">
        <f>IF(C15&lt;&gt;0, 1, 0)</f>
        <v>1</v>
      </c>
      <c r="D16" s="41">
        <v>0.1111111111111111</v>
      </c>
      <c r="E16" s="56">
        <v>0.1111111111111111</v>
      </c>
      <c r="F16" s="43">
        <v>0</v>
      </c>
      <c r="G16" t="s">
        <v>17</v>
      </c>
      <c r="K16" s="17"/>
      <c r="L16" t="s">
        <v>78</v>
      </c>
    </row>
    <row r="17" spans="1:12" x14ac:dyDescent="0.2">
      <c r="A17" s="49" t="str">
        <f>$C$5</f>
        <v>Youtube</v>
      </c>
      <c r="B17" s="38">
        <f>IFERROR(1 / D15, 0)</f>
        <v>7</v>
      </c>
      <c r="C17" s="38">
        <f>IFERROR(1 / D16, 0)</f>
        <v>9</v>
      </c>
      <c r="D17" s="37">
        <f>IF(AND(D15&lt;&gt;0, D16&lt;&gt;0), 1, 0)</f>
        <v>1</v>
      </c>
      <c r="E17" s="41">
        <v>0.5</v>
      </c>
      <c r="F17" s="42">
        <v>0</v>
      </c>
      <c r="G17" t="s">
        <v>18</v>
      </c>
      <c r="K17" s="17"/>
      <c r="L17" t="s">
        <v>79</v>
      </c>
    </row>
    <row r="18" spans="1:12" x14ac:dyDescent="0.2">
      <c r="A18" s="49" t="str">
        <f>$D$5</f>
        <v>Wavve</v>
      </c>
      <c r="B18" s="38">
        <f>IFERROR(1 / E15, 0)</f>
        <v>8</v>
      </c>
      <c r="C18" s="38">
        <f>IFERROR(1 / E16, 0)</f>
        <v>9</v>
      </c>
      <c r="D18" s="38">
        <f>IFERROR(1 / E17, 0)</f>
        <v>2</v>
      </c>
      <c r="E18" s="37">
        <f>IF(AND(E15&lt;&gt;0, E16&lt;&gt;0, E17&lt;&gt;0), 1, 0)</f>
        <v>1</v>
      </c>
      <c r="F18" s="57">
        <v>0</v>
      </c>
      <c r="K18" s="17"/>
    </row>
    <row r="19" spans="1:12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2" x14ac:dyDescent="0.2">
      <c r="A20" s="50" t="s">
        <v>19</v>
      </c>
      <c r="B20" s="39">
        <f>SUM(B15:B19)</f>
        <v>16.25</v>
      </c>
      <c r="C20" s="39">
        <f>SUM(C15:C19)</f>
        <v>23</v>
      </c>
      <c r="D20" s="39">
        <f>SUM(D15:D19)</f>
        <v>3.253968253968254</v>
      </c>
      <c r="E20" s="39">
        <f>SUM(E15:E19)</f>
        <v>1.7361111111111112</v>
      </c>
      <c r="F20" s="39">
        <f>SUM(F15:F19)</f>
        <v>0</v>
      </c>
      <c r="K20" s="17"/>
    </row>
    <row r="22" spans="1:12" x14ac:dyDescent="0.2">
      <c r="A22" s="1" t="s">
        <v>20</v>
      </c>
    </row>
    <row r="23" spans="1:12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2" x14ac:dyDescent="0.2">
      <c r="A24" s="3" t="str">
        <f>$A$5</f>
        <v>Netflix</v>
      </c>
      <c r="B24" s="9">
        <f>IFERROR(($B$15)/($B$20), 0)</f>
        <v>6.1538461538461542E-2</v>
      </c>
      <c r="C24" s="6">
        <f>IFERROR(($C$15)/($C$20), 0)</f>
        <v>0.17391304347826086</v>
      </c>
      <c r="D24" s="6">
        <f>IFERROR(($D$15)/($D$20), 0)</f>
        <v>4.3902439024390241E-2</v>
      </c>
      <c r="E24" s="7">
        <f>IFERROR(($E$15)/($E$20), 0)</f>
        <v>7.1999999999999995E-2</v>
      </c>
      <c r="F24" s="7">
        <f>IFERROR(($F$15)/($F$20), 0)</f>
        <v>0</v>
      </c>
      <c r="G24" s="18">
        <f>IFERROR(SUM(B24:F24) / COUNTIF(B24:F24, "&lt;&gt;0"), 0)</f>
        <v>8.7838486010278161E-2</v>
      </c>
    </row>
    <row r="25" spans="1:12" x14ac:dyDescent="0.2">
      <c r="A25" s="3" t="str">
        <f>$B$5</f>
        <v>Watcha</v>
      </c>
      <c r="B25" s="8">
        <f>IFERROR(($B$16)/($B$20), 0)</f>
        <v>1.5384615384615385E-2</v>
      </c>
      <c r="C25" s="9">
        <f>IFERROR(($C$16)/($C$20), 0)</f>
        <v>4.3478260869565216E-2</v>
      </c>
      <c r="D25" s="6">
        <f>IFERROR(($D$16)/($D$20), 0)</f>
        <v>3.414634146341463E-2</v>
      </c>
      <c r="E25" s="12">
        <f>IFERROR(($E$16)/($E$20), 0)</f>
        <v>6.4000000000000001E-2</v>
      </c>
      <c r="F25" s="12">
        <f>IFERROR(($F$16)/($F$20), 0)</f>
        <v>0</v>
      </c>
      <c r="G25" s="18">
        <f>IFERROR(SUM(B25:F25) / COUNTIF(B25:F25, "&lt;&gt;0"), 0)</f>
        <v>3.925230442939881E-2</v>
      </c>
    </row>
    <row r="26" spans="1:12" x14ac:dyDescent="0.2">
      <c r="A26" s="3" t="str">
        <f>$C$5</f>
        <v>Youtube</v>
      </c>
      <c r="B26" s="8">
        <f>IFERROR(($B$17)/($B$20), 0)</f>
        <v>0.43076923076923079</v>
      </c>
      <c r="C26" s="8">
        <f>IFERROR(($C$17)/($C$20), 0)</f>
        <v>0.39130434782608697</v>
      </c>
      <c r="D26" s="9">
        <f>IFERROR(($D$17)/($D$20), 0)</f>
        <v>0.3073170731707317</v>
      </c>
      <c r="E26" s="7">
        <f>IFERROR(($E$17)/($E$20), 0)</f>
        <v>0.28799999999999998</v>
      </c>
      <c r="F26" s="7">
        <f>IFERROR(($F$17)/($F$20), 0)</f>
        <v>0</v>
      </c>
      <c r="G26" s="18">
        <f>IFERROR(SUM(B26:F26) / COUNTIF(B26:F26, "&lt;&gt;0"), 0)</f>
        <v>0.35434766294151238</v>
      </c>
    </row>
    <row r="27" spans="1:12" x14ac:dyDescent="0.2">
      <c r="A27" s="3" t="str">
        <f>$D$5</f>
        <v>Wavve</v>
      </c>
      <c r="B27" s="8">
        <f>IFERROR(($B$18)/($B$20), 0)</f>
        <v>0.49230769230769234</v>
      </c>
      <c r="C27" s="8">
        <f>($C$18)/($C$20)</f>
        <v>0.39130434782608697</v>
      </c>
      <c r="D27" s="8">
        <f>IFERROR(($D$18)/($D$20), 0)</f>
        <v>0.61463414634146341</v>
      </c>
      <c r="E27" s="44">
        <f>IFERROR(($E$18)/($E$20), 0)</f>
        <v>0.57599999999999996</v>
      </c>
      <c r="F27" s="7">
        <f>IFERROR(($F$18)/($F$20), 0)</f>
        <v>0</v>
      </c>
      <c r="G27" s="18">
        <f>IFERROR(SUM(B27:F27) / COUNTIF(B27:F27, "&lt;&gt;0"), 0)</f>
        <v>0.51856154661881071</v>
      </c>
    </row>
    <row r="28" spans="1:12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2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2" x14ac:dyDescent="0.2">
      <c r="A30" s="14" t="s">
        <v>21</v>
      </c>
      <c r="B30" s="13">
        <f>$B$20</f>
        <v>16.25</v>
      </c>
      <c r="C30" s="13">
        <f>$C$20</f>
        <v>23</v>
      </c>
      <c r="D30" s="13">
        <f>$D$20</f>
        <v>3.253968253968254</v>
      </c>
      <c r="E30" s="13">
        <f>$E$20</f>
        <v>1.7361111111111112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8.7838486010278161E-2</v>
      </c>
      <c r="C34" s="22">
        <f>$G$25</f>
        <v>3.925230442939881E-2</v>
      </c>
      <c r="D34" s="22">
        <f>$G$26</f>
        <v>0.35434766294151238</v>
      </c>
      <c r="E34" s="22">
        <f>$G$27</f>
        <v>0.51856154661881071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8.7838486010278161E-2</v>
      </c>
      <c r="C36" s="6">
        <f>($C$15)*($G$25)</f>
        <v>0.15700921771759524</v>
      </c>
      <c r="D36" s="6">
        <f>($D$15)*($G$26)</f>
        <v>5.0621094705930333E-2</v>
      </c>
      <c r="E36" s="6">
        <f>($E$15)*($G$27)</f>
        <v>6.4820193327351339E-2</v>
      </c>
      <c r="F36" s="6">
        <f>($F$15)*($G$28)</f>
        <v>0</v>
      </c>
      <c r="G36" s="23">
        <f>SUM(B36:F36)</f>
        <v>0.36028899176115509</v>
      </c>
      <c r="H36" s="18">
        <f>$G$24</f>
        <v>8.7838486010278161E-2</v>
      </c>
      <c r="I36" s="2">
        <f>IFERROR(($G$36)/($H$36), 0)</f>
        <v>4.1017213311144385</v>
      </c>
    </row>
    <row r="37" spans="1:9" x14ac:dyDescent="0.2">
      <c r="A37" s="3" t="str">
        <f>$B$5</f>
        <v>Watcha</v>
      </c>
      <c r="B37" s="8">
        <f>($B$16)*($G$24)</f>
        <v>2.195962150256954E-2</v>
      </c>
      <c r="C37" s="9">
        <f>($C$16)*($G$25)</f>
        <v>3.925230442939881E-2</v>
      </c>
      <c r="D37" s="6">
        <f>($D$16)*($G$26)</f>
        <v>3.9371962549056928E-2</v>
      </c>
      <c r="E37" s="47">
        <f>($E$16)*($G$27)</f>
        <v>5.7617949624312298E-2</v>
      </c>
      <c r="F37" s="6">
        <f>($F$16)*($G$28)</f>
        <v>0</v>
      </c>
      <c r="G37" s="23">
        <f>SUM(B37:F37)</f>
        <v>0.15820183810533758</v>
      </c>
      <c r="H37" s="18">
        <f>$G$25</f>
        <v>3.925230442939881E-2</v>
      </c>
      <c r="I37" s="2">
        <f>IFERROR(($G$37)/($H$37), 0)</f>
        <v>4.0303834489485189</v>
      </c>
    </row>
    <row r="38" spans="1:9" x14ac:dyDescent="0.2">
      <c r="A38" s="3" t="str">
        <f>$C$5</f>
        <v>Youtube</v>
      </c>
      <c r="B38" s="8">
        <f>($B$17)*($G$24)</f>
        <v>0.61486940207194718</v>
      </c>
      <c r="C38" s="8">
        <f>($C$17)*($G$25)</f>
        <v>0.35327073986458929</v>
      </c>
      <c r="D38" s="9">
        <f>($D$17)*($G$26)</f>
        <v>0.35434766294151238</v>
      </c>
      <c r="E38" s="6">
        <f>($E$17)*($G$27)</f>
        <v>0.25928077330940535</v>
      </c>
      <c r="F38" s="6">
        <f>($F$17)*($G$28)</f>
        <v>0</v>
      </c>
      <c r="G38" s="23">
        <f>SUM(B38:F38)</f>
        <v>1.5817685781874542</v>
      </c>
      <c r="H38" s="18">
        <f>$G$26</f>
        <v>0.35434766294151238</v>
      </c>
      <c r="I38" s="2">
        <f>IFERROR(($G$38)/($H$38), 0)</f>
        <v>4.463888840289985</v>
      </c>
    </row>
    <row r="39" spans="1:9" x14ac:dyDescent="0.2">
      <c r="A39" s="3" t="str">
        <f>$D$5</f>
        <v>Wavve</v>
      </c>
      <c r="B39" s="8">
        <f>($B$18)*($G$24)</f>
        <v>0.70270788808222528</v>
      </c>
      <c r="C39" s="8">
        <f>($C$18)*($G$25)</f>
        <v>0.35327073986458929</v>
      </c>
      <c r="D39" s="8">
        <f>($D$18)*($G$26)</f>
        <v>0.70869532588302475</v>
      </c>
      <c r="E39" s="9">
        <f>($E$18)*($G$27)</f>
        <v>0.51856154661881071</v>
      </c>
      <c r="F39" s="6">
        <f>($F$18)*($G$28)</f>
        <v>0</v>
      </c>
      <c r="G39" s="23">
        <f>SUM(B39:F39)</f>
        <v>2.28323550044865</v>
      </c>
      <c r="H39" s="18">
        <f>$G$27</f>
        <v>0.51856154661881071</v>
      </c>
      <c r="I39" s="2">
        <f>IFERROR(($G$39)/($H$39), 0)</f>
        <v>4.4030173763096885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4.2497527491656575</v>
      </c>
      <c r="B44" s="29">
        <f>($A$44 - COUNTIF(I36:I40, "&lt;&gt;0")) / (COUNTIF(I36:I40, "&lt;&gt;0") - 1)</f>
        <v>8.325091638855249E-2</v>
      </c>
      <c r="C44" s="33">
        <f>B44/B46</f>
        <v>9.2501018209502767E-2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6E42-B900-0448-99DD-A914B269C420}">
  <dimension ref="A1:O50"/>
  <sheetViews>
    <sheetView topLeftCell="A6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5" x14ac:dyDescent="0.2">
      <c r="A1" s="1" t="s">
        <v>32</v>
      </c>
    </row>
    <row r="3" spans="1:15" x14ac:dyDescent="0.2">
      <c r="A3" s="1" t="s">
        <v>5</v>
      </c>
    </row>
    <row r="4" spans="1:15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5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5" x14ac:dyDescent="0.2">
      <c r="A8" s="1" t="s">
        <v>4</v>
      </c>
    </row>
    <row r="10" spans="1:15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5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  <c r="L11" s="17" t="s">
        <v>38</v>
      </c>
      <c r="M11" t="s">
        <v>39</v>
      </c>
      <c r="N11" t="s">
        <v>40</v>
      </c>
      <c r="O11" t="s">
        <v>41</v>
      </c>
    </row>
    <row r="12" spans="1:15" x14ac:dyDescent="0.2">
      <c r="O12" t="s">
        <v>80</v>
      </c>
    </row>
    <row r="13" spans="1:15" x14ac:dyDescent="0.2">
      <c r="A13" s="1" t="s">
        <v>14</v>
      </c>
      <c r="K13" s="16"/>
    </row>
    <row r="14" spans="1:15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5" x14ac:dyDescent="0.2">
      <c r="A15" s="49" t="str">
        <f>$A$5</f>
        <v>Netflix</v>
      </c>
      <c r="B15" s="37">
        <v>1</v>
      </c>
      <c r="C15" s="41">
        <v>3</v>
      </c>
      <c r="D15" s="41">
        <v>1</v>
      </c>
      <c r="E15" s="41">
        <v>5</v>
      </c>
      <c r="F15" s="55">
        <v>0</v>
      </c>
      <c r="G15" t="s">
        <v>16</v>
      </c>
      <c r="K15" s="17"/>
    </row>
    <row r="16" spans="1:15" x14ac:dyDescent="0.2">
      <c r="A16" s="49" t="str">
        <f>$B$5</f>
        <v>Watcha</v>
      </c>
      <c r="B16" s="38">
        <f>IFERROR(1 / C15, 0)</f>
        <v>0.33333333333333331</v>
      </c>
      <c r="C16" s="37">
        <f>IF(C15&lt;&gt;0, 1, 0)</f>
        <v>1</v>
      </c>
      <c r="D16" s="41">
        <v>0.33333333333333331</v>
      </c>
      <c r="E16" s="56">
        <v>4</v>
      </c>
      <c r="F16" s="43">
        <v>0</v>
      </c>
      <c r="G16" t="s">
        <v>17</v>
      </c>
      <c r="K16" s="17"/>
    </row>
    <row r="17" spans="1:11" x14ac:dyDescent="0.2">
      <c r="A17" s="49" t="str">
        <f>$C$5</f>
        <v>Youtube</v>
      </c>
      <c r="B17" s="38">
        <f>IFERROR(1 / D15, 0)</f>
        <v>1</v>
      </c>
      <c r="C17" s="38">
        <f>IFERROR(1 / D16, 0)</f>
        <v>3</v>
      </c>
      <c r="D17" s="37">
        <f>IF(AND(D15&lt;&gt;0, D16&lt;&gt;0), 1, 0)</f>
        <v>1</v>
      </c>
      <c r="E17" s="41">
        <v>6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0.2</v>
      </c>
      <c r="C18" s="38">
        <f>IFERROR(1 / E16, 0)</f>
        <v>0.25</v>
      </c>
      <c r="D18" s="38">
        <f>IFERROR(1 / E17, 0)</f>
        <v>0.16666666666666666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2.5333333333333332</v>
      </c>
      <c r="C20" s="39">
        <f>SUM(C15:C19)</f>
        <v>7.25</v>
      </c>
      <c r="D20" s="39">
        <f>SUM(D15:D19)</f>
        <v>2.4999999999999996</v>
      </c>
      <c r="E20" s="39">
        <f>SUM(E15:E19)</f>
        <v>16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0.39473684210526316</v>
      </c>
      <c r="C24" s="6">
        <f>IFERROR(($C$15)/($C$20), 0)</f>
        <v>0.41379310344827586</v>
      </c>
      <c r="D24" s="6">
        <f>IFERROR(($D$15)/($D$20), 0)</f>
        <v>0.40000000000000008</v>
      </c>
      <c r="E24" s="7">
        <f>IFERROR(($E$15)/($E$20), 0)</f>
        <v>0.3125</v>
      </c>
      <c r="F24" s="7">
        <f>IFERROR(($F$15)/($F$20), 0)</f>
        <v>0</v>
      </c>
      <c r="G24" s="18">
        <f>IFERROR(SUM(B24:F24) / COUNTIF(B24:F24, "&lt;&gt;0"), 0)</f>
        <v>0.3802574863883848</v>
      </c>
    </row>
    <row r="25" spans="1:11" x14ac:dyDescent="0.2">
      <c r="A25" s="3" t="str">
        <f>$B$5</f>
        <v>Watcha</v>
      </c>
      <c r="B25" s="8">
        <f>IFERROR(($B$16)/($B$20), 0)</f>
        <v>0.13157894736842105</v>
      </c>
      <c r="C25" s="9">
        <f>IFERROR(($C$16)/($C$20), 0)</f>
        <v>0.13793103448275862</v>
      </c>
      <c r="D25" s="6">
        <f>IFERROR(($D$16)/($D$20), 0)</f>
        <v>0.13333333333333336</v>
      </c>
      <c r="E25" s="12">
        <f>IFERROR(($E$16)/($E$20), 0)</f>
        <v>0.25</v>
      </c>
      <c r="F25" s="12">
        <f>IFERROR(($F$16)/($F$20), 0)</f>
        <v>0</v>
      </c>
      <c r="G25" s="18">
        <f>IFERROR(SUM(B25:F25) / COUNTIF(B25:F25, "&lt;&gt;0"), 0)</f>
        <v>0.16321082879612825</v>
      </c>
    </row>
    <row r="26" spans="1:11" x14ac:dyDescent="0.2">
      <c r="A26" s="3" t="str">
        <f>$C$5</f>
        <v>Youtube</v>
      </c>
      <c r="B26" s="8">
        <f>IFERROR(($B$17)/($B$20), 0)</f>
        <v>0.39473684210526316</v>
      </c>
      <c r="C26" s="8">
        <f>IFERROR(($C$17)/($C$20), 0)</f>
        <v>0.41379310344827586</v>
      </c>
      <c r="D26" s="9">
        <f>IFERROR(($D$17)/($D$20), 0)</f>
        <v>0.40000000000000008</v>
      </c>
      <c r="E26" s="7">
        <f>IFERROR(($E$17)/($E$20), 0)</f>
        <v>0.375</v>
      </c>
      <c r="F26" s="7">
        <f>IFERROR(($F$17)/($F$20), 0)</f>
        <v>0</v>
      </c>
      <c r="G26" s="18">
        <f>IFERROR(SUM(B26:F26) / COUNTIF(B26:F26, "&lt;&gt;0"), 0)</f>
        <v>0.3958824863883848</v>
      </c>
    </row>
    <row r="27" spans="1:11" x14ac:dyDescent="0.2">
      <c r="A27" s="3" t="str">
        <f>$D$5</f>
        <v>Wavve</v>
      </c>
      <c r="B27" s="8">
        <f>IFERROR(($B$18)/($B$20), 0)</f>
        <v>7.8947368421052641E-2</v>
      </c>
      <c r="C27" s="8">
        <f>($C$18)/($C$20)</f>
        <v>3.4482758620689655E-2</v>
      </c>
      <c r="D27" s="8">
        <f>IFERROR(($D$18)/($D$20), 0)</f>
        <v>6.666666666666668E-2</v>
      </c>
      <c r="E27" s="44">
        <f>IFERROR(($E$18)/($E$20), 0)</f>
        <v>6.25E-2</v>
      </c>
      <c r="F27" s="7">
        <f>IFERROR(($F$18)/($F$20), 0)</f>
        <v>0</v>
      </c>
      <c r="G27" s="18">
        <f>IFERROR(SUM(B27:F27) / COUNTIF(B27:F27, "&lt;&gt;0"), 0)</f>
        <v>6.0649198427102244E-2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0.99999999999999989</v>
      </c>
      <c r="D29" s="13">
        <f>SUM(D24:D28)</f>
        <v>1.0000000000000002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2.5333333333333332</v>
      </c>
      <c r="C30" s="13">
        <f>$C$20</f>
        <v>7.25</v>
      </c>
      <c r="D30" s="13">
        <f>$D$20</f>
        <v>2.4999999999999996</v>
      </c>
      <c r="E30" s="13">
        <f>$E$20</f>
        <v>16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0.3802574863883848</v>
      </c>
      <c r="C34" s="22">
        <f>$G$25</f>
        <v>0.16321082879612825</v>
      </c>
      <c r="D34" s="22">
        <f>$G$26</f>
        <v>0.3958824863883848</v>
      </c>
      <c r="E34" s="22">
        <f>$G$27</f>
        <v>6.0649198427102244E-2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0.3802574863883848</v>
      </c>
      <c r="C36" s="6">
        <f>($C$15)*($G$25)</f>
        <v>0.48963248638838475</v>
      </c>
      <c r="D36" s="6">
        <f>($D$15)*($G$26)</f>
        <v>0.3958824863883848</v>
      </c>
      <c r="E36" s="6">
        <f>($E$15)*($G$27)</f>
        <v>0.30324599213551123</v>
      </c>
      <c r="F36" s="6">
        <f>($F$15)*($G$28)</f>
        <v>0</v>
      </c>
      <c r="G36" s="23">
        <f>SUM(B36:F36)</f>
        <v>1.5690184513006655</v>
      </c>
      <c r="H36" s="18">
        <f>$G$24</f>
        <v>0.3802574863883848</v>
      </c>
      <c r="I36" s="2">
        <f>IFERROR(($G$36)/($H$36), 0)</f>
        <v>4.126200028835493</v>
      </c>
    </row>
    <row r="37" spans="1:9" x14ac:dyDescent="0.2">
      <c r="A37" s="3" t="str">
        <f>$B$5</f>
        <v>Watcha</v>
      </c>
      <c r="B37" s="8">
        <f>($B$16)*($G$24)</f>
        <v>0.12675249546279493</v>
      </c>
      <c r="C37" s="9">
        <f>($C$16)*($G$25)</f>
        <v>0.16321082879612825</v>
      </c>
      <c r="D37" s="6">
        <f>($D$16)*($G$26)</f>
        <v>0.13196082879612825</v>
      </c>
      <c r="E37" s="47">
        <f>($E$16)*($G$27)</f>
        <v>0.24259679370840898</v>
      </c>
      <c r="F37" s="6">
        <f>($F$16)*($G$28)</f>
        <v>0</v>
      </c>
      <c r="G37" s="23">
        <f>SUM(B37:F37)</f>
        <v>0.66452094676346041</v>
      </c>
      <c r="H37" s="18">
        <f>$G$25</f>
        <v>0.16321082879612825</v>
      </c>
      <c r="I37" s="2">
        <f>IFERROR(($G$37)/($H$37), 0)</f>
        <v>4.0715493675578003</v>
      </c>
    </row>
    <row r="38" spans="1:9" x14ac:dyDescent="0.2">
      <c r="A38" s="3" t="str">
        <f>$C$5</f>
        <v>Youtube</v>
      </c>
      <c r="B38" s="8">
        <f>($B$17)*($G$24)</f>
        <v>0.3802574863883848</v>
      </c>
      <c r="C38" s="8">
        <f>($C$17)*($G$25)</f>
        <v>0.48963248638838475</v>
      </c>
      <c r="D38" s="9">
        <f>($D$17)*($G$26)</f>
        <v>0.3958824863883848</v>
      </c>
      <c r="E38" s="6">
        <f>($E$17)*($G$27)</f>
        <v>0.36389519056261344</v>
      </c>
      <c r="F38" s="6">
        <f>($F$17)*($G$28)</f>
        <v>0</v>
      </c>
      <c r="G38" s="23">
        <f>SUM(B38:F38)</f>
        <v>1.6296676497277676</v>
      </c>
      <c r="H38" s="18">
        <f>$G$26</f>
        <v>0.3958824863883848</v>
      </c>
      <c r="I38" s="2">
        <f>IFERROR(($G$38)/($H$38), 0)</f>
        <v>4.1165439385690945</v>
      </c>
    </row>
    <row r="39" spans="1:9" x14ac:dyDescent="0.2">
      <c r="A39" s="3" t="str">
        <f>$D$5</f>
        <v>Wavve</v>
      </c>
      <c r="B39" s="8">
        <f>($B$18)*($G$24)</f>
        <v>7.605149727767696E-2</v>
      </c>
      <c r="C39" s="8">
        <f>($C$18)*($G$25)</f>
        <v>4.0802707199032062E-2</v>
      </c>
      <c r="D39" s="8">
        <f>($D$18)*($G$26)</f>
        <v>6.5980414398064124E-2</v>
      </c>
      <c r="E39" s="9">
        <f>($E$18)*($G$27)</f>
        <v>6.0649198427102244E-2</v>
      </c>
      <c r="F39" s="6">
        <f>($F$18)*($G$28)</f>
        <v>0</v>
      </c>
      <c r="G39" s="23">
        <f>SUM(B39:F39)</f>
        <v>0.2434838173018754</v>
      </c>
      <c r="H39" s="18">
        <f>$G$27</f>
        <v>6.0649198427102244E-2</v>
      </c>
      <c r="I39" s="2">
        <f>IFERROR(($G$39)/($H$39), 0)</f>
        <v>4.014625479255634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4.0822297035545052</v>
      </c>
      <c r="B44" s="29">
        <f>($A$44 - COUNTIF(I36:I40, "&lt;&gt;0")) / (COUNTIF(I36:I40, "&lt;&gt;0") - 1)</f>
        <v>2.7409901184835068E-2</v>
      </c>
      <c r="C44" s="33">
        <f>B44/B46</f>
        <v>3.0455445760927853E-2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0773-F8BC-5D45-8BDC-9C5591853827}">
  <dimension ref="A1:N50"/>
  <sheetViews>
    <sheetView topLeftCell="A6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4" x14ac:dyDescent="0.2">
      <c r="A1" s="1" t="s">
        <v>32</v>
      </c>
    </row>
    <row r="3" spans="1:14" x14ac:dyDescent="0.2">
      <c r="A3" s="1" t="s">
        <v>5</v>
      </c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4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4" x14ac:dyDescent="0.2">
      <c r="A8" s="1" t="s">
        <v>4</v>
      </c>
    </row>
    <row r="10" spans="1:14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4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4" x14ac:dyDescent="0.2">
      <c r="A13" s="1" t="s">
        <v>14</v>
      </c>
      <c r="K13" s="16" t="s">
        <v>82</v>
      </c>
    </row>
    <row r="14" spans="1:14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 t="s">
        <v>38</v>
      </c>
      <c r="L14" t="s">
        <v>39</v>
      </c>
      <c r="M14" t="s">
        <v>40</v>
      </c>
      <c r="N14" t="s">
        <v>41</v>
      </c>
    </row>
    <row r="15" spans="1:14" x14ac:dyDescent="0.2">
      <c r="A15" s="49" t="str">
        <f>$A$5</f>
        <v>Netflix</v>
      </c>
      <c r="B15" s="37">
        <v>1</v>
      </c>
      <c r="C15" s="41">
        <v>5</v>
      </c>
      <c r="D15" s="41">
        <v>6</v>
      </c>
      <c r="E15" s="41">
        <v>2</v>
      </c>
      <c r="F15" s="55">
        <v>0</v>
      </c>
      <c r="G15" t="s">
        <v>16</v>
      </c>
      <c r="K15" s="17">
        <v>4</v>
      </c>
      <c r="L15" t="s">
        <v>81</v>
      </c>
      <c r="M15" t="s">
        <v>81</v>
      </c>
      <c r="N15">
        <v>4</v>
      </c>
    </row>
    <row r="16" spans="1:14" x14ac:dyDescent="0.2">
      <c r="A16" s="49" t="str">
        <f>$B$5</f>
        <v>Watcha</v>
      </c>
      <c r="B16" s="38">
        <f>IFERROR(1 / C15, 0)</f>
        <v>0.2</v>
      </c>
      <c r="C16" s="37">
        <f>IF(C15&lt;&gt;0, 1, 0)</f>
        <v>1</v>
      </c>
      <c r="D16" s="41">
        <v>2</v>
      </c>
      <c r="E16" s="56">
        <v>0.25</v>
      </c>
      <c r="F16" s="43">
        <v>0</v>
      </c>
      <c r="G16" t="s">
        <v>17</v>
      </c>
      <c r="K16" s="17" t="s">
        <v>83</v>
      </c>
    </row>
    <row r="17" spans="1:14" x14ac:dyDescent="0.2">
      <c r="A17" s="49" t="str">
        <f>$C$5</f>
        <v>Youtube</v>
      </c>
      <c r="B17" s="38">
        <f>IFERROR(1 / D15, 0)</f>
        <v>0.16666666666666666</v>
      </c>
      <c r="C17" s="38">
        <f>IFERROR(1 / D16, 0)</f>
        <v>0.5</v>
      </c>
      <c r="D17" s="37">
        <f>IF(AND(D15&lt;&gt;0, D16&lt;&gt;0), 1, 0)</f>
        <v>1</v>
      </c>
      <c r="E17" s="41">
        <v>0.33333333333333331</v>
      </c>
      <c r="F17" s="42">
        <v>0</v>
      </c>
      <c r="G17" t="s">
        <v>18</v>
      </c>
      <c r="K17" s="17" t="s">
        <v>84</v>
      </c>
      <c r="L17" t="s">
        <v>87</v>
      </c>
      <c r="M17" t="s">
        <v>86</v>
      </c>
      <c r="N17" t="s">
        <v>85</v>
      </c>
    </row>
    <row r="18" spans="1:14" x14ac:dyDescent="0.2">
      <c r="A18" s="49" t="str">
        <f>$D$5</f>
        <v>Wavve</v>
      </c>
      <c r="B18" s="38">
        <f>IFERROR(1 / E15, 0)</f>
        <v>0.5</v>
      </c>
      <c r="C18" s="38">
        <f>IFERROR(1 / E16, 0)</f>
        <v>4</v>
      </c>
      <c r="D18" s="38">
        <f>IFERROR(1 / E17, 0)</f>
        <v>3</v>
      </c>
      <c r="E18" s="37">
        <f>IF(AND(E15&lt;&gt;0, E16&lt;&gt;0, E17&lt;&gt;0), 1, 0)</f>
        <v>1</v>
      </c>
      <c r="F18" s="57">
        <v>0</v>
      </c>
      <c r="K18" s="17"/>
    </row>
    <row r="19" spans="1:14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</row>
    <row r="20" spans="1:14" x14ac:dyDescent="0.2">
      <c r="A20" s="50" t="s">
        <v>19</v>
      </c>
      <c r="B20" s="39">
        <f>SUM(B15:B19)</f>
        <v>1.8666666666666667</v>
      </c>
      <c r="C20" s="39">
        <f>SUM(C15:C19)</f>
        <v>10.5</v>
      </c>
      <c r="D20" s="39">
        <f>SUM(D15:D19)</f>
        <v>12</v>
      </c>
      <c r="E20" s="39">
        <f>SUM(E15:E19)</f>
        <v>3.5833333333333335</v>
      </c>
      <c r="F20" s="39">
        <f>SUM(F15:F19)</f>
        <v>0</v>
      </c>
      <c r="K20" s="17"/>
    </row>
    <row r="22" spans="1:14" x14ac:dyDescent="0.2">
      <c r="A22" s="1" t="s">
        <v>20</v>
      </c>
    </row>
    <row r="23" spans="1:14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4" x14ac:dyDescent="0.2">
      <c r="A24" s="3" t="str">
        <f>$A$5</f>
        <v>Netflix</v>
      </c>
      <c r="B24" s="9">
        <f>IFERROR(($B$15)/($B$20), 0)</f>
        <v>0.5357142857142857</v>
      </c>
      <c r="C24" s="6">
        <f>IFERROR(($C$15)/($C$20), 0)</f>
        <v>0.47619047619047616</v>
      </c>
      <c r="D24" s="6">
        <f>IFERROR(($D$15)/($D$20), 0)</f>
        <v>0.5</v>
      </c>
      <c r="E24" s="7">
        <f>IFERROR(($E$15)/($E$20), 0)</f>
        <v>0.55813953488372092</v>
      </c>
      <c r="F24" s="7">
        <f>IFERROR(($F$15)/($F$20), 0)</f>
        <v>0</v>
      </c>
      <c r="G24" s="18">
        <f>IFERROR(SUM(B24:F24) / COUNTIF(B24:F24, "&lt;&gt;0"), 0)</f>
        <v>0.51751107419712072</v>
      </c>
    </row>
    <row r="25" spans="1:14" x14ac:dyDescent="0.2">
      <c r="A25" s="3" t="str">
        <f>$B$5</f>
        <v>Watcha</v>
      </c>
      <c r="B25" s="8">
        <f>IFERROR(($B$16)/($B$20), 0)</f>
        <v>0.10714285714285715</v>
      </c>
      <c r="C25" s="9">
        <f>IFERROR(($C$16)/($C$20), 0)</f>
        <v>9.5238095238095233E-2</v>
      </c>
      <c r="D25" s="6">
        <f>IFERROR(($D$16)/($D$20), 0)</f>
        <v>0.16666666666666666</v>
      </c>
      <c r="E25" s="12">
        <f>IFERROR(($E$16)/($E$20), 0)</f>
        <v>6.9767441860465115E-2</v>
      </c>
      <c r="F25" s="12">
        <f>IFERROR(($F$16)/($F$20), 0)</f>
        <v>0</v>
      </c>
      <c r="G25" s="18">
        <f>IFERROR(SUM(B25:F25) / COUNTIF(B25:F25, "&lt;&gt;0"), 0)</f>
        <v>0.10970376522702105</v>
      </c>
    </row>
    <row r="26" spans="1:14" x14ac:dyDescent="0.2">
      <c r="A26" s="3" t="str">
        <f>$C$5</f>
        <v>Youtube</v>
      </c>
      <c r="B26" s="8">
        <f>IFERROR(($B$17)/($B$20), 0)</f>
        <v>8.9285714285714274E-2</v>
      </c>
      <c r="C26" s="8">
        <f>IFERROR(($C$17)/($C$20), 0)</f>
        <v>4.7619047619047616E-2</v>
      </c>
      <c r="D26" s="9">
        <f>IFERROR(($D$17)/($D$20), 0)</f>
        <v>8.3333333333333329E-2</v>
      </c>
      <c r="E26" s="7">
        <f>IFERROR(($E$17)/($E$20), 0)</f>
        <v>9.3023255813953473E-2</v>
      </c>
      <c r="F26" s="7">
        <f>IFERROR(($F$17)/($F$20), 0)</f>
        <v>0</v>
      </c>
      <c r="G26" s="18">
        <f>IFERROR(SUM(B26:F26) / COUNTIF(B26:F26, "&lt;&gt;0"), 0)</f>
        <v>7.831533776301218E-2</v>
      </c>
    </row>
    <row r="27" spans="1:14" x14ac:dyDescent="0.2">
      <c r="A27" s="3" t="str">
        <f>$D$5</f>
        <v>Wavve</v>
      </c>
      <c r="B27" s="8">
        <f>IFERROR(($B$18)/($B$20), 0)</f>
        <v>0.26785714285714285</v>
      </c>
      <c r="C27" s="8">
        <f>($C$18)/($C$20)</f>
        <v>0.38095238095238093</v>
      </c>
      <c r="D27" s="8">
        <f>IFERROR(($D$18)/($D$20), 0)</f>
        <v>0.25</v>
      </c>
      <c r="E27" s="44">
        <f>IFERROR(($E$18)/($E$20), 0)</f>
        <v>0.27906976744186046</v>
      </c>
      <c r="F27" s="7">
        <f>IFERROR(($F$18)/($F$20), 0)</f>
        <v>0</v>
      </c>
      <c r="G27" s="18">
        <f>IFERROR(SUM(B27:F27) / COUNTIF(B27:F27, "&lt;&gt;0"), 0)</f>
        <v>0.29446982281284606</v>
      </c>
    </row>
    <row r="28" spans="1:14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4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4" x14ac:dyDescent="0.2">
      <c r="A30" s="14" t="s">
        <v>21</v>
      </c>
      <c r="B30" s="13">
        <f>$B$20</f>
        <v>1.8666666666666667</v>
      </c>
      <c r="C30" s="13">
        <f>$C$20</f>
        <v>10.5</v>
      </c>
      <c r="D30" s="13">
        <f>$D$20</f>
        <v>12</v>
      </c>
      <c r="E30" s="13">
        <f>$E$20</f>
        <v>3.5833333333333335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0.51751107419712072</v>
      </c>
      <c r="C34" s="22">
        <f>$G$25</f>
        <v>0.10970376522702105</v>
      </c>
      <c r="D34" s="22">
        <f>$G$26</f>
        <v>7.831533776301218E-2</v>
      </c>
      <c r="E34" s="22">
        <f>$G$27</f>
        <v>0.29446982281284606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0.51751107419712072</v>
      </c>
      <c r="C36" s="6">
        <f>($C$15)*($G$25)</f>
        <v>0.54851882613510528</v>
      </c>
      <c r="D36" s="6">
        <f>($D$15)*($G$26)</f>
        <v>0.46989202657807305</v>
      </c>
      <c r="E36" s="6">
        <f>($E$15)*($G$27)</f>
        <v>0.58893964562569212</v>
      </c>
      <c r="F36" s="6">
        <f>($F$15)*($G$28)</f>
        <v>0</v>
      </c>
      <c r="G36" s="23">
        <f>SUM(B36:F36)</f>
        <v>2.1248615725359912</v>
      </c>
      <c r="H36" s="18">
        <f>$G$24</f>
        <v>0.51751107419712072</v>
      </c>
      <c r="I36" s="2">
        <f>IFERROR(($G$36)/($H$36), 0)</f>
        <v>4.1059248361642373</v>
      </c>
    </row>
    <row r="37" spans="1:9" x14ac:dyDescent="0.2">
      <c r="A37" s="3" t="str">
        <f>$B$5</f>
        <v>Watcha</v>
      </c>
      <c r="B37" s="8">
        <f>($B$16)*($G$24)</f>
        <v>0.10350221483942415</v>
      </c>
      <c r="C37" s="9">
        <f>($C$16)*($G$25)</f>
        <v>0.10970376522702105</v>
      </c>
      <c r="D37" s="6">
        <f>($D$16)*($G$26)</f>
        <v>0.15663067552602436</v>
      </c>
      <c r="E37" s="47">
        <f>($E$16)*($G$27)</f>
        <v>7.3617455703211515E-2</v>
      </c>
      <c r="F37" s="6">
        <f>($F$16)*($G$28)</f>
        <v>0</v>
      </c>
      <c r="G37" s="23">
        <f>SUM(B37:F37)</f>
        <v>0.44345411129568113</v>
      </c>
      <c r="H37" s="18">
        <f>$G$25</f>
        <v>0.10970376522702105</v>
      </c>
      <c r="I37" s="2">
        <f>IFERROR(($G$37)/($H$37), 0)</f>
        <v>4.0422870662460575</v>
      </c>
    </row>
    <row r="38" spans="1:9" x14ac:dyDescent="0.2">
      <c r="A38" s="3" t="str">
        <f>$C$5</f>
        <v>Youtube</v>
      </c>
      <c r="B38" s="8">
        <f>($B$17)*($G$24)</f>
        <v>8.6251845699520116E-2</v>
      </c>
      <c r="C38" s="8">
        <f>($C$17)*($G$25)</f>
        <v>5.4851882613510525E-2</v>
      </c>
      <c r="D38" s="9">
        <f>($D$17)*($G$26)</f>
        <v>7.831533776301218E-2</v>
      </c>
      <c r="E38" s="6">
        <f>($E$17)*($G$27)</f>
        <v>9.815660760428202E-2</v>
      </c>
      <c r="F38" s="6">
        <f>($F$17)*($G$28)</f>
        <v>0</v>
      </c>
      <c r="G38" s="23">
        <f>SUM(B38:F38)</f>
        <v>0.31757567368032485</v>
      </c>
      <c r="H38" s="18">
        <f>$G$26</f>
        <v>7.831533776301218E-2</v>
      </c>
      <c r="I38" s="2">
        <f>IFERROR(($G$38)/($H$38), 0)</f>
        <v>4.0550891147444394</v>
      </c>
    </row>
    <row r="39" spans="1:9" x14ac:dyDescent="0.2">
      <c r="A39" s="3" t="str">
        <f>$D$5</f>
        <v>Wavve</v>
      </c>
      <c r="B39" s="8">
        <f>($B$18)*($G$24)</f>
        <v>0.25875553709856036</v>
      </c>
      <c r="C39" s="8">
        <f>($C$18)*($G$25)</f>
        <v>0.4388150609080842</v>
      </c>
      <c r="D39" s="8">
        <f>($D$18)*($G$26)</f>
        <v>0.23494601328903653</v>
      </c>
      <c r="E39" s="9">
        <f>($E$18)*($G$27)</f>
        <v>0.29446982281284606</v>
      </c>
      <c r="F39" s="6">
        <f>($F$18)*($G$28)</f>
        <v>0</v>
      </c>
      <c r="G39" s="23">
        <f>SUM(B39:F39)</f>
        <v>1.226986434108527</v>
      </c>
      <c r="H39" s="18">
        <f>$G$27</f>
        <v>0.29446982281284606</v>
      </c>
      <c r="I39" s="2">
        <f>IFERROR(($G$39)/($H$39), 0)</f>
        <v>4.1667646021859204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4.0925164048351643</v>
      </c>
      <c r="B44" s="29">
        <f>($A$44 - COUNTIF(I36:I40, "&lt;&gt;0")) / (COUNTIF(I36:I40, "&lt;&gt;0") - 1)</f>
        <v>3.083880161172144E-2</v>
      </c>
      <c r="C44" s="33">
        <f>B44/B46</f>
        <v>3.4265335124134932E-2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A414-F372-7040-AE02-98958B75CC71}">
  <dimension ref="A1:N50"/>
  <sheetViews>
    <sheetView topLeftCell="A6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4" x14ac:dyDescent="0.2">
      <c r="A1" s="1" t="s">
        <v>32</v>
      </c>
    </row>
    <row r="3" spans="1:14" x14ac:dyDescent="0.2">
      <c r="A3" s="1" t="s">
        <v>5</v>
      </c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4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4" x14ac:dyDescent="0.2">
      <c r="A8" s="1" t="s">
        <v>4</v>
      </c>
    </row>
    <row r="10" spans="1:14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4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4" x14ac:dyDescent="0.2">
      <c r="A13" s="1" t="s">
        <v>14</v>
      </c>
      <c r="K13" s="63" t="s">
        <v>38</v>
      </c>
      <c r="L13" s="64" t="s">
        <v>39</v>
      </c>
      <c r="M13" s="64" t="s">
        <v>40</v>
      </c>
      <c r="N13" s="64" t="s">
        <v>41</v>
      </c>
    </row>
    <row r="14" spans="1:14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 t="s">
        <v>92</v>
      </c>
      <c r="L14" t="s">
        <v>98</v>
      </c>
      <c r="M14" t="s">
        <v>89</v>
      </c>
      <c r="N14" t="s">
        <v>55</v>
      </c>
    </row>
    <row r="15" spans="1:14" x14ac:dyDescent="0.2">
      <c r="A15" s="49" t="str">
        <f>$A$5</f>
        <v>Netflix</v>
      </c>
      <c r="B15" s="37">
        <v>1</v>
      </c>
      <c r="C15" s="41">
        <v>4</v>
      </c>
      <c r="D15" s="41">
        <v>3</v>
      </c>
      <c r="E15" s="41">
        <v>7</v>
      </c>
      <c r="F15" s="55">
        <v>0</v>
      </c>
      <c r="G15" t="s">
        <v>16</v>
      </c>
      <c r="K15" s="17" t="s">
        <v>93</v>
      </c>
      <c r="L15" t="s">
        <v>99</v>
      </c>
      <c r="M15" t="s">
        <v>90</v>
      </c>
    </row>
    <row r="16" spans="1:14" x14ac:dyDescent="0.2">
      <c r="A16" s="49" t="str">
        <f>$B$5</f>
        <v>Watcha</v>
      </c>
      <c r="B16" s="38">
        <f>IFERROR(1 / C15, 0)</f>
        <v>0.25</v>
      </c>
      <c r="C16" s="37">
        <f>IF(C15&lt;&gt;0, 1, 0)</f>
        <v>1</v>
      </c>
      <c r="D16" s="41">
        <v>0.33333333333333331</v>
      </c>
      <c r="E16" s="56">
        <v>5</v>
      </c>
      <c r="F16" s="43">
        <v>0</v>
      </c>
      <c r="G16" t="s">
        <v>17</v>
      </c>
      <c r="K16" s="17"/>
      <c r="M16" t="s">
        <v>88</v>
      </c>
    </row>
    <row r="17" spans="1:13" x14ac:dyDescent="0.2">
      <c r="A17" s="49" t="str">
        <f>$C$5</f>
        <v>Youtube</v>
      </c>
      <c r="B17" s="38">
        <f>IFERROR(1 / D15, 0)</f>
        <v>0.33333333333333331</v>
      </c>
      <c r="C17" s="38">
        <f>IFERROR(1 / D16, 0)</f>
        <v>3</v>
      </c>
      <c r="D17" s="37">
        <f>IF(AND(D15&lt;&gt;0, D16&lt;&gt;0), 1, 0)</f>
        <v>1</v>
      </c>
      <c r="E17" s="41">
        <v>6</v>
      </c>
      <c r="F17" s="42">
        <v>0</v>
      </c>
      <c r="G17" t="s">
        <v>18</v>
      </c>
      <c r="K17" s="17"/>
      <c r="M17" t="s">
        <v>91</v>
      </c>
    </row>
    <row r="18" spans="1:13" x14ac:dyDescent="0.2">
      <c r="A18" s="49" t="str">
        <f>$D$5</f>
        <v>Wavve</v>
      </c>
      <c r="B18" s="38">
        <f>IFERROR(1 / E15, 0)</f>
        <v>0.14285714285714285</v>
      </c>
      <c r="C18" s="38">
        <f>IFERROR(1 / E16, 0)</f>
        <v>0.2</v>
      </c>
      <c r="D18" s="38">
        <f>IFERROR(1 / E17, 0)</f>
        <v>0.16666666666666666</v>
      </c>
      <c r="E18" s="37">
        <f>IF(AND(E15&lt;&gt;0, E16&lt;&gt;0, E17&lt;&gt;0), 1, 0)</f>
        <v>1</v>
      </c>
      <c r="F18" s="57">
        <v>0</v>
      </c>
      <c r="K18" s="17"/>
      <c r="M18" t="s">
        <v>94</v>
      </c>
    </row>
    <row r="19" spans="1:13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  <c r="M19" t="s">
        <v>95</v>
      </c>
    </row>
    <row r="20" spans="1:13" x14ac:dyDescent="0.2">
      <c r="A20" s="50" t="s">
        <v>19</v>
      </c>
      <c r="B20" s="39">
        <f>SUM(B15:B19)</f>
        <v>1.7261904761904761</v>
      </c>
      <c r="C20" s="39">
        <f>SUM(C15:C19)</f>
        <v>8.1999999999999993</v>
      </c>
      <c r="D20" s="39">
        <f>SUM(D15:D19)</f>
        <v>4.5000000000000009</v>
      </c>
      <c r="E20" s="39">
        <f>SUM(E15:E19)</f>
        <v>19</v>
      </c>
      <c r="F20" s="39">
        <f>SUM(F15:F19)</f>
        <v>0</v>
      </c>
      <c r="K20" s="17"/>
      <c r="M20" t="s">
        <v>96</v>
      </c>
    </row>
    <row r="21" spans="1:13" x14ac:dyDescent="0.2">
      <c r="M21" t="s">
        <v>97</v>
      </c>
    </row>
    <row r="22" spans="1:13" x14ac:dyDescent="0.2">
      <c r="A22" s="1" t="s">
        <v>20</v>
      </c>
    </row>
    <row r="23" spans="1:13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3" x14ac:dyDescent="0.2">
      <c r="A24" s="3" t="str">
        <f>$A$5</f>
        <v>Netflix</v>
      </c>
      <c r="B24" s="9">
        <f>IFERROR(($B$15)/($B$20), 0)</f>
        <v>0.57931034482758625</v>
      </c>
      <c r="C24" s="6">
        <f>IFERROR(($C$15)/($C$20), 0)</f>
        <v>0.48780487804878053</v>
      </c>
      <c r="D24" s="6">
        <f>IFERROR(($D$15)/($D$20), 0)</f>
        <v>0.66666666666666652</v>
      </c>
      <c r="E24" s="7">
        <f>IFERROR(($E$15)/($E$20), 0)</f>
        <v>0.36842105263157893</v>
      </c>
      <c r="F24" s="7">
        <f>IFERROR(($F$15)/($F$20), 0)</f>
        <v>0</v>
      </c>
      <c r="G24" s="18">
        <f>IFERROR(SUM(B24:F24) / COUNTIF(B24:F24, "&lt;&gt;0"), 0)</f>
        <v>0.52555073554365306</v>
      </c>
    </row>
    <row r="25" spans="1:13" x14ac:dyDescent="0.2">
      <c r="A25" s="3" t="str">
        <f>$B$5</f>
        <v>Watcha</v>
      </c>
      <c r="B25" s="8">
        <f>IFERROR(($B$16)/($B$20), 0)</f>
        <v>0.14482758620689656</v>
      </c>
      <c r="C25" s="9">
        <f>IFERROR(($C$16)/($C$20), 0)</f>
        <v>0.12195121951219513</v>
      </c>
      <c r="D25" s="6">
        <f>IFERROR(($D$16)/($D$20), 0)</f>
        <v>7.4074074074074056E-2</v>
      </c>
      <c r="E25" s="12">
        <f>IFERROR(($E$16)/($E$20), 0)</f>
        <v>0.26315789473684209</v>
      </c>
      <c r="F25" s="12">
        <f>IFERROR(($F$16)/($F$20), 0)</f>
        <v>0</v>
      </c>
      <c r="G25" s="18">
        <f>IFERROR(SUM(B25:F25) / COUNTIF(B25:F25, "&lt;&gt;0"), 0)</f>
        <v>0.15100269363250196</v>
      </c>
    </row>
    <row r="26" spans="1:13" x14ac:dyDescent="0.2">
      <c r="A26" s="3" t="str">
        <f>$C$5</f>
        <v>Youtube</v>
      </c>
      <c r="B26" s="8">
        <f>IFERROR(($B$17)/($B$20), 0)</f>
        <v>0.19310344827586207</v>
      </c>
      <c r="C26" s="8">
        <f>IFERROR(($C$17)/($C$20), 0)</f>
        <v>0.36585365853658541</v>
      </c>
      <c r="D26" s="9">
        <f>IFERROR(($D$17)/($D$20), 0)</f>
        <v>0.22222222222222218</v>
      </c>
      <c r="E26" s="7">
        <f>IFERROR(($E$17)/($E$20), 0)</f>
        <v>0.31578947368421051</v>
      </c>
      <c r="F26" s="7">
        <f>IFERROR(($F$17)/($F$20), 0)</f>
        <v>0</v>
      </c>
      <c r="G26" s="18">
        <f>IFERROR(SUM(B26:F26) / COUNTIF(B26:F26, "&lt;&gt;0"), 0)</f>
        <v>0.27424220067972005</v>
      </c>
    </row>
    <row r="27" spans="1:13" x14ac:dyDescent="0.2">
      <c r="A27" s="3" t="str">
        <f>$D$5</f>
        <v>Wavve</v>
      </c>
      <c r="B27" s="8">
        <f>IFERROR(($B$18)/($B$20), 0)</f>
        <v>8.2758620689655171E-2</v>
      </c>
      <c r="C27" s="8">
        <f>($C$18)/($C$20)</f>
        <v>2.4390243902439029E-2</v>
      </c>
      <c r="D27" s="8">
        <f>IFERROR(($D$18)/($D$20), 0)</f>
        <v>3.7037037037037028E-2</v>
      </c>
      <c r="E27" s="44">
        <f>IFERROR(($E$18)/($E$20), 0)</f>
        <v>5.2631578947368418E-2</v>
      </c>
      <c r="F27" s="7">
        <f>IFERROR(($F$18)/($F$20), 0)</f>
        <v>0</v>
      </c>
      <c r="G27" s="18">
        <f>IFERROR(SUM(B27:F27) / COUNTIF(B27:F27, "&lt;&gt;0"), 0)</f>
        <v>4.9204370144124911E-2</v>
      </c>
    </row>
    <row r="28" spans="1:13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3" x14ac:dyDescent="0.2">
      <c r="A29" s="15" t="s">
        <v>19</v>
      </c>
      <c r="B29" s="13">
        <f>SUM(B24:B28)</f>
        <v>1</v>
      </c>
      <c r="C29" s="13">
        <f>SUM(C24:C28)</f>
        <v>1.0000000000000002</v>
      </c>
      <c r="D29" s="13">
        <f>SUM(D24:D28)</f>
        <v>0.99999999999999978</v>
      </c>
      <c r="E29" s="20">
        <f>SUM(E24:E28)</f>
        <v>1</v>
      </c>
      <c r="F29" s="13">
        <f>SUM(F24:F28)</f>
        <v>0</v>
      </c>
    </row>
    <row r="30" spans="1:13" x14ac:dyDescent="0.2">
      <c r="A30" s="14" t="s">
        <v>21</v>
      </c>
      <c r="B30" s="13">
        <f>$B$20</f>
        <v>1.7261904761904761</v>
      </c>
      <c r="C30" s="13">
        <f>$C$20</f>
        <v>8.1999999999999993</v>
      </c>
      <c r="D30" s="13">
        <f>$D$20</f>
        <v>4.5000000000000009</v>
      </c>
      <c r="E30" s="13">
        <f>$E$20</f>
        <v>19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0.52555073554365306</v>
      </c>
      <c r="C34" s="22">
        <f>$G$25</f>
        <v>0.15100269363250196</v>
      </c>
      <c r="D34" s="22">
        <f>$G$26</f>
        <v>0.27424220067972005</v>
      </c>
      <c r="E34" s="22">
        <f>$G$27</f>
        <v>4.9204370144124911E-2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0.52555073554365306</v>
      </c>
      <c r="C36" s="6">
        <f>($C$15)*($G$25)</f>
        <v>0.60401077453000784</v>
      </c>
      <c r="D36" s="6">
        <f>($D$15)*($G$26)</f>
        <v>0.82272660203916015</v>
      </c>
      <c r="E36" s="6">
        <f>($E$15)*($G$27)</f>
        <v>0.34443059100887435</v>
      </c>
      <c r="F36" s="6">
        <f>($F$15)*($G$28)</f>
        <v>0</v>
      </c>
      <c r="G36" s="23">
        <f>SUM(B36:F36)</f>
        <v>2.2967187031216953</v>
      </c>
      <c r="H36" s="18">
        <f>$G$24</f>
        <v>0.52555073554365306</v>
      </c>
      <c r="I36" s="2">
        <f>IFERROR(($G$36)/($H$36), 0)</f>
        <v>4.3701179501649206</v>
      </c>
    </row>
    <row r="37" spans="1:9" x14ac:dyDescent="0.2">
      <c r="A37" s="3" t="str">
        <f>$B$5</f>
        <v>Watcha</v>
      </c>
      <c r="B37" s="8">
        <f>($B$16)*($G$24)</f>
        <v>0.13138768388591326</v>
      </c>
      <c r="C37" s="9">
        <f>($C$16)*($G$25)</f>
        <v>0.15100269363250196</v>
      </c>
      <c r="D37" s="6">
        <f>($D$16)*($G$26)</f>
        <v>9.1414066893240012E-2</v>
      </c>
      <c r="E37" s="47">
        <f>($E$16)*($G$27)</f>
        <v>0.24602185072062455</v>
      </c>
      <c r="F37" s="6">
        <f>($F$16)*($G$28)</f>
        <v>0</v>
      </c>
      <c r="G37" s="23">
        <f>SUM(B37:F37)</f>
        <v>0.61982629513227971</v>
      </c>
      <c r="H37" s="18">
        <f>$G$25</f>
        <v>0.15100269363250196</v>
      </c>
      <c r="I37" s="2">
        <f>IFERROR(($G$37)/($H$37), 0)</f>
        <v>4.1047366786764901</v>
      </c>
    </row>
    <row r="38" spans="1:9" x14ac:dyDescent="0.2">
      <c r="A38" s="3" t="str">
        <f>$C$5</f>
        <v>Youtube</v>
      </c>
      <c r="B38" s="8">
        <f>($B$17)*($G$24)</f>
        <v>0.17518357851455102</v>
      </c>
      <c r="C38" s="8">
        <f>($C$17)*($G$25)</f>
        <v>0.45300808089750588</v>
      </c>
      <c r="D38" s="9">
        <f>($D$17)*($G$26)</f>
        <v>0.27424220067972005</v>
      </c>
      <c r="E38" s="6">
        <f>($E$17)*($G$27)</f>
        <v>0.29522622086474948</v>
      </c>
      <c r="F38" s="6">
        <f>($F$17)*($G$28)</f>
        <v>0</v>
      </c>
      <c r="G38" s="23">
        <f>SUM(B38:F38)</f>
        <v>1.1976600809565263</v>
      </c>
      <c r="H38" s="18">
        <f>$G$26</f>
        <v>0.27424220067972005</v>
      </c>
      <c r="I38" s="2">
        <f>IFERROR(($G$38)/($H$38), 0)</f>
        <v>4.3671618663651284</v>
      </c>
    </row>
    <row r="39" spans="1:9" x14ac:dyDescent="0.2">
      <c r="A39" s="3" t="str">
        <f>$D$5</f>
        <v>Wavve</v>
      </c>
      <c r="B39" s="8">
        <f>($B$18)*($G$24)</f>
        <v>7.5078676506236147E-2</v>
      </c>
      <c r="C39" s="8">
        <f>($C$18)*($G$25)</f>
        <v>3.0200538726500394E-2</v>
      </c>
      <c r="D39" s="8">
        <f>($D$18)*($G$26)</f>
        <v>4.5707033446620006E-2</v>
      </c>
      <c r="E39" s="9">
        <f>($E$18)*($G$27)</f>
        <v>4.9204370144124911E-2</v>
      </c>
      <c r="F39" s="6">
        <f>($F$18)*($G$28)</f>
        <v>0</v>
      </c>
      <c r="G39" s="23">
        <f>SUM(B39:F39)</f>
        <v>0.20019061882348144</v>
      </c>
      <c r="H39" s="18">
        <f>$G$27</f>
        <v>4.9204370144124911E-2</v>
      </c>
      <c r="I39" s="2">
        <f>IFERROR(($G$39)/($H$39), 0)</f>
        <v>4.0685536312547343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4.2276425316153183</v>
      </c>
      <c r="B44" s="29">
        <f>($A$44 - COUNTIF(I36:I40, "&lt;&gt;0")) / (COUNTIF(I36:I40, "&lt;&gt;0") - 1)</f>
        <v>7.5880843871772782E-2</v>
      </c>
      <c r="C44" s="33">
        <f>B44/B46</f>
        <v>8.4312048746414195E-2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1B6D-A497-5142-926B-FE3C225FC672}">
  <dimension ref="A1:N50"/>
  <sheetViews>
    <sheetView topLeftCell="A6" zoomScale="87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4" x14ac:dyDescent="0.2">
      <c r="A1" s="1" t="s">
        <v>32</v>
      </c>
    </row>
    <row r="3" spans="1:14" x14ac:dyDescent="0.2">
      <c r="A3" s="1" t="s">
        <v>5</v>
      </c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4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4" x14ac:dyDescent="0.2">
      <c r="A8" s="1" t="s">
        <v>4</v>
      </c>
    </row>
    <row r="10" spans="1:14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4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4" x14ac:dyDescent="0.2">
      <c r="A13" s="1" t="s">
        <v>14</v>
      </c>
      <c r="K13" s="16"/>
    </row>
    <row r="14" spans="1:14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63" t="s">
        <v>38</v>
      </c>
      <c r="L14" s="64" t="s">
        <v>39</v>
      </c>
      <c r="M14" s="64" t="s">
        <v>40</v>
      </c>
      <c r="N14" s="64" t="s">
        <v>41</v>
      </c>
    </row>
    <row r="15" spans="1:14" x14ac:dyDescent="0.2">
      <c r="A15" s="49" t="str">
        <f>$A$5</f>
        <v>Netflix</v>
      </c>
      <c r="B15" s="37">
        <v>1</v>
      </c>
      <c r="C15" s="41">
        <v>0.2</v>
      </c>
      <c r="D15" s="41">
        <v>0.25</v>
      </c>
      <c r="E15" s="41">
        <v>1</v>
      </c>
      <c r="F15" s="55">
        <v>0</v>
      </c>
      <c r="G15" t="s">
        <v>16</v>
      </c>
      <c r="K15" t="s">
        <v>101</v>
      </c>
      <c r="L15" t="s">
        <v>100</v>
      </c>
      <c r="M15" t="s">
        <v>103</v>
      </c>
      <c r="N15" t="s">
        <v>101</v>
      </c>
    </row>
    <row r="16" spans="1:14" x14ac:dyDescent="0.2">
      <c r="A16" s="49" t="str">
        <f>$B$5</f>
        <v>Watcha</v>
      </c>
      <c r="B16" s="38">
        <f>IFERROR(1 / C15, 0)</f>
        <v>5</v>
      </c>
      <c r="C16" s="37">
        <f>IF(C15&lt;&gt;0, 1, 0)</f>
        <v>1</v>
      </c>
      <c r="D16" s="41">
        <v>3</v>
      </c>
      <c r="E16" s="56">
        <v>5</v>
      </c>
      <c r="F16" s="43">
        <v>0</v>
      </c>
      <c r="G16" t="s">
        <v>17</v>
      </c>
      <c r="K16" s="17" t="s">
        <v>102</v>
      </c>
      <c r="M16" t="s">
        <v>104</v>
      </c>
      <c r="N16" t="s">
        <v>105</v>
      </c>
    </row>
    <row r="17" spans="1:11" x14ac:dyDescent="0.2">
      <c r="A17" s="49" t="str">
        <f>$C$5</f>
        <v>Youtube</v>
      </c>
      <c r="B17" s="38">
        <f>IFERROR(1 / D15, 0)</f>
        <v>4</v>
      </c>
      <c r="C17" s="38">
        <f>IFERROR(1 / D16, 0)</f>
        <v>0.33333333333333331</v>
      </c>
      <c r="D17" s="37">
        <f>IF(AND(D15&lt;&gt;0, D16&lt;&gt;0), 1, 0)</f>
        <v>1</v>
      </c>
      <c r="E17" s="41">
        <v>3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1</v>
      </c>
      <c r="C18" s="38">
        <f>IFERROR(1 / E16, 0)</f>
        <v>0.2</v>
      </c>
      <c r="D18" s="38">
        <f>IFERROR(1 / E17, 0)</f>
        <v>0.33333333333333331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11</v>
      </c>
      <c r="C20" s="39">
        <f>SUM(C15:C19)</f>
        <v>1.7333333333333332</v>
      </c>
      <c r="D20" s="39">
        <f>SUM(D15:D19)</f>
        <v>4.583333333333333</v>
      </c>
      <c r="E20" s="39">
        <f>SUM(E15:E19)</f>
        <v>10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9.0909090909090912E-2</v>
      </c>
      <c r="C24" s="6">
        <f>IFERROR(($C$15)/($C$20), 0)</f>
        <v>0.1153846153846154</v>
      </c>
      <c r="D24" s="6">
        <f>IFERROR(($D$15)/($D$20), 0)</f>
        <v>5.454545454545455E-2</v>
      </c>
      <c r="E24" s="7">
        <f>IFERROR(($E$15)/($E$20), 0)</f>
        <v>0.1</v>
      </c>
      <c r="F24" s="7">
        <f>IFERROR(($F$15)/($F$20), 0)</f>
        <v>0</v>
      </c>
      <c r="G24" s="18">
        <f>IFERROR(SUM(B24:F24) / COUNTIF(B24:F24, "&lt;&gt;0"), 0)</f>
        <v>9.0209790209790225E-2</v>
      </c>
    </row>
    <row r="25" spans="1:11" x14ac:dyDescent="0.2">
      <c r="A25" s="3" t="str">
        <f>$B$5</f>
        <v>Watcha</v>
      </c>
      <c r="B25" s="8">
        <f>IFERROR(($B$16)/($B$20), 0)</f>
        <v>0.45454545454545453</v>
      </c>
      <c r="C25" s="9">
        <f>IFERROR(($C$16)/($C$20), 0)</f>
        <v>0.57692307692307698</v>
      </c>
      <c r="D25" s="6">
        <f>IFERROR(($D$16)/($D$20), 0)</f>
        <v>0.65454545454545454</v>
      </c>
      <c r="E25" s="12">
        <f>IFERROR(($E$16)/($E$20), 0)</f>
        <v>0.5</v>
      </c>
      <c r="F25" s="12">
        <f>IFERROR(($F$16)/($F$20), 0)</f>
        <v>0</v>
      </c>
      <c r="G25" s="18">
        <f>IFERROR(SUM(B25:F25) / COUNTIF(B25:F25, "&lt;&gt;0"), 0)</f>
        <v>0.5465034965034965</v>
      </c>
    </row>
    <row r="26" spans="1:11" x14ac:dyDescent="0.2">
      <c r="A26" s="3" t="str">
        <f>$C$5</f>
        <v>Youtube</v>
      </c>
      <c r="B26" s="8">
        <f>IFERROR(($B$17)/($B$20), 0)</f>
        <v>0.36363636363636365</v>
      </c>
      <c r="C26" s="8">
        <f>IFERROR(($C$17)/($C$20), 0)</f>
        <v>0.19230769230769232</v>
      </c>
      <c r="D26" s="9">
        <f>IFERROR(($D$17)/($D$20), 0)</f>
        <v>0.2181818181818182</v>
      </c>
      <c r="E26" s="7">
        <f>IFERROR(($E$17)/($E$20), 0)</f>
        <v>0.3</v>
      </c>
      <c r="F26" s="7">
        <f>IFERROR(($F$17)/($F$20), 0)</f>
        <v>0</v>
      </c>
      <c r="G26" s="18">
        <f>IFERROR(SUM(B26:F26) / COUNTIF(B26:F26, "&lt;&gt;0"), 0)</f>
        <v>0.26853146853146853</v>
      </c>
    </row>
    <row r="27" spans="1:11" x14ac:dyDescent="0.2">
      <c r="A27" s="3" t="str">
        <f>$D$5</f>
        <v>Wavve</v>
      </c>
      <c r="B27" s="8">
        <f>IFERROR(($B$18)/($B$20), 0)</f>
        <v>9.0909090909090912E-2</v>
      </c>
      <c r="C27" s="8">
        <f>($C$18)/($C$20)</f>
        <v>0.1153846153846154</v>
      </c>
      <c r="D27" s="8">
        <f>IFERROR(($D$18)/($D$20), 0)</f>
        <v>7.2727272727272724E-2</v>
      </c>
      <c r="E27" s="44">
        <f>IFERROR(($E$18)/($E$20), 0)</f>
        <v>0.1</v>
      </c>
      <c r="F27" s="7">
        <f>IFERROR(($F$18)/($F$20), 0)</f>
        <v>0</v>
      </c>
      <c r="G27" s="18">
        <f>IFERROR(SUM(B27:F27) / COUNTIF(B27:F27, "&lt;&gt;0"), 0)</f>
        <v>9.4755244755244744E-2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0.99999999999999989</v>
      </c>
      <c r="F29" s="13">
        <f>SUM(F24:F28)</f>
        <v>0</v>
      </c>
    </row>
    <row r="30" spans="1:11" x14ac:dyDescent="0.2">
      <c r="A30" s="14" t="s">
        <v>21</v>
      </c>
      <c r="B30" s="13">
        <f>$B$20</f>
        <v>11</v>
      </c>
      <c r="C30" s="13">
        <f>$C$20</f>
        <v>1.7333333333333332</v>
      </c>
      <c r="D30" s="13">
        <f>$D$20</f>
        <v>4.583333333333333</v>
      </c>
      <c r="E30" s="13">
        <f>$E$20</f>
        <v>10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9.0209790209790225E-2</v>
      </c>
      <c r="C34" s="22">
        <f>$G$25</f>
        <v>0.5465034965034965</v>
      </c>
      <c r="D34" s="22">
        <f>$G$26</f>
        <v>0.26853146853146853</v>
      </c>
      <c r="E34" s="22">
        <f>$G$27</f>
        <v>9.4755244755244744E-2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9.0209790209790225E-2</v>
      </c>
      <c r="C36" s="6">
        <f>($C$15)*($G$25)</f>
        <v>0.1093006993006993</v>
      </c>
      <c r="D36" s="6">
        <f>($D$15)*($G$26)</f>
        <v>6.7132867132867133E-2</v>
      </c>
      <c r="E36" s="6">
        <f>($E$15)*($G$27)</f>
        <v>9.4755244755244744E-2</v>
      </c>
      <c r="F36" s="6">
        <f>($F$15)*($G$28)</f>
        <v>0</v>
      </c>
      <c r="G36" s="23">
        <f>SUM(B36:F36)</f>
        <v>0.36139860139860136</v>
      </c>
      <c r="H36" s="18">
        <f>$G$24</f>
        <v>9.0209790209790225E-2</v>
      </c>
      <c r="I36" s="2">
        <f>IFERROR(($G$36)/($H$36), 0)</f>
        <v>4.0062015503875958</v>
      </c>
    </row>
    <row r="37" spans="1:9" x14ac:dyDescent="0.2">
      <c r="A37" s="3" t="str">
        <f>$B$5</f>
        <v>Watcha</v>
      </c>
      <c r="B37" s="8">
        <f>($B$16)*($G$24)</f>
        <v>0.45104895104895115</v>
      </c>
      <c r="C37" s="9">
        <f>($C$16)*($G$25)</f>
        <v>0.5465034965034965</v>
      </c>
      <c r="D37" s="6">
        <f>($D$16)*($G$26)</f>
        <v>0.80559440559440554</v>
      </c>
      <c r="E37" s="47">
        <f>($E$16)*($G$27)</f>
        <v>0.47377622377622375</v>
      </c>
      <c r="F37" s="6">
        <f>($F$16)*($G$28)</f>
        <v>0</v>
      </c>
      <c r="G37" s="23">
        <f>SUM(B37:F37)</f>
        <v>2.2769230769230768</v>
      </c>
      <c r="H37" s="18">
        <f>$G$25</f>
        <v>0.5465034965034965</v>
      </c>
      <c r="I37" s="2">
        <f>IFERROR(($G$37)/($H$37), 0)</f>
        <v>4.1663467690339093</v>
      </c>
    </row>
    <row r="38" spans="1:9" x14ac:dyDescent="0.2">
      <c r="A38" s="3" t="str">
        <f>$C$5</f>
        <v>Youtube</v>
      </c>
      <c r="B38" s="8">
        <f>($B$17)*($G$24)</f>
        <v>0.3608391608391609</v>
      </c>
      <c r="C38" s="8">
        <f>($C$17)*($G$25)</f>
        <v>0.18216783216783217</v>
      </c>
      <c r="D38" s="9">
        <f>($D$17)*($G$26)</f>
        <v>0.26853146853146853</v>
      </c>
      <c r="E38" s="6">
        <f>($E$17)*($G$27)</f>
        <v>0.2842657342657342</v>
      </c>
      <c r="F38" s="6">
        <f>($F$17)*($G$28)</f>
        <v>0</v>
      </c>
      <c r="G38" s="23">
        <f>SUM(B38:F38)</f>
        <v>1.0958041958041957</v>
      </c>
      <c r="H38" s="18">
        <f>$G$26</f>
        <v>0.26853146853146853</v>
      </c>
      <c r="I38" s="2">
        <f>IFERROR(($G$38)/($H$38), 0)</f>
        <v>4.0807291666666661</v>
      </c>
    </row>
    <row r="39" spans="1:9" x14ac:dyDescent="0.2">
      <c r="A39" s="3" t="str">
        <f>$D$5</f>
        <v>Wavve</v>
      </c>
      <c r="B39" s="8">
        <f>($B$18)*($G$24)</f>
        <v>9.0209790209790225E-2</v>
      </c>
      <c r="C39" s="8">
        <f>($C$18)*($G$25)</f>
        <v>0.1093006993006993</v>
      </c>
      <c r="D39" s="8">
        <f>($D$18)*($G$26)</f>
        <v>8.951048951048951E-2</v>
      </c>
      <c r="E39" s="9">
        <f>($E$18)*($G$27)</f>
        <v>9.4755244755244744E-2</v>
      </c>
      <c r="F39" s="6">
        <f>($F$18)*($G$28)</f>
        <v>0</v>
      </c>
      <c r="G39" s="23">
        <f>SUM(B39:F39)</f>
        <v>0.38377622377622378</v>
      </c>
      <c r="H39" s="18">
        <f>$G$27</f>
        <v>9.4755244755244744E-2</v>
      </c>
      <c r="I39" s="2">
        <f>IFERROR(($G$39)/($H$39), 0)</f>
        <v>4.0501845018450187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4.0758654969832975</v>
      </c>
      <c r="B44" s="29">
        <f>($A$44 - COUNTIF(I36:I40, "&lt;&gt;0")) / (COUNTIF(I36:I40, "&lt;&gt;0") - 1)</f>
        <v>2.5288498994432491E-2</v>
      </c>
      <c r="C44" s="33">
        <f>B44/B46</f>
        <v>2.8098332216036099E-2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735C-E96B-8A48-9CFD-046A0FC00C97}">
  <dimension ref="A1:K50"/>
  <sheetViews>
    <sheetView zoomScale="88" workbookViewId="0">
      <selection activeCell="H19" sqref="H19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1" x14ac:dyDescent="0.2">
      <c r="A15" s="49" t="str">
        <f>$A$5</f>
        <v>Netflix</v>
      </c>
      <c r="B15" s="37">
        <v>1</v>
      </c>
      <c r="C15" s="41">
        <v>5</v>
      </c>
      <c r="D15" s="65">
        <v>1</v>
      </c>
      <c r="E15" s="41">
        <v>2</v>
      </c>
      <c r="F15" s="55">
        <v>0</v>
      </c>
      <c r="G15" t="s">
        <v>16</v>
      </c>
      <c r="K15" s="17"/>
    </row>
    <row r="16" spans="1:11" x14ac:dyDescent="0.2">
      <c r="A16" s="49" t="str">
        <f>$B$5</f>
        <v>Watcha</v>
      </c>
      <c r="B16" s="38">
        <f>IFERROR(1 / C15, 0)</f>
        <v>0.2</v>
      </c>
      <c r="C16" s="37">
        <f>IF(C15&lt;&gt;0, 1, 0)</f>
        <v>1</v>
      </c>
      <c r="D16" s="65">
        <v>0.33333333333333331</v>
      </c>
      <c r="E16" s="56">
        <v>0.33333333333333331</v>
      </c>
      <c r="F16" s="43">
        <v>0</v>
      </c>
      <c r="G16" t="s">
        <v>17</v>
      </c>
      <c r="K16" s="17"/>
    </row>
    <row r="17" spans="1:11" x14ac:dyDescent="0.2">
      <c r="A17" s="49" t="str">
        <f>$C$5</f>
        <v>Youtube</v>
      </c>
      <c r="B17" s="38">
        <f>IFERROR(1 / D15, 0)</f>
        <v>1</v>
      </c>
      <c r="C17" s="38">
        <f>IFERROR(1 / D16, 0)</f>
        <v>3</v>
      </c>
      <c r="D17" s="37">
        <f>IF(AND(D15&lt;&gt;0, D16&lt;&gt;0), 1, 0)</f>
        <v>1</v>
      </c>
      <c r="E17" s="65">
        <v>0.5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0.5</v>
      </c>
      <c r="C18" s="38">
        <f>IFERROR(1 / E16, 0)</f>
        <v>3</v>
      </c>
      <c r="D18" s="38">
        <f>IFERROR(1 / E17, 0)</f>
        <v>2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2.7</v>
      </c>
      <c r="C20" s="39">
        <f>SUM(C15:C19)</f>
        <v>12</v>
      </c>
      <c r="D20" s="39">
        <f>SUM(D15:D19)</f>
        <v>4.333333333333333</v>
      </c>
      <c r="E20" s="39">
        <f>SUM(E15:E19)</f>
        <v>3.8333333333333335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0.37037037037037035</v>
      </c>
      <c r="C24" s="6">
        <f>IFERROR(($C$15)/($C$20), 0)</f>
        <v>0.41666666666666669</v>
      </c>
      <c r="D24" s="6">
        <f>IFERROR(($D$15)/($D$20), 0)</f>
        <v>0.23076923076923078</v>
      </c>
      <c r="E24" s="7">
        <f>IFERROR(($E$15)/($E$20), 0)</f>
        <v>0.52173913043478259</v>
      </c>
      <c r="F24" s="7">
        <f>IFERROR(($F$15)/($F$20), 0)</f>
        <v>0</v>
      </c>
      <c r="G24" s="18">
        <f>IFERROR(SUM(B24:F24) / COUNTIF(B24:F24, "&lt;&gt;0"), 0)</f>
        <v>0.38488634956026258</v>
      </c>
    </row>
    <row r="25" spans="1:11" x14ac:dyDescent="0.2">
      <c r="A25" s="3" t="str">
        <f>$B$5</f>
        <v>Watcha</v>
      </c>
      <c r="B25" s="8">
        <f>IFERROR(($B$16)/($B$20), 0)</f>
        <v>7.407407407407407E-2</v>
      </c>
      <c r="C25" s="9">
        <f>IFERROR(($C$16)/($C$20), 0)</f>
        <v>8.3333333333333329E-2</v>
      </c>
      <c r="D25" s="6">
        <f>IFERROR(($D$16)/($D$20), 0)</f>
        <v>7.6923076923076927E-2</v>
      </c>
      <c r="E25" s="12">
        <f>IFERROR(($E$16)/($E$20), 0)</f>
        <v>8.6956521739130432E-2</v>
      </c>
      <c r="F25" s="12">
        <f>IFERROR(($F$16)/($F$20), 0)</f>
        <v>0</v>
      </c>
      <c r="G25" s="18">
        <f>IFERROR(SUM(B25:F25) / COUNTIF(B25:F25, "&lt;&gt;0"), 0)</f>
        <v>8.0321751517403686E-2</v>
      </c>
    </row>
    <row r="26" spans="1:11" x14ac:dyDescent="0.2">
      <c r="A26" s="3" t="str">
        <f>$C$5</f>
        <v>Youtube</v>
      </c>
      <c r="B26" s="8">
        <f>IFERROR(($B$17)/($B$20), 0)</f>
        <v>0.37037037037037035</v>
      </c>
      <c r="C26" s="8">
        <f>IFERROR(($C$17)/($C$20), 0)</f>
        <v>0.25</v>
      </c>
      <c r="D26" s="9">
        <f>IFERROR(($D$17)/($D$20), 0)</f>
        <v>0.23076923076923078</v>
      </c>
      <c r="E26" s="7">
        <f>IFERROR(($E$17)/($E$20), 0)</f>
        <v>0.13043478260869565</v>
      </c>
      <c r="F26" s="7">
        <f>IFERROR(($F$17)/($F$20), 0)</f>
        <v>0</v>
      </c>
      <c r="G26" s="18">
        <f>IFERROR(SUM(B26:F26) / COUNTIF(B26:F26, "&lt;&gt;0"), 0)</f>
        <v>0.24539359593707419</v>
      </c>
    </row>
    <row r="27" spans="1:11" x14ac:dyDescent="0.2">
      <c r="A27" s="3" t="str">
        <f>$D$5</f>
        <v>Wavve</v>
      </c>
      <c r="B27" s="8">
        <f>IFERROR(($B$18)/($B$20), 0)</f>
        <v>0.18518518518518517</v>
      </c>
      <c r="C27" s="8">
        <f>($C$18)/($C$20)</f>
        <v>0.25</v>
      </c>
      <c r="D27" s="8">
        <f>IFERROR(($D$18)/($D$20), 0)</f>
        <v>0.46153846153846156</v>
      </c>
      <c r="E27" s="44">
        <f>IFERROR(($E$18)/($E$20), 0)</f>
        <v>0.2608695652173913</v>
      </c>
      <c r="F27" s="7">
        <f>IFERROR(($F$18)/($F$20), 0)</f>
        <v>0</v>
      </c>
      <c r="G27" s="18">
        <f>IFERROR(SUM(B27:F27) / COUNTIF(B27:F27, "&lt;&gt;0"), 0)</f>
        <v>0.28939830298525954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2.7</v>
      </c>
      <c r="C30" s="13">
        <f>$C$20</f>
        <v>12</v>
      </c>
      <c r="D30" s="13">
        <f>$D$20</f>
        <v>4.333333333333333</v>
      </c>
      <c r="E30" s="13">
        <f>$E$20</f>
        <v>3.8333333333333335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0.38488634956026258</v>
      </c>
      <c r="C34" s="22">
        <f>$G$25</f>
        <v>8.0321751517403686E-2</v>
      </c>
      <c r="D34" s="22">
        <f>$G$26</f>
        <v>0.24539359593707419</v>
      </c>
      <c r="E34" s="22">
        <f>$G$27</f>
        <v>0.28939830298525954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0.38488634956026258</v>
      </c>
      <c r="C36" s="6">
        <f>($C$15)*($G$25)</f>
        <v>0.40160875758701842</v>
      </c>
      <c r="D36" s="6">
        <f>($D$15)*($G$26)</f>
        <v>0.24539359593707419</v>
      </c>
      <c r="E36" s="6">
        <f>($E$15)*($G$27)</f>
        <v>0.57879660597051907</v>
      </c>
      <c r="F36" s="6">
        <f>($F$15)*($G$28)</f>
        <v>0</v>
      </c>
      <c r="G36" s="23">
        <f>SUM(B36:F36)</f>
        <v>1.6106853090548743</v>
      </c>
      <c r="H36" s="18">
        <f>$G$24</f>
        <v>0.38488634956026258</v>
      </c>
      <c r="I36" s="2">
        <f>IFERROR(($G$36)/($H$36), 0)</f>
        <v>4.1848335512420798</v>
      </c>
    </row>
    <row r="37" spans="1:9" x14ac:dyDescent="0.2">
      <c r="A37" s="3" t="str">
        <f>$B$5</f>
        <v>Watcha</v>
      </c>
      <c r="B37" s="8">
        <f>($B$16)*($G$24)</f>
        <v>7.6977269912052518E-2</v>
      </c>
      <c r="C37" s="9">
        <f>($C$16)*($G$25)</f>
        <v>8.0321751517403686E-2</v>
      </c>
      <c r="D37" s="6">
        <f>($D$16)*($G$26)</f>
        <v>8.1797865312358053E-2</v>
      </c>
      <c r="E37" s="47">
        <f>($E$16)*($G$27)</f>
        <v>9.6466100995086512E-2</v>
      </c>
      <c r="F37" s="6">
        <f>($F$16)*($G$28)</f>
        <v>0</v>
      </c>
      <c r="G37" s="23">
        <f>SUM(B37:F37)</f>
        <v>0.33556298773690074</v>
      </c>
      <c r="H37" s="18">
        <f>$G$25</f>
        <v>8.0321751517403686E-2</v>
      </c>
      <c r="I37" s="2">
        <f>IFERROR(($G$37)/($H$37), 0)</f>
        <v>4.177734939759036</v>
      </c>
    </row>
    <row r="38" spans="1:9" x14ac:dyDescent="0.2">
      <c r="A38" s="3" t="str">
        <f>$C$5</f>
        <v>Youtube</v>
      </c>
      <c r="B38" s="8">
        <f>($B$17)*($G$24)</f>
        <v>0.38488634956026258</v>
      </c>
      <c r="C38" s="8">
        <f>($C$17)*($G$25)</f>
        <v>0.24096525455221107</v>
      </c>
      <c r="D38" s="9">
        <f>($D$17)*($G$26)</f>
        <v>0.24539359593707419</v>
      </c>
      <c r="E38" s="6">
        <f>($E$17)*($G$27)</f>
        <v>0.14469915149262977</v>
      </c>
      <c r="F38" s="6">
        <f>($F$17)*($G$28)</f>
        <v>0</v>
      </c>
      <c r="G38" s="23">
        <f>SUM(B38:F38)</f>
        <v>1.0159443515421775</v>
      </c>
      <c r="H38" s="18">
        <f>$G$26</f>
        <v>0.24539359593707419</v>
      </c>
      <c r="I38" s="2">
        <f>IFERROR(($G$38)/($H$38), 0)</f>
        <v>4.1400605735558571</v>
      </c>
    </row>
    <row r="39" spans="1:9" x14ac:dyDescent="0.2">
      <c r="A39" s="3" t="str">
        <f>$D$5</f>
        <v>Wavve</v>
      </c>
      <c r="B39" s="8">
        <f>($B$18)*($G$24)</f>
        <v>0.19244317478013129</v>
      </c>
      <c r="C39" s="8">
        <f>($C$18)*($G$25)</f>
        <v>0.24096525455221107</v>
      </c>
      <c r="D39" s="8">
        <f>($D$18)*($G$26)</f>
        <v>0.49078719187414838</v>
      </c>
      <c r="E39" s="9">
        <f>($E$18)*($G$27)</f>
        <v>0.28939830298525954</v>
      </c>
      <c r="F39" s="6">
        <f>($F$18)*($G$28)</f>
        <v>0</v>
      </c>
      <c r="G39" s="23">
        <f>SUM(B39:F39)</f>
        <v>1.2135939241917504</v>
      </c>
      <c r="H39" s="18">
        <f>$G$27</f>
        <v>0.28939830298525954</v>
      </c>
      <c r="I39" s="2">
        <f>IFERROR(($G$39)/($H$39), 0)</f>
        <v>4.193507396805864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4.1740341153407092</v>
      </c>
      <c r="B44" s="29">
        <f>($A$44 - COUNTIF(I36:I40, "&lt;&gt;0")) / (COUNTIF(I36:I40, "&lt;&gt;0") - 1)</f>
        <v>5.8011371780236409E-2</v>
      </c>
      <c r="C44" s="33">
        <f>B44/B46</f>
        <v>6.4457079755818228E-2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4017-165D-8F4F-BBED-1004FD934182}">
  <dimension ref="A1:L50"/>
  <sheetViews>
    <sheetView tabSelected="1" zoomScale="89" workbookViewId="0">
      <selection activeCell="J27" sqref="J27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1" x14ac:dyDescent="0.2">
      <c r="A15" s="49" t="str">
        <f>$A$5</f>
        <v>Netflix</v>
      </c>
      <c r="B15" s="37">
        <v>1</v>
      </c>
      <c r="C15" s="41">
        <v>4</v>
      </c>
      <c r="D15" s="65">
        <v>6</v>
      </c>
      <c r="E15" s="41">
        <v>6</v>
      </c>
      <c r="F15" s="55">
        <v>0</v>
      </c>
      <c r="G15" t="s">
        <v>16</v>
      </c>
      <c r="K15" s="17" t="s">
        <v>106</v>
      </c>
    </row>
    <row r="16" spans="1:11" x14ac:dyDescent="0.2">
      <c r="A16" s="49" t="str">
        <f>$B$5</f>
        <v>Watcha</v>
      </c>
      <c r="B16" s="38">
        <f>IFERROR(1 / C15, 0)</f>
        <v>0.25</v>
      </c>
      <c r="C16" s="37">
        <f>IF(C15&lt;&gt;0, 1, 0)</f>
        <v>1</v>
      </c>
      <c r="D16" s="65">
        <v>3</v>
      </c>
      <c r="E16" s="56">
        <v>2</v>
      </c>
      <c r="F16" s="43">
        <v>0</v>
      </c>
      <c r="G16" t="s">
        <v>17</v>
      </c>
      <c r="K16" s="17" t="s">
        <v>107</v>
      </c>
    </row>
    <row r="17" spans="1:12" x14ac:dyDescent="0.2">
      <c r="A17" s="49" t="str">
        <f>$C$5</f>
        <v>Youtube</v>
      </c>
      <c r="B17" s="38">
        <f>IFERROR(1 / D15, 0)</f>
        <v>0.16666666666666666</v>
      </c>
      <c r="C17" s="38">
        <f>IFERROR(1 / D16, 0)</f>
        <v>0.33333333333333331</v>
      </c>
      <c r="D17" s="37">
        <f>IF(AND(D15&lt;&gt;0, D16&lt;&gt;0), 1, 0)</f>
        <v>1</v>
      </c>
      <c r="E17" s="65">
        <v>2</v>
      </c>
      <c r="F17" s="42">
        <v>0</v>
      </c>
      <c r="G17" t="s">
        <v>18</v>
      </c>
      <c r="K17" s="17" t="s">
        <v>108</v>
      </c>
      <c r="L17" t="s">
        <v>109</v>
      </c>
    </row>
    <row r="18" spans="1:12" x14ac:dyDescent="0.2">
      <c r="A18" s="49" t="str">
        <f>$D$5</f>
        <v>Wavve</v>
      </c>
      <c r="B18" s="38">
        <f>IFERROR(1 / E15, 0)</f>
        <v>0.16666666666666666</v>
      </c>
      <c r="C18" s="38">
        <f>IFERROR(1 / E16, 0)</f>
        <v>0.5</v>
      </c>
      <c r="D18" s="38">
        <f>IFERROR(1 / E17, 0)</f>
        <v>0.5</v>
      </c>
      <c r="E18" s="37">
        <f>IF(AND(E15&lt;&gt;0, E16&lt;&gt;0, E17&lt;&gt;0), 1, 0)</f>
        <v>1</v>
      </c>
      <c r="F18" s="57">
        <v>0</v>
      </c>
      <c r="K18" s="17" t="s">
        <v>110</v>
      </c>
      <c r="L18" t="s">
        <v>111</v>
      </c>
    </row>
    <row r="19" spans="1:12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  <c r="L19" t="s">
        <v>112</v>
      </c>
    </row>
    <row r="20" spans="1:12" x14ac:dyDescent="0.2">
      <c r="A20" s="50" t="s">
        <v>19</v>
      </c>
      <c r="B20" s="39">
        <f>SUM(B15:B19)</f>
        <v>1.5833333333333335</v>
      </c>
      <c r="C20" s="39">
        <f>SUM(C15:C19)</f>
        <v>5.833333333333333</v>
      </c>
      <c r="D20" s="39">
        <f>SUM(D15:D19)</f>
        <v>10.5</v>
      </c>
      <c r="E20" s="39">
        <f>SUM(E15:E19)</f>
        <v>11</v>
      </c>
      <c r="F20" s="39">
        <f>SUM(F15:F19)</f>
        <v>0</v>
      </c>
      <c r="K20" s="17" t="s">
        <v>41</v>
      </c>
      <c r="L20" t="s">
        <v>113</v>
      </c>
    </row>
    <row r="21" spans="1:12" x14ac:dyDescent="0.2">
      <c r="L21" t="s">
        <v>114</v>
      </c>
    </row>
    <row r="22" spans="1:12" x14ac:dyDescent="0.2">
      <c r="A22" s="1" t="s">
        <v>20</v>
      </c>
      <c r="L22" t="s">
        <v>115</v>
      </c>
    </row>
    <row r="23" spans="1:12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2" x14ac:dyDescent="0.2">
      <c r="A24" s="3" t="str">
        <f>$A$5</f>
        <v>Netflix</v>
      </c>
      <c r="B24" s="9">
        <f>IFERROR(($B$15)/($B$20), 0)</f>
        <v>0.63157894736842102</v>
      </c>
      <c r="C24" s="6">
        <f>IFERROR(($C$15)/($C$20), 0)</f>
        <v>0.68571428571428572</v>
      </c>
      <c r="D24" s="6">
        <f>IFERROR(($D$15)/($D$20), 0)</f>
        <v>0.5714285714285714</v>
      </c>
      <c r="E24" s="7">
        <f>IFERROR(($E$15)/($E$20), 0)</f>
        <v>0.54545454545454541</v>
      </c>
      <c r="F24" s="7">
        <f>IFERROR(($F$15)/($F$20), 0)</f>
        <v>0</v>
      </c>
      <c r="G24" s="18">
        <f>IFERROR(SUM(B24:F24) / COUNTIF(B24:F24, "&lt;&gt;0"), 0)</f>
        <v>0.60854408749145583</v>
      </c>
    </row>
    <row r="25" spans="1:12" x14ac:dyDescent="0.2">
      <c r="A25" s="3" t="str">
        <f>$B$5</f>
        <v>Watcha</v>
      </c>
      <c r="B25" s="8">
        <f>IFERROR(($B$16)/($B$20), 0)</f>
        <v>0.15789473684210525</v>
      </c>
      <c r="C25" s="9">
        <f>IFERROR(($C$16)/($C$20), 0)</f>
        <v>0.17142857142857143</v>
      </c>
      <c r="D25" s="6">
        <f>IFERROR(($D$16)/($D$20), 0)</f>
        <v>0.2857142857142857</v>
      </c>
      <c r="E25" s="12">
        <f>IFERROR(($E$16)/($E$20), 0)</f>
        <v>0.18181818181818182</v>
      </c>
      <c r="F25" s="12">
        <f>IFERROR(($F$16)/($F$20), 0)</f>
        <v>0</v>
      </c>
      <c r="G25" s="18">
        <f>IFERROR(SUM(B25:F25) / COUNTIF(B25:F25, "&lt;&gt;0"), 0)</f>
        <v>0.19921394395078607</v>
      </c>
    </row>
    <row r="26" spans="1:12" x14ac:dyDescent="0.2">
      <c r="A26" s="3" t="str">
        <f>$C$5</f>
        <v>Youtube</v>
      </c>
      <c r="B26" s="8">
        <f>IFERROR(($B$17)/($B$20), 0)</f>
        <v>0.10526315789473682</v>
      </c>
      <c r="C26" s="8">
        <f>IFERROR(($C$17)/($C$20), 0)</f>
        <v>5.7142857142857141E-2</v>
      </c>
      <c r="D26" s="9">
        <f>IFERROR(($D$17)/($D$20), 0)</f>
        <v>9.5238095238095233E-2</v>
      </c>
      <c r="E26" s="7">
        <f>IFERROR(($E$17)/($E$20), 0)</f>
        <v>0.18181818181818182</v>
      </c>
      <c r="F26" s="7">
        <f>IFERROR(($F$17)/($F$20), 0)</f>
        <v>0</v>
      </c>
      <c r="G26" s="18">
        <f>IFERROR(SUM(B26:F26) / COUNTIF(B26:F26, "&lt;&gt;0"), 0)</f>
        <v>0.10986557302346776</v>
      </c>
    </row>
    <row r="27" spans="1:12" x14ac:dyDescent="0.2">
      <c r="A27" s="3" t="str">
        <f>$D$5</f>
        <v>Wavve</v>
      </c>
      <c r="B27" s="8">
        <f>IFERROR(($B$18)/($B$20), 0)</f>
        <v>0.10526315789473682</v>
      </c>
      <c r="C27" s="8">
        <f>($C$18)/($C$20)</f>
        <v>8.5714285714285715E-2</v>
      </c>
      <c r="D27" s="8">
        <f>IFERROR(($D$18)/($D$20), 0)</f>
        <v>4.7619047619047616E-2</v>
      </c>
      <c r="E27" s="44">
        <f>IFERROR(($E$18)/($E$20), 0)</f>
        <v>9.0909090909090912E-2</v>
      </c>
      <c r="F27" s="7">
        <f>IFERROR(($F$18)/($F$20), 0)</f>
        <v>0</v>
      </c>
      <c r="G27" s="18">
        <f>IFERROR(SUM(B27:F27) / COUNTIF(B27:F27, "&lt;&gt;0"), 0)</f>
        <v>8.237639553429027E-2</v>
      </c>
    </row>
    <row r="28" spans="1:12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2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2" x14ac:dyDescent="0.2">
      <c r="A30" s="14" t="s">
        <v>21</v>
      </c>
      <c r="B30" s="13">
        <f>$B$20</f>
        <v>1.5833333333333335</v>
      </c>
      <c r="C30" s="13">
        <f>$C$20</f>
        <v>5.833333333333333</v>
      </c>
      <c r="D30" s="13">
        <f>$D$20</f>
        <v>10.5</v>
      </c>
      <c r="E30" s="13">
        <f>$E$20</f>
        <v>11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0.60854408749145583</v>
      </c>
      <c r="C34" s="22">
        <f>$G$25</f>
        <v>0.19921394395078607</v>
      </c>
      <c r="D34" s="22">
        <f>$G$26</f>
        <v>0.10986557302346776</v>
      </c>
      <c r="E34" s="22">
        <f>$G$27</f>
        <v>8.237639553429027E-2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0.60854408749145583</v>
      </c>
      <c r="C36" s="6">
        <f>($C$15)*($G$25)</f>
        <v>0.79685577580314426</v>
      </c>
      <c r="D36" s="6">
        <f>($D$15)*($G$26)</f>
        <v>0.65919343814080655</v>
      </c>
      <c r="E36" s="6">
        <f>($E$15)*($G$27)</f>
        <v>0.49425837320574162</v>
      </c>
      <c r="F36" s="6">
        <f>($F$15)*($G$28)</f>
        <v>0</v>
      </c>
      <c r="G36" s="23">
        <f>SUM(B36:F36)</f>
        <v>2.5588516746411485</v>
      </c>
      <c r="H36" s="18">
        <f>$G$24</f>
        <v>0.60854408749145583</v>
      </c>
      <c r="I36" s="2">
        <f>IFERROR(($G$36)/($H$36), 0)</f>
        <v>4.204874761316411</v>
      </c>
    </row>
    <row r="37" spans="1:9" x14ac:dyDescent="0.2">
      <c r="A37" s="3" t="str">
        <f>$B$5</f>
        <v>Watcha</v>
      </c>
      <c r="B37" s="8">
        <f>($B$16)*($G$24)</f>
        <v>0.15213602187286396</v>
      </c>
      <c r="C37" s="9">
        <f>($C$16)*($G$25)</f>
        <v>0.19921394395078607</v>
      </c>
      <c r="D37" s="6">
        <f>($D$16)*($G$26)</f>
        <v>0.32959671907040328</v>
      </c>
      <c r="E37" s="47">
        <f>($E$16)*($G$27)</f>
        <v>0.16475279106858054</v>
      </c>
      <c r="F37" s="6">
        <f>($F$16)*($G$28)</f>
        <v>0</v>
      </c>
      <c r="G37" s="23">
        <f>SUM(B37:F37)</f>
        <v>0.84569947596263384</v>
      </c>
      <c r="H37" s="18">
        <f>$G$25</f>
        <v>0.19921394395078607</v>
      </c>
      <c r="I37" s="2">
        <f>IFERROR(($G$37)/($H$37), 0)</f>
        <v>4.2451821353005084</v>
      </c>
    </row>
    <row r="38" spans="1:9" x14ac:dyDescent="0.2">
      <c r="A38" s="3" t="str">
        <f>$C$5</f>
        <v>Youtube</v>
      </c>
      <c r="B38" s="8">
        <f>($B$17)*($G$24)</f>
        <v>0.10142401458190931</v>
      </c>
      <c r="C38" s="8">
        <f>($C$17)*($G$25)</f>
        <v>6.6404647983595355E-2</v>
      </c>
      <c r="D38" s="9">
        <f>($D$17)*($G$26)</f>
        <v>0.10986557302346776</v>
      </c>
      <c r="E38" s="6">
        <f>($E$17)*($G$27)</f>
        <v>0.16475279106858054</v>
      </c>
      <c r="F38" s="6">
        <f>($F$17)*($G$28)</f>
        <v>0</v>
      </c>
      <c r="G38" s="23">
        <f>SUM(B38:F38)</f>
        <v>0.44244702665755298</v>
      </c>
      <c r="H38" s="18">
        <f>$G$26</f>
        <v>0.10986557302346776</v>
      </c>
      <c r="I38" s="2">
        <f>IFERROR(($G$38)/($H$38), 0)</f>
        <v>4.0271671505599338</v>
      </c>
    </row>
    <row r="39" spans="1:9" x14ac:dyDescent="0.2">
      <c r="A39" s="3" t="str">
        <f>$D$5</f>
        <v>Wavve</v>
      </c>
      <c r="B39" s="8">
        <f>($B$18)*($G$24)</f>
        <v>0.10142401458190931</v>
      </c>
      <c r="C39" s="8">
        <f>($C$18)*($G$25)</f>
        <v>9.9606971975393033E-2</v>
      </c>
      <c r="D39" s="8">
        <f>($D$18)*($G$26)</f>
        <v>5.4932786511733882E-2</v>
      </c>
      <c r="E39" s="9">
        <f>($E$18)*($G$27)</f>
        <v>8.237639553429027E-2</v>
      </c>
      <c r="F39" s="6">
        <f>($F$18)*($G$28)</f>
        <v>0</v>
      </c>
      <c r="G39" s="23">
        <f>SUM(B39:F39)</f>
        <v>0.3383401686033265</v>
      </c>
      <c r="H39" s="18">
        <f>$G$27</f>
        <v>8.237639553429027E-2</v>
      </c>
      <c r="I39" s="2">
        <f>IFERROR(($G$39)/($H$39), 0)</f>
        <v>4.1072465772368965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4.1461176561034376</v>
      </c>
      <c r="B44" s="29">
        <f>($A$44 - COUNTIF(I36:I40, "&lt;&gt;0")) / (COUNTIF(I36:I40, "&lt;&gt;0") - 1)</f>
        <v>4.8705885367812542E-2</v>
      </c>
      <c r="C44" s="33">
        <f>B44/B46</f>
        <v>5.41176504086806E-2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52F9-DAF2-C048-87F2-6E44FD861D06}">
  <dimension ref="A1:K50"/>
  <sheetViews>
    <sheetView topLeftCell="A2" zoomScale="94" workbookViewId="0">
      <selection activeCell="G18" sqref="G18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1" x14ac:dyDescent="0.2">
      <c r="A15" s="49" t="str">
        <f>$A$5</f>
        <v>Netflix</v>
      </c>
      <c r="B15" s="37">
        <v>1</v>
      </c>
      <c r="C15" s="41">
        <v>9</v>
      </c>
      <c r="D15" s="65">
        <v>6</v>
      </c>
      <c r="E15" s="41">
        <v>6</v>
      </c>
      <c r="F15" s="55">
        <v>0</v>
      </c>
      <c r="G15" t="s">
        <v>16</v>
      </c>
      <c r="K15" s="17" t="s">
        <v>116</v>
      </c>
    </row>
    <row r="16" spans="1:11" x14ac:dyDescent="0.2">
      <c r="A16" s="49" t="str">
        <f>$B$5</f>
        <v>Watcha</v>
      </c>
      <c r="B16" s="38">
        <f>IFERROR(1 / C15, 0)</f>
        <v>0.1111111111111111</v>
      </c>
      <c r="C16" s="37">
        <f>IF(C15&lt;&gt;0, 1, 0)</f>
        <v>1</v>
      </c>
      <c r="D16" s="65">
        <v>0.16666666666666666</v>
      </c>
      <c r="E16" s="56">
        <v>0.33333333333333331</v>
      </c>
      <c r="F16" s="43">
        <v>0</v>
      </c>
      <c r="G16" t="s">
        <v>17</v>
      </c>
      <c r="K16" s="17" t="s">
        <v>117</v>
      </c>
    </row>
    <row r="17" spans="1:11" x14ac:dyDescent="0.2">
      <c r="A17" s="49" t="str">
        <f>$C$5</f>
        <v>Youtube</v>
      </c>
      <c r="B17" s="38">
        <f>IFERROR(1 / D15, 0)</f>
        <v>0.16666666666666666</v>
      </c>
      <c r="C17" s="38">
        <f>IFERROR(1 / D16, 0)</f>
        <v>6</v>
      </c>
      <c r="D17" s="37">
        <f>IF(AND(D15&lt;&gt;0, D16&lt;&gt;0), 1, 0)</f>
        <v>1</v>
      </c>
      <c r="E17" s="65">
        <v>4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0.16666666666666666</v>
      </c>
      <c r="C18" s="38">
        <f>IFERROR(1 / E16, 0)</f>
        <v>3</v>
      </c>
      <c r="D18" s="38">
        <f>IFERROR(1 / E17, 0)</f>
        <v>0.25</v>
      </c>
      <c r="E18" s="37">
        <f>IF(AND(E15&lt;&gt;0, E16&lt;&gt;0, E17&lt;&gt;0), 1, 0)</f>
        <v>1</v>
      </c>
      <c r="F18" s="57">
        <v>0</v>
      </c>
      <c r="K18" s="17" t="s">
        <v>118</v>
      </c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 t="s">
        <v>119</v>
      </c>
    </row>
    <row r="20" spans="1:11" x14ac:dyDescent="0.2">
      <c r="A20" s="50" t="s">
        <v>19</v>
      </c>
      <c r="B20" s="39">
        <f>SUM(B15:B19)</f>
        <v>1.4444444444444446</v>
      </c>
      <c r="C20" s="39">
        <f>SUM(C15:C19)</f>
        <v>19</v>
      </c>
      <c r="D20" s="39">
        <f>SUM(D15:D19)</f>
        <v>7.416666666666667</v>
      </c>
      <c r="E20" s="39">
        <f>SUM(E15:E19)</f>
        <v>11.333333333333332</v>
      </c>
      <c r="F20" s="39">
        <f>SUM(F15:F19)</f>
        <v>0</v>
      </c>
      <c r="K20" s="17" t="s">
        <v>121</v>
      </c>
    </row>
    <row r="21" spans="1:11" x14ac:dyDescent="0.2">
      <c r="K21" s="17" t="s">
        <v>120</v>
      </c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0.69230769230769218</v>
      </c>
      <c r="C24" s="6">
        <f>IFERROR(($C$15)/($C$20), 0)</f>
        <v>0.47368421052631576</v>
      </c>
      <c r="D24" s="6">
        <f>IFERROR(($D$15)/($D$20), 0)</f>
        <v>0.8089887640449438</v>
      </c>
      <c r="E24" s="7">
        <f>IFERROR(($E$15)/($E$20), 0)</f>
        <v>0.52941176470588236</v>
      </c>
      <c r="F24" s="7">
        <f>IFERROR(($F$15)/($F$20), 0)</f>
        <v>0</v>
      </c>
      <c r="G24" s="18">
        <f>IFERROR(SUM(B24:F24) / COUNTIF(B24:F24, "&lt;&gt;0"), 0)</f>
        <v>0.62609810789620857</v>
      </c>
    </row>
    <row r="25" spans="1:11" x14ac:dyDescent="0.2">
      <c r="A25" s="3" t="str">
        <f>$B$5</f>
        <v>Watcha</v>
      </c>
      <c r="B25" s="8">
        <f>IFERROR(($B$16)/($B$20), 0)</f>
        <v>7.6923076923076913E-2</v>
      </c>
      <c r="C25" s="9">
        <f>IFERROR(($C$16)/($C$20), 0)</f>
        <v>5.2631578947368418E-2</v>
      </c>
      <c r="D25" s="6">
        <f>IFERROR(($D$16)/($D$20), 0)</f>
        <v>2.247191011235955E-2</v>
      </c>
      <c r="E25" s="12">
        <f>IFERROR(($E$16)/($E$20), 0)</f>
        <v>2.9411764705882356E-2</v>
      </c>
      <c r="F25" s="12">
        <f>IFERROR(($F$16)/($F$20), 0)</f>
        <v>0</v>
      </c>
      <c r="G25" s="18">
        <f>IFERROR(SUM(B25:F25) / COUNTIF(B25:F25, "&lt;&gt;0"), 0)</f>
        <v>4.5359582672171814E-2</v>
      </c>
    </row>
    <row r="26" spans="1:11" x14ac:dyDescent="0.2">
      <c r="A26" s="3" t="str">
        <f>$C$5</f>
        <v>Youtube</v>
      </c>
      <c r="B26" s="8">
        <f>IFERROR(($B$17)/($B$20), 0)</f>
        <v>0.11538461538461536</v>
      </c>
      <c r="C26" s="8">
        <f>IFERROR(($C$17)/($C$20), 0)</f>
        <v>0.31578947368421051</v>
      </c>
      <c r="D26" s="9">
        <f>IFERROR(($D$17)/($D$20), 0)</f>
        <v>0.1348314606741573</v>
      </c>
      <c r="E26" s="7">
        <f>IFERROR(($E$17)/($E$20), 0)</f>
        <v>0.35294117647058826</v>
      </c>
      <c r="F26" s="7">
        <f>IFERROR(($F$17)/($F$20), 0)</f>
        <v>0</v>
      </c>
      <c r="G26" s="18">
        <f>IFERROR(SUM(B26:F26) / COUNTIF(B26:F26, "&lt;&gt;0"), 0)</f>
        <v>0.22973668155339289</v>
      </c>
    </row>
    <row r="27" spans="1:11" x14ac:dyDescent="0.2">
      <c r="A27" s="3" t="str">
        <f>$D$5</f>
        <v>Wavve</v>
      </c>
      <c r="B27" s="8">
        <f>IFERROR(($B$18)/($B$20), 0)</f>
        <v>0.11538461538461536</v>
      </c>
      <c r="C27" s="8">
        <f>($C$18)/($C$20)</f>
        <v>0.15789473684210525</v>
      </c>
      <c r="D27" s="8">
        <f>IFERROR(($D$18)/($D$20), 0)</f>
        <v>3.3707865168539325E-2</v>
      </c>
      <c r="E27" s="44">
        <f>IFERROR(($E$18)/($E$20), 0)</f>
        <v>8.8235294117647065E-2</v>
      </c>
      <c r="F27" s="7">
        <f>IFERROR(($F$18)/($F$20), 0)</f>
        <v>0</v>
      </c>
      <c r="G27" s="18">
        <f>IFERROR(SUM(B27:F27) / COUNTIF(B27:F27, "&lt;&gt;0"), 0)</f>
        <v>9.8805627878226748E-2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0.99999999999999978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1.4444444444444446</v>
      </c>
      <c r="C30" s="13">
        <f>$C$20</f>
        <v>19</v>
      </c>
      <c r="D30" s="13">
        <f>$D$20</f>
        <v>7.416666666666667</v>
      </c>
      <c r="E30" s="13">
        <f>$E$20</f>
        <v>11.333333333333332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0.62609810789620857</v>
      </c>
      <c r="C34" s="22">
        <f>$G$25</f>
        <v>4.5359582672171814E-2</v>
      </c>
      <c r="D34" s="22">
        <f>$G$26</f>
        <v>0.22973668155339289</v>
      </c>
      <c r="E34" s="22">
        <f>$G$27</f>
        <v>9.8805627878226748E-2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0.62609810789620857</v>
      </c>
      <c r="C36" s="6">
        <f>($C$15)*($G$25)</f>
        <v>0.40823624404954634</v>
      </c>
      <c r="D36" s="6">
        <f>($D$15)*($G$26)</f>
        <v>1.3784200893203573</v>
      </c>
      <c r="E36" s="6">
        <f>($E$15)*($G$27)</f>
        <v>0.59283376726936043</v>
      </c>
      <c r="F36" s="6">
        <f>($F$15)*($G$28)</f>
        <v>0</v>
      </c>
      <c r="G36" s="23">
        <f>SUM(B36:F36)</f>
        <v>3.0055882085354728</v>
      </c>
      <c r="H36" s="18">
        <f>$G$24</f>
        <v>0.62609810789620857</v>
      </c>
      <c r="I36" s="2">
        <f>IFERROR(($G$36)/($H$36), 0)</f>
        <v>4.8005067746247274</v>
      </c>
    </row>
    <row r="37" spans="1:9" x14ac:dyDescent="0.2">
      <c r="A37" s="3" t="str">
        <f>$B$5</f>
        <v>Watcha</v>
      </c>
      <c r="B37" s="8">
        <f>($B$16)*($G$24)</f>
        <v>6.9566456432912052E-2</v>
      </c>
      <c r="C37" s="9">
        <f>($C$16)*($G$25)</f>
        <v>4.5359582672171814E-2</v>
      </c>
      <c r="D37" s="6">
        <f>($D$16)*($G$26)</f>
        <v>3.8289446925565476E-2</v>
      </c>
      <c r="E37" s="47">
        <f>($E$16)*($G$27)</f>
        <v>3.2935209292742247E-2</v>
      </c>
      <c r="F37" s="6">
        <f>($F$16)*($G$28)</f>
        <v>0</v>
      </c>
      <c r="G37" s="23">
        <f>SUM(B37:F37)</f>
        <v>0.18615069532339157</v>
      </c>
      <c r="H37" s="18">
        <f>$G$25</f>
        <v>4.5359582672171814E-2</v>
      </c>
      <c r="I37" s="2">
        <f>IFERROR(($G$37)/($H$37), 0)</f>
        <v>4.1038890650463449</v>
      </c>
    </row>
    <row r="38" spans="1:9" x14ac:dyDescent="0.2">
      <c r="A38" s="3" t="str">
        <f>$C$5</f>
        <v>Youtube</v>
      </c>
      <c r="B38" s="8">
        <f>($B$17)*($G$24)</f>
        <v>0.10434968464936809</v>
      </c>
      <c r="C38" s="8">
        <f>($C$17)*($G$25)</f>
        <v>0.27215749603303085</v>
      </c>
      <c r="D38" s="9">
        <f>($D$17)*($G$26)</f>
        <v>0.22973668155339289</v>
      </c>
      <c r="E38" s="6">
        <f>($E$17)*($G$27)</f>
        <v>0.39522251151290699</v>
      </c>
      <c r="F38" s="6">
        <f>($F$17)*($G$28)</f>
        <v>0</v>
      </c>
      <c r="G38" s="23">
        <f>SUM(B38:F38)</f>
        <v>1.0014663737486988</v>
      </c>
      <c r="H38" s="18">
        <f>$G$26</f>
        <v>0.22973668155339289</v>
      </c>
      <c r="I38" s="2">
        <f>IFERROR(($G$38)/($H$38), 0)</f>
        <v>4.3591923021485313</v>
      </c>
    </row>
    <row r="39" spans="1:9" x14ac:dyDescent="0.2">
      <c r="A39" s="3" t="str">
        <f>$D$5</f>
        <v>Wavve</v>
      </c>
      <c r="B39" s="8">
        <f>($B$18)*($G$24)</f>
        <v>0.10434968464936809</v>
      </c>
      <c r="C39" s="8">
        <f>($C$18)*($G$25)</f>
        <v>0.13607874801651543</v>
      </c>
      <c r="D39" s="8">
        <f>($D$18)*($G$26)</f>
        <v>5.7434170388348221E-2</v>
      </c>
      <c r="E39" s="9">
        <f>($E$18)*($G$27)</f>
        <v>9.8805627878226748E-2</v>
      </c>
      <c r="F39" s="6">
        <f>($F$18)*($G$28)</f>
        <v>0</v>
      </c>
      <c r="G39" s="23">
        <f>SUM(B39:F39)</f>
        <v>0.39666823093245851</v>
      </c>
      <c r="H39" s="18">
        <f>$G$27</f>
        <v>9.8805627878226748E-2</v>
      </c>
      <c r="I39" s="2">
        <f>IFERROR(($G$39)/($H$39), 0)</f>
        <v>4.0146319541770765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4.31955502399917</v>
      </c>
      <c r="B44" s="29">
        <f>($A$44 - COUNTIF(I36:I40, "&lt;&gt;0")) / (COUNTIF(I36:I40, "&lt;&gt;0") - 1)</f>
        <v>0.10651834133305667</v>
      </c>
      <c r="C44" s="33">
        <f>B44/B46</f>
        <v>0.11835371259228518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CB02-4293-8A46-AC21-6815C8EC00F1}">
  <dimension ref="A1:K50"/>
  <sheetViews>
    <sheetView zoomScale="7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 t="s">
        <v>45</v>
      </c>
    </row>
    <row r="15" spans="1:11" x14ac:dyDescent="0.2">
      <c r="A15" s="49" t="str">
        <f>$A$5</f>
        <v>Netflix</v>
      </c>
      <c r="B15" s="37">
        <v>1</v>
      </c>
      <c r="C15" s="41">
        <v>3</v>
      </c>
      <c r="D15" s="41">
        <v>0.5</v>
      </c>
      <c r="E15" s="41">
        <v>1</v>
      </c>
      <c r="F15" s="55">
        <v>0</v>
      </c>
      <c r="G15" t="s">
        <v>16</v>
      </c>
      <c r="K15" s="17"/>
    </row>
    <row r="16" spans="1:11" x14ac:dyDescent="0.2">
      <c r="A16" s="49" t="str">
        <f>$B$5</f>
        <v>Watcha</v>
      </c>
      <c r="B16" s="38">
        <f>IFERROR(1 / C15, 0)</f>
        <v>0.33333333333333331</v>
      </c>
      <c r="C16" s="37">
        <f>IF(C15&lt;&gt;0, 1, 0)</f>
        <v>1</v>
      </c>
      <c r="D16" s="41">
        <v>0.33333333333333331</v>
      </c>
      <c r="E16" s="56">
        <v>0.5</v>
      </c>
      <c r="F16" s="43">
        <v>0</v>
      </c>
      <c r="G16" t="s">
        <v>17</v>
      </c>
      <c r="K16" s="17"/>
    </row>
    <row r="17" spans="1:11" x14ac:dyDescent="0.2">
      <c r="A17" s="49" t="str">
        <f>$C$5</f>
        <v>Youtube</v>
      </c>
      <c r="B17" s="38">
        <f>IFERROR(1 / D15, 0)</f>
        <v>2</v>
      </c>
      <c r="C17" s="38">
        <f>IFERROR(1 / D16, 0)</f>
        <v>3</v>
      </c>
      <c r="D17" s="37">
        <f>IF(AND(D15&lt;&gt;0, D16&lt;&gt;0), 1, 0)</f>
        <v>1</v>
      </c>
      <c r="E17" s="41">
        <v>2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1</v>
      </c>
      <c r="C18" s="38">
        <f>IFERROR(1 / E16, 0)</f>
        <v>2</v>
      </c>
      <c r="D18" s="38">
        <f>IFERROR(1 / E17, 0)</f>
        <v>0.5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4.333333333333333</v>
      </c>
      <c r="C20" s="39">
        <f>SUM(C15:C19)</f>
        <v>9</v>
      </c>
      <c r="D20" s="39">
        <f>SUM(D15:D19)</f>
        <v>2.333333333333333</v>
      </c>
      <c r="E20" s="39">
        <f>SUM(E15:E19)</f>
        <v>4.5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0.23076923076923078</v>
      </c>
      <c r="C24" s="6">
        <f>IFERROR(($C$15)/($C$20), 0)</f>
        <v>0.33333333333333331</v>
      </c>
      <c r="D24" s="6">
        <f>IFERROR(($D$15)/($D$20), 0)</f>
        <v>0.2142857142857143</v>
      </c>
      <c r="E24" s="7">
        <f>IFERROR(($E$15)/($E$20), 0)</f>
        <v>0.22222222222222221</v>
      </c>
      <c r="F24" s="7">
        <f>IFERROR(($F$15)/($F$20), 0)</f>
        <v>0</v>
      </c>
      <c r="G24" s="18">
        <f>IFERROR(SUM(B24:F24) / COUNTIF(B24:F24, "&lt;&gt;0"), 0)</f>
        <v>0.25015262515262515</v>
      </c>
    </row>
    <row r="25" spans="1:11" x14ac:dyDescent="0.2">
      <c r="A25" s="3" t="str">
        <f>$B$5</f>
        <v>Watcha</v>
      </c>
      <c r="B25" s="8">
        <f>IFERROR(($B$16)/($B$20), 0)</f>
        <v>7.6923076923076927E-2</v>
      </c>
      <c r="C25" s="9">
        <f>IFERROR(($C$16)/($C$20), 0)</f>
        <v>0.1111111111111111</v>
      </c>
      <c r="D25" s="6">
        <f>IFERROR(($D$16)/($D$20), 0)</f>
        <v>0.14285714285714288</v>
      </c>
      <c r="E25" s="12">
        <f>IFERROR(($E$16)/($E$20), 0)</f>
        <v>0.1111111111111111</v>
      </c>
      <c r="F25" s="12">
        <f>IFERROR(($F$16)/($F$20), 0)</f>
        <v>0</v>
      </c>
      <c r="G25" s="18">
        <f>IFERROR(SUM(B25:F25) / COUNTIF(B25:F25, "&lt;&gt;0"), 0)</f>
        <v>0.11050061050061051</v>
      </c>
    </row>
    <row r="26" spans="1:11" x14ac:dyDescent="0.2">
      <c r="A26" s="3" t="str">
        <f>$C$5</f>
        <v>Youtube</v>
      </c>
      <c r="B26" s="8">
        <f>IFERROR(($B$17)/($B$20), 0)</f>
        <v>0.46153846153846156</v>
      </c>
      <c r="C26" s="8">
        <f>IFERROR(($C$17)/($C$20), 0)</f>
        <v>0.33333333333333331</v>
      </c>
      <c r="D26" s="9">
        <f>IFERROR(($D$17)/($D$20), 0)</f>
        <v>0.4285714285714286</v>
      </c>
      <c r="E26" s="7">
        <f>IFERROR(($E$17)/($E$20), 0)</f>
        <v>0.44444444444444442</v>
      </c>
      <c r="F26" s="7">
        <f>IFERROR(($F$17)/($F$20), 0)</f>
        <v>0</v>
      </c>
      <c r="G26" s="18">
        <f>IFERROR(SUM(B26:F26) / COUNTIF(B26:F26, "&lt;&gt;0"), 0)</f>
        <v>0.41697191697191699</v>
      </c>
    </row>
    <row r="27" spans="1:11" x14ac:dyDescent="0.2">
      <c r="A27" s="3" t="str">
        <f>$D$5</f>
        <v>Wavve</v>
      </c>
      <c r="B27" s="8">
        <f>IFERROR(($B$18)/($B$20), 0)</f>
        <v>0.23076923076923078</v>
      </c>
      <c r="C27" s="8">
        <f>($C$18)/($C$20)</f>
        <v>0.22222222222222221</v>
      </c>
      <c r="D27" s="8">
        <f>IFERROR(($D$18)/($D$20), 0)</f>
        <v>0.2142857142857143</v>
      </c>
      <c r="E27" s="44">
        <f>IFERROR(($E$18)/($E$20), 0)</f>
        <v>0.22222222222222221</v>
      </c>
      <c r="F27" s="7">
        <f>IFERROR(($F$18)/($F$20), 0)</f>
        <v>0</v>
      </c>
      <c r="G27" s="18">
        <f>IFERROR(SUM(B27:F27) / COUNTIF(B27:F27, "&lt;&gt;0"), 0)</f>
        <v>0.22237484737484739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0.99999999999999989</v>
      </c>
      <c r="D29" s="13">
        <f>SUM(D24:D28)</f>
        <v>1</v>
      </c>
      <c r="E29" s="20">
        <f>SUM(E24:E28)</f>
        <v>0.99999999999999989</v>
      </c>
      <c r="F29" s="13">
        <f>SUM(F24:F28)</f>
        <v>0</v>
      </c>
    </row>
    <row r="30" spans="1:11" x14ac:dyDescent="0.2">
      <c r="A30" s="14" t="s">
        <v>21</v>
      </c>
      <c r="B30" s="13">
        <f>$B$20</f>
        <v>4.333333333333333</v>
      </c>
      <c r="C30" s="13">
        <f>$C$20</f>
        <v>9</v>
      </c>
      <c r="D30" s="13">
        <f>$D$20</f>
        <v>2.333333333333333</v>
      </c>
      <c r="E30" s="13">
        <f>$E$20</f>
        <v>4.5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0.25015262515262515</v>
      </c>
      <c r="C34" s="22">
        <f>$G$25</f>
        <v>0.11050061050061051</v>
      </c>
      <c r="D34" s="22">
        <f>$G$26</f>
        <v>0.41697191697191699</v>
      </c>
      <c r="E34" s="22">
        <f>$G$27</f>
        <v>0.22237484737484739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0.25015262515262515</v>
      </c>
      <c r="C36" s="6">
        <f>($C$15)*($G$25)</f>
        <v>0.33150183150183155</v>
      </c>
      <c r="D36" s="6">
        <f>($D$15)*($G$26)</f>
        <v>0.20848595848595849</v>
      </c>
      <c r="E36" s="6">
        <f>($E$15)*($G$27)</f>
        <v>0.22237484737484739</v>
      </c>
      <c r="F36" s="6">
        <f>($F$15)*($G$28)</f>
        <v>0</v>
      </c>
      <c r="G36" s="23">
        <f>SUM(B36:F36)</f>
        <v>1.0125152625152627</v>
      </c>
      <c r="H36" s="18">
        <f>$G$24</f>
        <v>0.25015262515262515</v>
      </c>
      <c r="I36" s="2">
        <f>IFERROR(($G$36)/($H$36), 0)</f>
        <v>4.0475899938987192</v>
      </c>
    </row>
    <row r="37" spans="1:9" x14ac:dyDescent="0.2">
      <c r="A37" s="3" t="str">
        <f>$B$5</f>
        <v>Watcha</v>
      </c>
      <c r="B37" s="8">
        <f>($B$16)*($G$24)</f>
        <v>8.3384208384208375E-2</v>
      </c>
      <c r="C37" s="9">
        <f>($C$16)*($G$25)</f>
        <v>0.11050061050061051</v>
      </c>
      <c r="D37" s="6">
        <f>($D$16)*($G$26)</f>
        <v>0.13899063899063899</v>
      </c>
      <c r="E37" s="47">
        <f>($E$16)*($G$27)</f>
        <v>0.11118742368742369</v>
      </c>
      <c r="F37" s="6">
        <f>($F$16)*($G$28)</f>
        <v>0</v>
      </c>
      <c r="G37" s="23">
        <f>SUM(B37:F37)</f>
        <v>0.4440628815628816</v>
      </c>
      <c r="H37" s="18">
        <f>$G$25</f>
        <v>0.11050061050061051</v>
      </c>
      <c r="I37" s="2">
        <f>IFERROR(($G$37)/($H$37), 0)</f>
        <v>4.0186464088397793</v>
      </c>
    </row>
    <row r="38" spans="1:9" x14ac:dyDescent="0.2">
      <c r="A38" s="3" t="str">
        <f>$C$5</f>
        <v>Youtube</v>
      </c>
      <c r="B38" s="8">
        <f>($B$17)*($G$24)</f>
        <v>0.5003052503052503</v>
      </c>
      <c r="C38" s="8">
        <f>($C$17)*($G$25)</f>
        <v>0.33150183150183155</v>
      </c>
      <c r="D38" s="9">
        <f>($D$17)*($G$26)</f>
        <v>0.41697191697191699</v>
      </c>
      <c r="E38" s="6">
        <f>($E$17)*($G$27)</f>
        <v>0.44474969474969478</v>
      </c>
      <c r="F38" s="6">
        <f>($F$17)*($G$28)</f>
        <v>0</v>
      </c>
      <c r="G38" s="23">
        <f>SUM(B38:F38)</f>
        <v>1.6935286935286935</v>
      </c>
      <c r="H38" s="18">
        <f>$G$26</f>
        <v>0.41697191697191699</v>
      </c>
      <c r="I38" s="2">
        <f>IFERROR(($G$38)/($H$38), 0)</f>
        <v>4.061493411420205</v>
      </c>
    </row>
    <row r="39" spans="1:9" x14ac:dyDescent="0.2">
      <c r="A39" s="3" t="str">
        <f>$D$5</f>
        <v>Wavve</v>
      </c>
      <c r="B39" s="8">
        <f>($B$18)*($G$24)</f>
        <v>0.25015262515262515</v>
      </c>
      <c r="C39" s="8">
        <f>($C$18)*($G$25)</f>
        <v>0.22100122100122102</v>
      </c>
      <c r="D39" s="8">
        <f>($D$18)*($G$26)</f>
        <v>0.20848595848595849</v>
      </c>
      <c r="E39" s="9">
        <f>($E$18)*($G$27)</f>
        <v>0.22237484737484739</v>
      </c>
      <c r="F39" s="6">
        <f>($F$18)*($G$28)</f>
        <v>0</v>
      </c>
      <c r="G39" s="23">
        <f>SUM(B39:F39)</f>
        <v>0.90201465201465203</v>
      </c>
      <c r="H39" s="18">
        <f>$G$27</f>
        <v>0.22237484737484739</v>
      </c>
      <c r="I39" s="2">
        <f>IFERROR(($G$39)/($H$39), 0)</f>
        <v>4.0562800274536714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4.046002460403094</v>
      </c>
      <c r="B44" s="29">
        <f>($A$44 - COUNTIF(I36:I40, "&lt;&gt;0")) / (COUNTIF(I36:I40, "&lt;&gt;0") - 1)</f>
        <v>1.5334153467697989E-2</v>
      </c>
      <c r="C44" s="33">
        <f>B44/B46</f>
        <v>1.703794829744221E-2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F919-F7BB-874A-981D-38CF7A3EBEAD}">
  <dimension ref="A1:N50"/>
  <sheetViews>
    <sheetView topLeftCell="A4" zoomScale="7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1" x14ac:dyDescent="0.2">
      <c r="A15" s="49" t="str">
        <f>$A$5</f>
        <v>Netflix</v>
      </c>
      <c r="B15" s="37">
        <v>1</v>
      </c>
      <c r="C15" s="41">
        <v>3</v>
      </c>
      <c r="D15" s="41">
        <v>3</v>
      </c>
      <c r="E15" s="41">
        <v>1</v>
      </c>
      <c r="F15" s="55">
        <v>0</v>
      </c>
      <c r="G15" t="s">
        <v>16</v>
      </c>
      <c r="K15" s="17"/>
    </row>
    <row r="16" spans="1:11" x14ac:dyDescent="0.2">
      <c r="A16" s="49" t="str">
        <f>$B$5</f>
        <v>Watcha</v>
      </c>
      <c r="B16" s="38">
        <f>IFERROR(1 / C15, 0)</f>
        <v>0.33333333333333331</v>
      </c>
      <c r="C16" s="37">
        <f>IF(C15&lt;&gt;0, 1, 0)</f>
        <v>1</v>
      </c>
      <c r="D16" s="41">
        <v>1</v>
      </c>
      <c r="E16" s="56">
        <v>0.33333333333333331</v>
      </c>
      <c r="F16" s="43">
        <v>0</v>
      </c>
      <c r="G16" t="s">
        <v>17</v>
      </c>
      <c r="K16" s="17"/>
    </row>
    <row r="17" spans="1:14" x14ac:dyDescent="0.2">
      <c r="A17" s="49" t="str">
        <f>$C$5</f>
        <v>Youtube</v>
      </c>
      <c r="B17" s="38">
        <f>IFERROR(1 / D15, 0)</f>
        <v>0.33333333333333331</v>
      </c>
      <c r="C17" s="38">
        <f>IFERROR(1 / D16, 0)</f>
        <v>1</v>
      </c>
      <c r="D17" s="37">
        <f>IF(AND(D15&lt;&gt;0, D16&lt;&gt;0), 1, 0)</f>
        <v>1</v>
      </c>
      <c r="E17" s="41">
        <v>0.33333333333333331</v>
      </c>
      <c r="F17" s="42">
        <v>0</v>
      </c>
      <c r="G17" t="s">
        <v>18</v>
      </c>
      <c r="K17" s="17" t="s">
        <v>46</v>
      </c>
    </row>
    <row r="18" spans="1:14" x14ac:dyDescent="0.2">
      <c r="A18" s="49" t="str">
        <f>$D$5</f>
        <v>Wavve</v>
      </c>
      <c r="B18" s="38">
        <f>IFERROR(1 / E15, 0)</f>
        <v>1</v>
      </c>
      <c r="C18" s="38">
        <f>IFERROR(1 / E16, 0)</f>
        <v>3</v>
      </c>
      <c r="D18" s="38">
        <f>IFERROR(1 / E17, 0)</f>
        <v>3</v>
      </c>
      <c r="E18" s="37">
        <f>IF(AND(E15&lt;&gt;0, E16&lt;&gt;0, E17&lt;&gt;0), 1, 0)</f>
        <v>1</v>
      </c>
      <c r="F18" s="57">
        <v>0</v>
      </c>
      <c r="K18" s="17">
        <v>3</v>
      </c>
      <c r="L18">
        <v>1</v>
      </c>
      <c r="M18">
        <v>1</v>
      </c>
      <c r="N18">
        <v>3</v>
      </c>
    </row>
    <row r="19" spans="1:14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 t="s">
        <v>47</v>
      </c>
    </row>
    <row r="20" spans="1:14" x14ac:dyDescent="0.2">
      <c r="A20" s="50" t="s">
        <v>19</v>
      </c>
      <c r="B20" s="39">
        <f>SUM(B15:B19)</f>
        <v>2.6666666666666665</v>
      </c>
      <c r="C20" s="39">
        <f>SUM(C15:C19)</f>
        <v>8</v>
      </c>
      <c r="D20" s="39">
        <f>SUM(D15:D19)</f>
        <v>8</v>
      </c>
      <c r="E20" s="39">
        <f>SUM(E15:E19)</f>
        <v>2.6666666666666665</v>
      </c>
      <c r="F20" s="39">
        <f>SUM(F15:F19)</f>
        <v>0</v>
      </c>
      <c r="K20" s="17"/>
    </row>
    <row r="22" spans="1:14" x14ac:dyDescent="0.2">
      <c r="A22" s="1" t="s">
        <v>20</v>
      </c>
    </row>
    <row r="23" spans="1:14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4" x14ac:dyDescent="0.2">
      <c r="A24" s="3" t="str">
        <f>$A$5</f>
        <v>Netflix</v>
      </c>
      <c r="B24" s="9">
        <f>IFERROR(($B$15)/($B$20), 0)</f>
        <v>0.375</v>
      </c>
      <c r="C24" s="6">
        <f>IFERROR(($C$15)/($C$20), 0)</f>
        <v>0.375</v>
      </c>
      <c r="D24" s="6">
        <f>IFERROR(($D$15)/($D$20), 0)</f>
        <v>0.375</v>
      </c>
      <c r="E24" s="7">
        <f>IFERROR(($E$15)/($E$20), 0)</f>
        <v>0.375</v>
      </c>
      <c r="F24" s="7">
        <f>IFERROR(($F$15)/($F$20), 0)</f>
        <v>0</v>
      </c>
      <c r="G24" s="18">
        <f>IFERROR(SUM(B24:F24) / COUNTIF(B24:F24, "&lt;&gt;0"), 0)</f>
        <v>0.375</v>
      </c>
    </row>
    <row r="25" spans="1:14" x14ac:dyDescent="0.2">
      <c r="A25" s="3" t="str">
        <f>$B$5</f>
        <v>Watcha</v>
      </c>
      <c r="B25" s="8">
        <f>IFERROR(($B$16)/($B$20), 0)</f>
        <v>0.125</v>
      </c>
      <c r="C25" s="9">
        <f>IFERROR(($C$16)/($C$20), 0)</f>
        <v>0.125</v>
      </c>
      <c r="D25" s="6">
        <f>IFERROR(($D$16)/($D$20), 0)</f>
        <v>0.125</v>
      </c>
      <c r="E25" s="12">
        <f>IFERROR(($E$16)/($E$20), 0)</f>
        <v>0.125</v>
      </c>
      <c r="F25" s="12">
        <f>IFERROR(($F$16)/($F$20), 0)</f>
        <v>0</v>
      </c>
      <c r="G25" s="18">
        <f>IFERROR(SUM(B25:F25) / COUNTIF(B25:F25, "&lt;&gt;0"), 0)</f>
        <v>0.125</v>
      </c>
    </row>
    <row r="26" spans="1:14" x14ac:dyDescent="0.2">
      <c r="A26" s="3" t="str">
        <f>$C$5</f>
        <v>Youtube</v>
      </c>
      <c r="B26" s="8">
        <f>IFERROR(($B$17)/($B$20), 0)</f>
        <v>0.125</v>
      </c>
      <c r="C26" s="8">
        <f>IFERROR(($C$17)/($C$20), 0)</f>
        <v>0.125</v>
      </c>
      <c r="D26" s="9">
        <f>IFERROR(($D$17)/($D$20), 0)</f>
        <v>0.125</v>
      </c>
      <c r="E26" s="7">
        <f>IFERROR(($E$17)/($E$20), 0)</f>
        <v>0.125</v>
      </c>
      <c r="F26" s="7">
        <f>IFERROR(($F$17)/($F$20), 0)</f>
        <v>0</v>
      </c>
      <c r="G26" s="18">
        <f>IFERROR(SUM(B26:F26) / COUNTIF(B26:F26, "&lt;&gt;0"), 0)</f>
        <v>0.125</v>
      </c>
    </row>
    <row r="27" spans="1:14" x14ac:dyDescent="0.2">
      <c r="A27" s="3" t="str">
        <f>$D$5</f>
        <v>Wavve</v>
      </c>
      <c r="B27" s="8">
        <f>IFERROR(($B$18)/($B$20), 0)</f>
        <v>0.375</v>
      </c>
      <c r="C27" s="8">
        <f>($C$18)/($C$20)</f>
        <v>0.375</v>
      </c>
      <c r="D27" s="8">
        <f>IFERROR(($D$18)/($D$20), 0)</f>
        <v>0.375</v>
      </c>
      <c r="E27" s="44">
        <f>IFERROR(($E$18)/($E$20), 0)</f>
        <v>0.375</v>
      </c>
      <c r="F27" s="7">
        <f>IFERROR(($F$18)/($F$20), 0)</f>
        <v>0</v>
      </c>
      <c r="G27" s="18">
        <f>IFERROR(SUM(B27:F27) / COUNTIF(B27:F27, "&lt;&gt;0"), 0)</f>
        <v>0.375</v>
      </c>
    </row>
    <row r="28" spans="1:14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4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4" x14ac:dyDescent="0.2">
      <c r="A30" s="14" t="s">
        <v>21</v>
      </c>
      <c r="B30" s="13">
        <f>$B$20</f>
        <v>2.6666666666666665</v>
      </c>
      <c r="C30" s="13">
        <f>$C$20</f>
        <v>8</v>
      </c>
      <c r="D30" s="13">
        <f>$D$20</f>
        <v>8</v>
      </c>
      <c r="E30" s="13">
        <f>$E$20</f>
        <v>2.6666666666666665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0.375</v>
      </c>
      <c r="C34" s="22">
        <f>$G$25</f>
        <v>0.125</v>
      </c>
      <c r="D34" s="22">
        <f>$G$26</f>
        <v>0.125</v>
      </c>
      <c r="E34" s="22">
        <f>$G$27</f>
        <v>0.375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0.375</v>
      </c>
      <c r="C36" s="6">
        <f>($C$15)*($G$25)</f>
        <v>0.375</v>
      </c>
      <c r="D36" s="6">
        <f>($D$15)*($G$26)</f>
        <v>0.375</v>
      </c>
      <c r="E36" s="6">
        <f>($E$15)*($G$27)</f>
        <v>0.375</v>
      </c>
      <c r="F36" s="6">
        <f>($F$15)*($G$28)</f>
        <v>0</v>
      </c>
      <c r="G36" s="23">
        <f>SUM(B36:F36)</f>
        <v>1.5</v>
      </c>
      <c r="H36" s="18">
        <f>$G$24</f>
        <v>0.375</v>
      </c>
      <c r="I36" s="2">
        <f>IFERROR(($G$36)/($H$36), 0)</f>
        <v>4</v>
      </c>
    </row>
    <row r="37" spans="1:9" x14ac:dyDescent="0.2">
      <c r="A37" s="3" t="str">
        <f>$B$5</f>
        <v>Watcha</v>
      </c>
      <c r="B37" s="8">
        <f>($B$16)*($G$24)</f>
        <v>0.125</v>
      </c>
      <c r="C37" s="9">
        <f>($C$16)*($G$25)</f>
        <v>0.125</v>
      </c>
      <c r="D37" s="6">
        <f>($D$16)*($G$26)</f>
        <v>0.125</v>
      </c>
      <c r="E37" s="47">
        <f>($E$16)*($G$27)</f>
        <v>0.125</v>
      </c>
      <c r="F37" s="6">
        <f>($F$16)*($G$28)</f>
        <v>0</v>
      </c>
      <c r="G37" s="23">
        <f>SUM(B37:F37)</f>
        <v>0.5</v>
      </c>
      <c r="H37" s="18">
        <f>$G$25</f>
        <v>0.125</v>
      </c>
      <c r="I37" s="2">
        <f>IFERROR(($G$37)/($H$37), 0)</f>
        <v>4</v>
      </c>
    </row>
    <row r="38" spans="1:9" x14ac:dyDescent="0.2">
      <c r="A38" s="3" t="str">
        <f>$C$5</f>
        <v>Youtube</v>
      </c>
      <c r="B38" s="8">
        <f>($B$17)*($G$24)</f>
        <v>0.125</v>
      </c>
      <c r="C38" s="8">
        <f>($C$17)*($G$25)</f>
        <v>0.125</v>
      </c>
      <c r="D38" s="9">
        <f>($D$17)*($G$26)</f>
        <v>0.125</v>
      </c>
      <c r="E38" s="6">
        <f>($E$17)*($G$27)</f>
        <v>0.125</v>
      </c>
      <c r="F38" s="6">
        <f>($F$17)*($G$28)</f>
        <v>0</v>
      </c>
      <c r="G38" s="23">
        <f>SUM(B38:F38)</f>
        <v>0.5</v>
      </c>
      <c r="H38" s="18">
        <f>$G$26</f>
        <v>0.125</v>
      </c>
      <c r="I38" s="2">
        <f>IFERROR(($G$38)/($H$38), 0)</f>
        <v>4</v>
      </c>
    </row>
    <row r="39" spans="1:9" x14ac:dyDescent="0.2">
      <c r="A39" s="3" t="str">
        <f>$D$5</f>
        <v>Wavve</v>
      </c>
      <c r="B39" s="8">
        <f>($B$18)*($G$24)</f>
        <v>0.375</v>
      </c>
      <c r="C39" s="8">
        <f>($C$18)*($G$25)</f>
        <v>0.375</v>
      </c>
      <c r="D39" s="8">
        <f>($D$18)*($G$26)</f>
        <v>0.375</v>
      </c>
      <c r="E39" s="9">
        <f>($E$18)*($G$27)</f>
        <v>0.375</v>
      </c>
      <c r="F39" s="6">
        <f>($F$18)*($G$28)</f>
        <v>0</v>
      </c>
      <c r="G39" s="23">
        <f>SUM(B39:F39)</f>
        <v>1.5</v>
      </c>
      <c r="H39" s="18">
        <f>$G$27</f>
        <v>0.375</v>
      </c>
      <c r="I39" s="2">
        <f>IFERROR(($G$39)/($H$39), 0)</f>
        <v>4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</v>
      </c>
      <c r="B44" s="29">
        <f>($A$44 - COUNTIF(I36:I40, "&lt;&gt;0")) / (COUNTIF(I36:I40, "&lt;&gt;0") - 1)</f>
        <v>0</v>
      </c>
      <c r="C44" s="33">
        <f>B44/B46</f>
        <v>0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49C5-C7BF-2043-81C7-EFA6480D3F7F}">
  <dimension ref="A1:O50"/>
  <sheetViews>
    <sheetView zoomScale="7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5" x14ac:dyDescent="0.2">
      <c r="A1" s="1" t="s">
        <v>32</v>
      </c>
    </row>
    <row r="3" spans="1:15" x14ac:dyDescent="0.2">
      <c r="A3" s="1" t="s">
        <v>5</v>
      </c>
    </row>
    <row r="4" spans="1:15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5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5" x14ac:dyDescent="0.2">
      <c r="A8" s="1" t="s">
        <v>4</v>
      </c>
    </row>
    <row r="10" spans="1:15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5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5" x14ac:dyDescent="0.2">
      <c r="A13" s="1" t="s">
        <v>14</v>
      </c>
      <c r="K13" s="16"/>
    </row>
    <row r="14" spans="1:15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5" x14ac:dyDescent="0.2">
      <c r="A15" s="49" t="str">
        <f>$A$5</f>
        <v>Netflix</v>
      </c>
      <c r="B15" s="37">
        <v>1</v>
      </c>
      <c r="C15" s="41">
        <v>2</v>
      </c>
      <c r="D15" s="41">
        <v>1</v>
      </c>
      <c r="E15" s="41">
        <v>0.33333333333333331</v>
      </c>
      <c r="F15" s="55">
        <v>0</v>
      </c>
      <c r="G15" t="s">
        <v>16</v>
      </c>
      <c r="K15" s="17"/>
    </row>
    <row r="16" spans="1:15" x14ac:dyDescent="0.2">
      <c r="A16" s="49" t="str">
        <f>$B$5</f>
        <v>Watcha</v>
      </c>
      <c r="B16" s="38">
        <f>IFERROR(1 / C15, 0)</f>
        <v>0.5</v>
      </c>
      <c r="C16" s="37">
        <f>IF(C15&lt;&gt;0, 1, 0)</f>
        <v>1</v>
      </c>
      <c r="D16" s="41">
        <v>0.5</v>
      </c>
      <c r="E16" s="56">
        <v>0.25</v>
      </c>
      <c r="F16" s="43">
        <v>0</v>
      </c>
      <c r="G16" t="s">
        <v>17</v>
      </c>
      <c r="L16" s="17" t="s">
        <v>48</v>
      </c>
      <c r="M16" t="s">
        <v>49</v>
      </c>
      <c r="N16" t="s">
        <v>50</v>
      </c>
      <c r="O16" t="s">
        <v>51</v>
      </c>
    </row>
    <row r="17" spans="1:15" x14ac:dyDescent="0.2">
      <c r="A17" s="49" t="str">
        <f>$C$5</f>
        <v>Youtube</v>
      </c>
      <c r="B17" s="38">
        <f>IFERROR(1 / D15, 0)</f>
        <v>1</v>
      </c>
      <c r="C17" s="38">
        <f>IFERROR(1 / D16, 0)</f>
        <v>2</v>
      </c>
      <c r="D17" s="37">
        <f>IF(AND(D15&lt;&gt;0, D16&lt;&gt;0), 1, 0)</f>
        <v>1</v>
      </c>
      <c r="E17" s="41">
        <v>0.5</v>
      </c>
      <c r="F17" s="42">
        <v>0</v>
      </c>
      <c r="G17" t="s">
        <v>18</v>
      </c>
      <c r="K17" s="17" t="s">
        <v>52</v>
      </c>
      <c r="L17" t="s">
        <v>53</v>
      </c>
      <c r="M17" t="s">
        <v>54</v>
      </c>
      <c r="N17" t="s">
        <v>53</v>
      </c>
      <c r="O17" t="s">
        <v>55</v>
      </c>
    </row>
    <row r="18" spans="1:15" x14ac:dyDescent="0.2">
      <c r="A18" s="49" t="str">
        <f>$D$5</f>
        <v>Wavve</v>
      </c>
      <c r="B18" s="38">
        <f>IFERROR(1 / E15, 0)</f>
        <v>3</v>
      </c>
      <c r="C18" s="38">
        <f>IFERROR(1 / E16, 0)</f>
        <v>4</v>
      </c>
      <c r="D18" s="38">
        <f>IFERROR(1 / E17, 0)</f>
        <v>2</v>
      </c>
      <c r="E18" s="37">
        <f>IF(AND(E15&lt;&gt;0, E16&lt;&gt;0, E17&lt;&gt;0), 1, 0)</f>
        <v>1</v>
      </c>
      <c r="F18" s="57">
        <v>0</v>
      </c>
      <c r="K18" s="17" t="s">
        <v>56</v>
      </c>
      <c r="N18" t="s">
        <v>57</v>
      </c>
    </row>
    <row r="19" spans="1:15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 t="s">
        <v>58</v>
      </c>
      <c r="L19" t="s">
        <v>61</v>
      </c>
      <c r="O19" t="s">
        <v>59</v>
      </c>
    </row>
    <row r="20" spans="1:15" x14ac:dyDescent="0.2">
      <c r="A20" s="50" t="s">
        <v>19</v>
      </c>
      <c r="B20" s="39">
        <f>SUM(B15:B19)</f>
        <v>5.5</v>
      </c>
      <c r="C20" s="39">
        <f>SUM(C15:C19)</f>
        <v>9</v>
      </c>
      <c r="D20" s="39">
        <f>SUM(D15:D19)</f>
        <v>4.5</v>
      </c>
      <c r="E20" s="39">
        <f>SUM(E15:E19)</f>
        <v>2.083333333333333</v>
      </c>
      <c r="F20" s="39">
        <f>SUM(F15:F19)</f>
        <v>0</v>
      </c>
      <c r="K20" s="17" t="s">
        <v>60</v>
      </c>
      <c r="O20" t="s">
        <v>62</v>
      </c>
    </row>
    <row r="21" spans="1:15" x14ac:dyDescent="0.2">
      <c r="K21" s="17" t="s">
        <v>63</v>
      </c>
      <c r="M21" t="s">
        <v>64</v>
      </c>
    </row>
    <row r="22" spans="1:15" x14ac:dyDescent="0.2">
      <c r="A22" s="1" t="s">
        <v>20</v>
      </c>
    </row>
    <row r="23" spans="1:15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5" x14ac:dyDescent="0.2">
      <c r="A24" s="3" t="str">
        <f>$A$5</f>
        <v>Netflix</v>
      </c>
      <c r="B24" s="9">
        <f>IFERROR(($B$15)/($B$20), 0)</f>
        <v>0.18181818181818182</v>
      </c>
      <c r="C24" s="6">
        <f>IFERROR(($C$15)/($C$20), 0)</f>
        <v>0.22222222222222221</v>
      </c>
      <c r="D24" s="6">
        <f>IFERROR(($D$15)/($D$20), 0)</f>
        <v>0.22222222222222221</v>
      </c>
      <c r="E24" s="7">
        <f>IFERROR(($E$15)/($E$20), 0)</f>
        <v>0.16</v>
      </c>
      <c r="F24" s="7">
        <f>IFERROR(($F$15)/($F$20), 0)</f>
        <v>0</v>
      </c>
      <c r="G24" s="18">
        <f>IFERROR(SUM(B24:F24) / COUNTIF(B24:F24, "&lt;&gt;0"), 0)</f>
        <v>0.19656565656565658</v>
      </c>
    </row>
    <row r="25" spans="1:15" x14ac:dyDescent="0.2">
      <c r="A25" s="3" t="str">
        <f>$B$5</f>
        <v>Watcha</v>
      </c>
      <c r="B25" s="8">
        <f>IFERROR(($B$16)/($B$20), 0)</f>
        <v>9.0909090909090912E-2</v>
      </c>
      <c r="C25" s="9">
        <f>IFERROR(($C$16)/($C$20), 0)</f>
        <v>0.1111111111111111</v>
      </c>
      <c r="D25" s="6">
        <f>IFERROR(($D$16)/($D$20), 0)</f>
        <v>0.1111111111111111</v>
      </c>
      <c r="E25" s="12">
        <f>IFERROR(($E$16)/($E$20), 0)</f>
        <v>0.12000000000000002</v>
      </c>
      <c r="F25" s="12">
        <f>IFERROR(($F$16)/($F$20), 0)</f>
        <v>0</v>
      </c>
      <c r="G25" s="18">
        <f>IFERROR(SUM(B25:F25) / COUNTIF(B25:F25, "&lt;&gt;0"), 0)</f>
        <v>0.10828282828282829</v>
      </c>
    </row>
    <row r="26" spans="1:15" x14ac:dyDescent="0.2">
      <c r="A26" s="3" t="str">
        <f>$C$5</f>
        <v>Youtube</v>
      </c>
      <c r="B26" s="8">
        <f>IFERROR(($B$17)/($B$20), 0)</f>
        <v>0.18181818181818182</v>
      </c>
      <c r="C26" s="8">
        <f>IFERROR(($C$17)/($C$20), 0)</f>
        <v>0.22222222222222221</v>
      </c>
      <c r="D26" s="9">
        <f>IFERROR(($D$17)/($D$20), 0)</f>
        <v>0.22222222222222221</v>
      </c>
      <c r="E26" s="7">
        <f>IFERROR(($E$17)/($E$20), 0)</f>
        <v>0.24000000000000005</v>
      </c>
      <c r="F26" s="7">
        <f>IFERROR(($F$17)/($F$20), 0)</f>
        <v>0</v>
      </c>
      <c r="G26" s="18">
        <f>IFERROR(SUM(B26:F26) / COUNTIF(B26:F26, "&lt;&gt;0"), 0)</f>
        <v>0.21656565656565657</v>
      </c>
    </row>
    <row r="27" spans="1:15" x14ac:dyDescent="0.2">
      <c r="A27" s="3" t="str">
        <f>$D$5</f>
        <v>Wavve</v>
      </c>
      <c r="B27" s="8">
        <f>IFERROR(($B$18)/($B$20), 0)</f>
        <v>0.54545454545454541</v>
      </c>
      <c r="C27" s="8">
        <f>($C$18)/($C$20)</f>
        <v>0.44444444444444442</v>
      </c>
      <c r="D27" s="8">
        <f>IFERROR(($D$18)/($D$20), 0)</f>
        <v>0.44444444444444442</v>
      </c>
      <c r="E27" s="44">
        <f>IFERROR(($E$18)/($E$20), 0)</f>
        <v>0.48000000000000009</v>
      </c>
      <c r="F27" s="7">
        <f>IFERROR(($F$18)/($F$20), 0)</f>
        <v>0</v>
      </c>
      <c r="G27" s="18">
        <f>IFERROR(SUM(B27:F27) / COUNTIF(B27:F27, "&lt;&gt;0"), 0)</f>
        <v>0.47858585858585856</v>
      </c>
    </row>
    <row r="28" spans="1:15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5" x14ac:dyDescent="0.2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5" x14ac:dyDescent="0.2">
      <c r="A30" s="14" t="s">
        <v>21</v>
      </c>
      <c r="B30" s="13">
        <f>$B$20</f>
        <v>5.5</v>
      </c>
      <c r="C30" s="13">
        <f>$C$20</f>
        <v>9</v>
      </c>
      <c r="D30" s="13">
        <f>$D$20</f>
        <v>4.5</v>
      </c>
      <c r="E30" s="13">
        <f>$E$20</f>
        <v>2.083333333333333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0.19656565656565658</v>
      </c>
      <c r="C34" s="22">
        <f>$G$25</f>
        <v>0.10828282828282829</v>
      </c>
      <c r="D34" s="22">
        <f>$G$26</f>
        <v>0.21656565656565657</v>
      </c>
      <c r="E34" s="22">
        <f>$G$27</f>
        <v>0.47858585858585856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0.19656565656565658</v>
      </c>
      <c r="C36" s="6">
        <f>($C$15)*($G$25)</f>
        <v>0.21656565656565657</v>
      </c>
      <c r="D36" s="6">
        <f>($D$15)*($G$26)</f>
        <v>0.21656565656565657</v>
      </c>
      <c r="E36" s="6">
        <f>($E$15)*($G$27)</f>
        <v>0.15952861952861952</v>
      </c>
      <c r="F36" s="6">
        <f>($F$15)*($G$28)</f>
        <v>0</v>
      </c>
      <c r="G36" s="23">
        <f>SUM(B36:F36)</f>
        <v>0.78922558922558916</v>
      </c>
      <c r="H36" s="18">
        <f>$G$24</f>
        <v>0.19656565656565658</v>
      </c>
      <c r="I36" s="2">
        <f>IFERROR(($G$36)/($H$36), 0)</f>
        <v>4.0150736553614248</v>
      </c>
    </row>
    <row r="37" spans="1:9" x14ac:dyDescent="0.2">
      <c r="A37" s="3" t="str">
        <f>$B$5</f>
        <v>Watcha</v>
      </c>
      <c r="B37" s="8">
        <f>($B$16)*($G$24)</f>
        <v>9.8282828282828291E-2</v>
      </c>
      <c r="C37" s="9">
        <f>($C$16)*($G$25)</f>
        <v>0.10828282828282829</v>
      </c>
      <c r="D37" s="6">
        <f>($D$16)*($G$26)</f>
        <v>0.10828282828282829</v>
      </c>
      <c r="E37" s="47">
        <f>($E$16)*($G$27)</f>
        <v>0.11964646464646464</v>
      </c>
      <c r="F37" s="6">
        <f>($F$16)*($G$28)</f>
        <v>0</v>
      </c>
      <c r="G37" s="23">
        <f>SUM(B37:F37)</f>
        <v>0.43449494949494949</v>
      </c>
      <c r="H37" s="18">
        <f>$G$25</f>
        <v>0.10828282828282829</v>
      </c>
      <c r="I37" s="2">
        <f>IFERROR(($G$37)/($H$37), 0)</f>
        <v>4.0125932835820892</v>
      </c>
    </row>
    <row r="38" spans="1:9" x14ac:dyDescent="0.2">
      <c r="A38" s="3" t="str">
        <f>$C$5</f>
        <v>Youtube</v>
      </c>
      <c r="B38" s="8">
        <f>($B$17)*($G$24)</f>
        <v>0.19656565656565658</v>
      </c>
      <c r="C38" s="8">
        <f>($C$17)*($G$25)</f>
        <v>0.21656565656565657</v>
      </c>
      <c r="D38" s="9">
        <f>($D$17)*($G$26)</f>
        <v>0.21656565656565657</v>
      </c>
      <c r="E38" s="6">
        <f>($E$17)*($G$27)</f>
        <v>0.23929292929292928</v>
      </c>
      <c r="F38" s="6">
        <f>($F$17)*($G$28)</f>
        <v>0</v>
      </c>
      <c r="G38" s="23">
        <f>SUM(B38:F38)</f>
        <v>0.86898989898989898</v>
      </c>
      <c r="H38" s="18">
        <f>$G$26</f>
        <v>0.21656565656565657</v>
      </c>
      <c r="I38" s="2">
        <f>IFERROR(($G$38)/($H$38), 0)</f>
        <v>4.0125932835820892</v>
      </c>
    </row>
    <row r="39" spans="1:9" x14ac:dyDescent="0.2">
      <c r="A39" s="3" t="str">
        <f>$D$5</f>
        <v>Wavve</v>
      </c>
      <c r="B39" s="8">
        <f>($B$18)*($G$24)</f>
        <v>0.58969696969696972</v>
      </c>
      <c r="C39" s="8">
        <f>($C$18)*($G$25)</f>
        <v>0.43313131313131314</v>
      </c>
      <c r="D39" s="8">
        <f>($D$18)*($G$26)</f>
        <v>0.43313131313131314</v>
      </c>
      <c r="E39" s="9">
        <f>($E$18)*($G$27)</f>
        <v>0.47858585858585856</v>
      </c>
      <c r="F39" s="6">
        <f>($F$18)*($G$28)</f>
        <v>0</v>
      </c>
      <c r="G39" s="23">
        <f>SUM(B39:F39)</f>
        <v>1.9345454545454546</v>
      </c>
      <c r="H39" s="18">
        <f>$G$27</f>
        <v>0.47858585858585856</v>
      </c>
      <c r="I39" s="2">
        <f>IFERROR(($G$39)/($H$39), 0)</f>
        <v>4.0422119037568596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4.0206180315706153</v>
      </c>
      <c r="B44" s="29">
        <f>($A$44 - COUNTIF(I36:I40, "&lt;&gt;0")) / (COUNTIF(I36:I40, "&lt;&gt;0") - 1)</f>
        <v>6.8726771902050858E-3</v>
      </c>
      <c r="C44" s="33">
        <f>B44/B46</f>
        <v>7.6363079891167618E-3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8C30-A0A8-D44C-8BAA-F657C3B7AFB3}">
  <dimension ref="A1:N50"/>
  <sheetViews>
    <sheetView topLeftCell="A6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4" x14ac:dyDescent="0.2">
      <c r="A1" s="1" t="s">
        <v>32</v>
      </c>
    </row>
    <row r="3" spans="1:14" x14ac:dyDescent="0.2">
      <c r="A3" s="1" t="s">
        <v>5</v>
      </c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4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4" x14ac:dyDescent="0.2">
      <c r="A8" s="1" t="s">
        <v>4</v>
      </c>
    </row>
    <row r="10" spans="1:14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4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4" x14ac:dyDescent="0.2">
      <c r="A13" s="1" t="s">
        <v>14</v>
      </c>
      <c r="K13" s="16"/>
    </row>
    <row r="14" spans="1:14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4" x14ac:dyDescent="0.2">
      <c r="A15" s="49" t="str">
        <f>$A$5</f>
        <v>Netflix</v>
      </c>
      <c r="B15" s="37">
        <v>1</v>
      </c>
      <c r="C15" s="41">
        <v>2</v>
      </c>
      <c r="D15" s="41">
        <v>0.5</v>
      </c>
      <c r="E15" s="41">
        <v>1</v>
      </c>
      <c r="F15" s="55">
        <v>0</v>
      </c>
      <c r="G15" t="s">
        <v>16</v>
      </c>
      <c r="K15" s="17" t="s">
        <v>38</v>
      </c>
      <c r="L15" t="s">
        <v>39</v>
      </c>
      <c r="M15" t="s">
        <v>40</v>
      </c>
      <c r="N15" t="s">
        <v>41</v>
      </c>
    </row>
    <row r="16" spans="1:14" x14ac:dyDescent="0.2">
      <c r="A16" s="49" t="str">
        <f>$B$5</f>
        <v>Watcha</v>
      </c>
      <c r="B16" s="38">
        <f>IFERROR(1 / C15, 0)</f>
        <v>0.5</v>
      </c>
      <c r="C16" s="37">
        <f>IF(C15&lt;&gt;0, 1, 0)</f>
        <v>1</v>
      </c>
      <c r="D16" s="41">
        <v>0.25</v>
      </c>
      <c r="E16" s="56">
        <v>0.5</v>
      </c>
      <c r="F16" s="43">
        <v>0</v>
      </c>
      <c r="G16" t="s">
        <v>17</v>
      </c>
      <c r="K16" s="17" t="s">
        <v>65</v>
      </c>
      <c r="L16" t="s">
        <v>67</v>
      </c>
      <c r="M16" t="s">
        <v>68</v>
      </c>
      <c r="N16" t="s">
        <v>67</v>
      </c>
    </row>
    <row r="17" spans="1:11" x14ac:dyDescent="0.2">
      <c r="A17" s="49" t="str">
        <f>$C$5</f>
        <v>Youtube</v>
      </c>
      <c r="B17" s="38">
        <f>IFERROR(1 / D15, 0)</f>
        <v>2</v>
      </c>
      <c r="C17" s="38">
        <f>IFERROR(1 / D16, 0)</f>
        <v>4</v>
      </c>
      <c r="D17" s="37">
        <f>IF(AND(D15&lt;&gt;0, D16&lt;&gt;0), 1, 0)</f>
        <v>1</v>
      </c>
      <c r="E17" s="41">
        <v>3</v>
      </c>
      <c r="F17" s="42">
        <v>0</v>
      </c>
      <c r="G17" t="s">
        <v>18</v>
      </c>
      <c r="K17" s="17" t="s">
        <v>66</v>
      </c>
    </row>
    <row r="18" spans="1:11" x14ac:dyDescent="0.2">
      <c r="A18" s="49" t="str">
        <f>$D$5</f>
        <v>Wavve</v>
      </c>
      <c r="B18" s="38">
        <f>IFERROR(1 / E15, 0)</f>
        <v>1</v>
      </c>
      <c r="C18" s="38">
        <f>IFERROR(1 / E16, 0)</f>
        <v>2</v>
      </c>
      <c r="D18" s="38">
        <f>IFERROR(1 / E17, 0)</f>
        <v>0.33333333333333331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4.5</v>
      </c>
      <c r="C20" s="39">
        <f>SUM(C15:C19)</f>
        <v>9</v>
      </c>
      <c r="D20" s="39">
        <f>SUM(D15:D19)</f>
        <v>2.0833333333333335</v>
      </c>
      <c r="E20" s="39">
        <f>SUM(E15:E19)</f>
        <v>5.5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0.22222222222222221</v>
      </c>
      <c r="C24" s="6">
        <f>IFERROR(($C$15)/($C$20), 0)</f>
        <v>0.22222222222222221</v>
      </c>
      <c r="D24" s="6">
        <f>IFERROR(($D$15)/($D$20), 0)</f>
        <v>0.24</v>
      </c>
      <c r="E24" s="7">
        <f>IFERROR(($E$15)/($E$20), 0)</f>
        <v>0.18181818181818182</v>
      </c>
      <c r="F24" s="7">
        <f>IFERROR(($F$15)/($F$20), 0)</f>
        <v>0</v>
      </c>
      <c r="G24" s="18">
        <f>IFERROR(SUM(B24:F24) / COUNTIF(B24:F24, "&lt;&gt;0"), 0)</f>
        <v>0.21656565656565657</v>
      </c>
    </row>
    <row r="25" spans="1:11" x14ac:dyDescent="0.2">
      <c r="A25" s="3" t="str">
        <f>$B$5</f>
        <v>Watcha</v>
      </c>
      <c r="B25" s="8">
        <f>IFERROR(($B$16)/($B$20), 0)</f>
        <v>0.1111111111111111</v>
      </c>
      <c r="C25" s="9">
        <f>IFERROR(($C$16)/($C$20), 0)</f>
        <v>0.1111111111111111</v>
      </c>
      <c r="D25" s="6">
        <f>IFERROR(($D$16)/($D$20), 0)</f>
        <v>0.12</v>
      </c>
      <c r="E25" s="12">
        <f>IFERROR(($E$16)/($E$20), 0)</f>
        <v>9.0909090909090912E-2</v>
      </c>
      <c r="F25" s="12">
        <f>IFERROR(($F$16)/($F$20), 0)</f>
        <v>0</v>
      </c>
      <c r="G25" s="18">
        <f>IFERROR(SUM(B25:F25) / COUNTIF(B25:F25, "&lt;&gt;0"), 0)</f>
        <v>0.10828282828282829</v>
      </c>
    </row>
    <row r="26" spans="1:11" x14ac:dyDescent="0.2">
      <c r="A26" s="3" t="str">
        <f>$C$5</f>
        <v>Youtube</v>
      </c>
      <c r="B26" s="8">
        <f>IFERROR(($B$17)/($B$20), 0)</f>
        <v>0.44444444444444442</v>
      </c>
      <c r="C26" s="8">
        <f>IFERROR(($C$17)/($C$20), 0)</f>
        <v>0.44444444444444442</v>
      </c>
      <c r="D26" s="9">
        <f>IFERROR(($D$17)/($D$20), 0)</f>
        <v>0.48</v>
      </c>
      <c r="E26" s="7">
        <f>IFERROR(($E$17)/($E$20), 0)</f>
        <v>0.54545454545454541</v>
      </c>
      <c r="F26" s="7">
        <f>IFERROR(($F$17)/($F$20), 0)</f>
        <v>0</v>
      </c>
      <c r="G26" s="18">
        <f>IFERROR(SUM(B26:F26) / COUNTIF(B26:F26, "&lt;&gt;0"), 0)</f>
        <v>0.47858585858585856</v>
      </c>
    </row>
    <row r="27" spans="1:11" x14ac:dyDescent="0.2">
      <c r="A27" s="3" t="str">
        <f>$D$5</f>
        <v>Wavve</v>
      </c>
      <c r="B27" s="8">
        <f>IFERROR(($B$18)/($B$20), 0)</f>
        <v>0.22222222222222221</v>
      </c>
      <c r="C27" s="8">
        <f>($C$18)/($C$20)</f>
        <v>0.22222222222222221</v>
      </c>
      <c r="D27" s="8">
        <f>IFERROR(($D$18)/($D$20), 0)</f>
        <v>0.15999999999999998</v>
      </c>
      <c r="E27" s="44">
        <f>IFERROR(($E$18)/($E$20), 0)</f>
        <v>0.18181818181818182</v>
      </c>
      <c r="F27" s="7">
        <f>IFERROR(($F$18)/($F$20), 0)</f>
        <v>0</v>
      </c>
      <c r="G27" s="18">
        <f>IFERROR(SUM(B27:F27) / COUNTIF(B27:F27, "&lt;&gt;0"), 0)</f>
        <v>0.19656565656565655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0.99999999999999989</v>
      </c>
      <c r="C29" s="13">
        <f>SUM(C24:C28)</f>
        <v>0.99999999999999989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4.5</v>
      </c>
      <c r="C30" s="13">
        <f>$C$20</f>
        <v>9</v>
      </c>
      <c r="D30" s="13">
        <f>$D$20</f>
        <v>2.0833333333333335</v>
      </c>
      <c r="E30" s="13">
        <f>$E$20</f>
        <v>5.5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0.21656565656565657</v>
      </c>
      <c r="C34" s="22">
        <f>$G$25</f>
        <v>0.10828282828282829</v>
      </c>
      <c r="D34" s="22">
        <f>$G$26</f>
        <v>0.47858585858585856</v>
      </c>
      <c r="E34" s="22">
        <f>$G$27</f>
        <v>0.19656565656565655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0.21656565656565657</v>
      </c>
      <c r="C36" s="6">
        <f>($C$15)*($G$25)</f>
        <v>0.21656565656565657</v>
      </c>
      <c r="D36" s="6">
        <f>($D$15)*($G$26)</f>
        <v>0.23929292929292928</v>
      </c>
      <c r="E36" s="6">
        <f>($E$15)*($G$27)</f>
        <v>0.19656565656565655</v>
      </c>
      <c r="F36" s="6">
        <f>($F$15)*($G$28)</f>
        <v>0</v>
      </c>
      <c r="G36" s="23">
        <f>SUM(B36:F36)</f>
        <v>0.86898989898989898</v>
      </c>
      <c r="H36" s="18">
        <f>$G$24</f>
        <v>0.21656565656565657</v>
      </c>
      <c r="I36" s="2">
        <f>IFERROR(($G$36)/($H$36), 0)</f>
        <v>4.0125932835820892</v>
      </c>
    </row>
    <row r="37" spans="1:9" x14ac:dyDescent="0.2">
      <c r="A37" s="3" t="str">
        <f>$B$5</f>
        <v>Watcha</v>
      </c>
      <c r="B37" s="8">
        <f>($B$16)*($G$24)</f>
        <v>0.10828282828282829</v>
      </c>
      <c r="C37" s="9">
        <f>($C$16)*($G$25)</f>
        <v>0.10828282828282829</v>
      </c>
      <c r="D37" s="6">
        <f>($D$16)*($G$26)</f>
        <v>0.11964646464646464</v>
      </c>
      <c r="E37" s="47">
        <f>($E$16)*($G$27)</f>
        <v>9.8282828282828277E-2</v>
      </c>
      <c r="F37" s="6">
        <f>($F$16)*($G$28)</f>
        <v>0</v>
      </c>
      <c r="G37" s="23">
        <f>SUM(B37:F37)</f>
        <v>0.43449494949494949</v>
      </c>
      <c r="H37" s="18">
        <f>$G$25</f>
        <v>0.10828282828282829</v>
      </c>
      <c r="I37" s="2">
        <f>IFERROR(($G$37)/($H$37), 0)</f>
        <v>4.0125932835820892</v>
      </c>
    </row>
    <row r="38" spans="1:9" x14ac:dyDescent="0.2">
      <c r="A38" s="3" t="str">
        <f>$C$5</f>
        <v>Youtube</v>
      </c>
      <c r="B38" s="8">
        <f>($B$17)*($G$24)</f>
        <v>0.43313131313131314</v>
      </c>
      <c r="C38" s="8">
        <f>($C$17)*($G$25)</f>
        <v>0.43313131313131314</v>
      </c>
      <c r="D38" s="9">
        <f>($D$17)*($G$26)</f>
        <v>0.47858585858585856</v>
      </c>
      <c r="E38" s="6">
        <f>($E$17)*($G$27)</f>
        <v>0.58969696969696961</v>
      </c>
      <c r="F38" s="6">
        <f>($F$17)*($G$28)</f>
        <v>0</v>
      </c>
      <c r="G38" s="23">
        <f>SUM(B38:F38)</f>
        <v>1.9345454545454543</v>
      </c>
      <c r="H38" s="18">
        <f>$G$26</f>
        <v>0.47858585858585856</v>
      </c>
      <c r="I38" s="2">
        <f>IFERROR(($G$38)/($H$38), 0)</f>
        <v>4.0422119037568596</v>
      </c>
    </row>
    <row r="39" spans="1:9" x14ac:dyDescent="0.2">
      <c r="A39" s="3" t="str">
        <f>$D$5</f>
        <v>Wavve</v>
      </c>
      <c r="B39" s="8">
        <f>($B$18)*($G$24)</f>
        <v>0.21656565656565657</v>
      </c>
      <c r="C39" s="8">
        <f>($C$18)*($G$25)</f>
        <v>0.21656565656565657</v>
      </c>
      <c r="D39" s="8">
        <f>($D$18)*($G$26)</f>
        <v>0.15952861952861952</v>
      </c>
      <c r="E39" s="9">
        <f>($E$18)*($G$27)</f>
        <v>0.19656565656565655</v>
      </c>
      <c r="F39" s="6">
        <f>($F$18)*($G$28)</f>
        <v>0</v>
      </c>
      <c r="G39" s="23">
        <f>SUM(B39:F39)</f>
        <v>0.78922558922558927</v>
      </c>
      <c r="H39" s="18">
        <f>$G$27</f>
        <v>0.19656565656565655</v>
      </c>
      <c r="I39" s="2">
        <f>IFERROR(($G$39)/($H$39), 0)</f>
        <v>4.0150736553614257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4.0206180315706161</v>
      </c>
      <c r="B44" s="29">
        <f>($A$44 - COUNTIF(I36:I40, "&lt;&gt;0")) / (COUNTIF(I36:I40, "&lt;&gt;0") - 1)</f>
        <v>6.8726771902053825E-3</v>
      </c>
      <c r="C44" s="33">
        <f>B44/B46</f>
        <v>7.6363079891170913E-3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65D5-096F-6E48-AFD9-616F70B45D17}">
  <dimension ref="A1:K50"/>
  <sheetViews>
    <sheetView topLeftCell="A7" zoomScale="95" workbookViewId="0">
      <selection activeCell="G24" sqref="G24:G27"/>
    </sheetView>
  </sheetViews>
  <sheetFormatPr baseColWidth="10" defaultRowHeight="16" x14ac:dyDescent="0.2"/>
  <cols>
    <col min="1" max="15" width="15.6640625" customWidth="1"/>
  </cols>
  <sheetData>
    <row r="1" spans="1:11" x14ac:dyDescent="0.2">
      <c r="A1" s="1" t="s">
        <v>32</v>
      </c>
    </row>
    <row r="3" spans="1:11" x14ac:dyDescent="0.2">
      <c r="A3" s="1" t="s">
        <v>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2">
      <c r="A5" s="54" t="s">
        <v>38</v>
      </c>
      <c r="B5" s="54" t="s">
        <v>39</v>
      </c>
      <c r="C5" s="54" t="s">
        <v>40</v>
      </c>
      <c r="D5" s="54" t="s">
        <v>41</v>
      </c>
      <c r="E5" s="40"/>
    </row>
    <row r="8" spans="1:11" x14ac:dyDescent="0.2">
      <c r="A8" s="1" t="s">
        <v>4</v>
      </c>
    </row>
    <row r="10" spans="1:11" x14ac:dyDescent="0.2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2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2">
      <c r="A13" s="1" t="s">
        <v>14</v>
      </c>
      <c r="K13" s="16"/>
    </row>
    <row r="14" spans="1:11" x14ac:dyDescent="0.2">
      <c r="A14" s="48" t="s">
        <v>15</v>
      </c>
      <c r="B14" s="49" t="str">
        <f>$A$5</f>
        <v>Netflix</v>
      </c>
      <c r="C14" s="49" t="str">
        <f>$B$5</f>
        <v>Watcha</v>
      </c>
      <c r="D14" s="49" t="str">
        <f>$C$5</f>
        <v>Youtube</v>
      </c>
      <c r="E14" s="49" t="str">
        <f>$D$5</f>
        <v>Wavve</v>
      </c>
      <c r="F14" s="49">
        <f>$E$5</f>
        <v>0</v>
      </c>
      <c r="K14" s="17"/>
    </row>
    <row r="15" spans="1:11" x14ac:dyDescent="0.2">
      <c r="A15" s="49" t="str">
        <f>$A$5</f>
        <v>Netflix</v>
      </c>
      <c r="B15" s="37">
        <v>1</v>
      </c>
      <c r="C15" s="41">
        <v>4</v>
      </c>
      <c r="D15" s="41">
        <v>4</v>
      </c>
      <c r="E15" s="41">
        <v>5</v>
      </c>
      <c r="F15" s="55">
        <v>0</v>
      </c>
      <c r="G15" t="s">
        <v>16</v>
      </c>
      <c r="K15" s="17"/>
    </row>
    <row r="16" spans="1:11" x14ac:dyDescent="0.2">
      <c r="A16" s="49" t="str">
        <f>$B$5</f>
        <v>Watcha</v>
      </c>
      <c r="B16" s="38">
        <f>IFERROR(1 / C15, 0)</f>
        <v>0.25</v>
      </c>
      <c r="C16" s="37">
        <f>IF(C15&lt;&gt;0, 1, 0)</f>
        <v>1</v>
      </c>
      <c r="D16" s="41">
        <v>1</v>
      </c>
      <c r="E16" s="56">
        <v>3</v>
      </c>
      <c r="F16" s="43">
        <v>0</v>
      </c>
      <c r="G16" t="s">
        <v>17</v>
      </c>
      <c r="K16" s="17"/>
    </row>
    <row r="17" spans="1:11" x14ac:dyDescent="0.2">
      <c r="A17" s="49" t="str">
        <f>$C$5</f>
        <v>Youtube</v>
      </c>
      <c r="B17" s="38">
        <f>IFERROR(1 / D15, 0)</f>
        <v>0.25</v>
      </c>
      <c r="C17" s="38">
        <f>IFERROR(1 / D16, 0)</f>
        <v>1</v>
      </c>
      <c r="D17" s="37">
        <f>IF(AND(D15&lt;&gt;0, D16&lt;&gt;0), 1, 0)</f>
        <v>1</v>
      </c>
      <c r="E17" s="41">
        <v>2</v>
      </c>
      <c r="F17" s="42">
        <v>0</v>
      </c>
      <c r="G17" t="s">
        <v>18</v>
      </c>
      <c r="K17" s="17"/>
    </row>
    <row r="18" spans="1:11" x14ac:dyDescent="0.2">
      <c r="A18" s="49" t="str">
        <f>$D$5</f>
        <v>Wavve</v>
      </c>
      <c r="B18" s="38">
        <f>IFERROR(1 / E15, 0)</f>
        <v>0.2</v>
      </c>
      <c r="C18" s="38">
        <f>IFERROR(1 / E16, 0)</f>
        <v>0.33333333333333331</v>
      </c>
      <c r="D18" s="38">
        <f>IFERROR(1 / E17, 0)</f>
        <v>0.5</v>
      </c>
      <c r="E18" s="37">
        <f>IF(AND(E15&lt;&gt;0, E16&lt;&gt;0, E17&lt;&gt;0), 1, 0)</f>
        <v>1</v>
      </c>
      <c r="F18" s="57">
        <v>0</v>
      </c>
      <c r="K18" s="17"/>
    </row>
    <row r="19" spans="1:11" x14ac:dyDescent="0.2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2">
      <c r="A20" s="50" t="s">
        <v>19</v>
      </c>
      <c r="B20" s="39">
        <f>SUM(B15:B19)</f>
        <v>1.7</v>
      </c>
      <c r="C20" s="39">
        <f>SUM(C15:C19)</f>
        <v>6.333333333333333</v>
      </c>
      <c r="D20" s="39">
        <f>SUM(D15:D19)</f>
        <v>6.5</v>
      </c>
      <c r="E20" s="39">
        <f>SUM(E15:E19)</f>
        <v>11</v>
      </c>
      <c r="F20" s="39">
        <f>SUM(F15:F19)</f>
        <v>0</v>
      </c>
      <c r="K20" s="17"/>
    </row>
    <row r="22" spans="1:11" x14ac:dyDescent="0.2">
      <c r="A22" s="1" t="s">
        <v>20</v>
      </c>
    </row>
    <row r="23" spans="1:11" x14ac:dyDescent="0.2">
      <c r="A23" s="4" t="s">
        <v>15</v>
      </c>
      <c r="B23" s="3" t="str">
        <f>$A$5</f>
        <v>Netflix</v>
      </c>
      <c r="C23" s="3" t="str">
        <f>$B$5</f>
        <v>Watcha</v>
      </c>
      <c r="D23" s="3" t="str">
        <f>$C$5</f>
        <v>Youtube</v>
      </c>
      <c r="E23" s="3" t="str">
        <f>$D$5</f>
        <v>Wavve</v>
      </c>
      <c r="F23" s="49">
        <f>$E$5</f>
        <v>0</v>
      </c>
      <c r="G23" s="19" t="s">
        <v>22</v>
      </c>
    </row>
    <row r="24" spans="1:11" x14ac:dyDescent="0.2">
      <c r="A24" s="3" t="str">
        <f>$A$5</f>
        <v>Netflix</v>
      </c>
      <c r="B24" s="9">
        <f>IFERROR(($B$15)/($B$20), 0)</f>
        <v>0.58823529411764708</v>
      </c>
      <c r="C24" s="6">
        <f>IFERROR(($C$15)/($C$20), 0)</f>
        <v>0.63157894736842113</v>
      </c>
      <c r="D24" s="6">
        <f>IFERROR(($D$15)/($D$20), 0)</f>
        <v>0.61538461538461542</v>
      </c>
      <c r="E24" s="7">
        <f>IFERROR(($E$15)/($E$20), 0)</f>
        <v>0.45454545454545453</v>
      </c>
      <c r="F24" s="7">
        <f>IFERROR(($F$15)/($F$20), 0)</f>
        <v>0</v>
      </c>
      <c r="G24" s="18">
        <f>IFERROR(SUM(B24:F24) / COUNTIF(B24:F24, "&lt;&gt;0"), 0)</f>
        <v>0.5724360778540345</v>
      </c>
    </row>
    <row r="25" spans="1:11" x14ac:dyDescent="0.2">
      <c r="A25" s="3" t="str">
        <f>$B$5</f>
        <v>Watcha</v>
      </c>
      <c r="B25" s="8">
        <f>IFERROR(($B$16)/($B$20), 0)</f>
        <v>0.14705882352941177</v>
      </c>
      <c r="C25" s="9">
        <f>IFERROR(($C$16)/($C$20), 0)</f>
        <v>0.15789473684210528</v>
      </c>
      <c r="D25" s="6">
        <f>IFERROR(($D$16)/($D$20), 0)</f>
        <v>0.15384615384615385</v>
      </c>
      <c r="E25" s="12">
        <f>IFERROR(($E$16)/($E$20), 0)</f>
        <v>0.27272727272727271</v>
      </c>
      <c r="F25" s="12">
        <f>IFERROR(($F$16)/($F$20), 0)</f>
        <v>0</v>
      </c>
      <c r="G25" s="18">
        <f>IFERROR(SUM(B25:F25) / COUNTIF(B25:F25, "&lt;&gt;0"), 0)</f>
        <v>0.18288174673623592</v>
      </c>
    </row>
    <row r="26" spans="1:11" x14ac:dyDescent="0.2">
      <c r="A26" s="3" t="str">
        <f>$C$5</f>
        <v>Youtube</v>
      </c>
      <c r="B26" s="8">
        <f>IFERROR(($B$17)/($B$20), 0)</f>
        <v>0.14705882352941177</v>
      </c>
      <c r="C26" s="8">
        <f>IFERROR(($C$17)/($C$20), 0)</f>
        <v>0.15789473684210528</v>
      </c>
      <c r="D26" s="9">
        <f>IFERROR(($D$17)/($D$20), 0)</f>
        <v>0.15384615384615385</v>
      </c>
      <c r="E26" s="7">
        <f>IFERROR(($E$17)/($E$20), 0)</f>
        <v>0.18181818181818182</v>
      </c>
      <c r="F26" s="7">
        <f>IFERROR(($F$17)/($F$20), 0)</f>
        <v>0</v>
      </c>
      <c r="G26" s="18">
        <f>IFERROR(SUM(B26:F26) / COUNTIF(B26:F26, "&lt;&gt;0"), 0)</f>
        <v>0.16015447400896318</v>
      </c>
    </row>
    <row r="27" spans="1:11" x14ac:dyDescent="0.2">
      <c r="A27" s="3" t="str">
        <f>$D$5</f>
        <v>Wavve</v>
      </c>
      <c r="B27" s="8">
        <f>IFERROR(($B$18)/($B$20), 0)</f>
        <v>0.11764705882352942</v>
      </c>
      <c r="C27" s="8">
        <f>($C$18)/($C$20)</f>
        <v>5.2631578947368418E-2</v>
      </c>
      <c r="D27" s="8">
        <f>IFERROR(($D$18)/($D$20), 0)</f>
        <v>7.6923076923076927E-2</v>
      </c>
      <c r="E27" s="44">
        <f>IFERROR(($E$18)/($E$20), 0)</f>
        <v>9.0909090909090912E-2</v>
      </c>
      <c r="F27" s="7">
        <f>IFERROR(($F$18)/($F$20), 0)</f>
        <v>0</v>
      </c>
      <c r="G27" s="18">
        <f>IFERROR(SUM(B27:F27) / COUNTIF(B27:F27, "&lt;&gt;0"), 0)</f>
        <v>8.4527701400766431E-2</v>
      </c>
    </row>
    <row r="28" spans="1:11" x14ac:dyDescent="0.2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2">
      <c r="A29" s="15" t="s">
        <v>19</v>
      </c>
      <c r="B29" s="13">
        <f>SUM(B24:B28)</f>
        <v>1</v>
      </c>
      <c r="C29" s="13">
        <f>SUM(C24:C28)</f>
        <v>1.0000000000000002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1" x14ac:dyDescent="0.2">
      <c r="A30" s="14" t="s">
        <v>21</v>
      </c>
      <c r="B30" s="13">
        <f>$B$20</f>
        <v>1.7</v>
      </c>
      <c r="C30" s="13">
        <f>$C$20</f>
        <v>6.333333333333333</v>
      </c>
      <c r="D30" s="13">
        <f>$D$20</f>
        <v>6.5</v>
      </c>
      <c r="E30" s="13">
        <f>$E$20</f>
        <v>11</v>
      </c>
      <c r="F30" s="53">
        <f>$F$20</f>
        <v>0</v>
      </c>
    </row>
    <row r="33" spans="1:9" x14ac:dyDescent="0.2">
      <c r="A33" s="1" t="s">
        <v>23</v>
      </c>
    </row>
    <row r="34" spans="1:9" ht="17" thickBot="1" x14ac:dyDescent="0.25">
      <c r="A34" s="21" t="s">
        <v>22</v>
      </c>
      <c r="B34" s="22">
        <f>$G$24</f>
        <v>0.5724360778540345</v>
      </c>
      <c r="C34" s="22">
        <f>$G$25</f>
        <v>0.18288174673623592</v>
      </c>
      <c r="D34" s="22">
        <f>$G$26</f>
        <v>0.16015447400896318</v>
      </c>
      <c r="E34" s="22">
        <f>$G$27</f>
        <v>8.4527701400766431E-2</v>
      </c>
      <c r="F34" s="22">
        <f>$G$28</f>
        <v>0</v>
      </c>
    </row>
    <row r="35" spans="1:9" ht="17" thickTop="1" x14ac:dyDescent="0.2">
      <c r="A35" s="4" t="s">
        <v>15</v>
      </c>
      <c r="B35" s="3" t="str">
        <f>$A$5</f>
        <v>Netflix</v>
      </c>
      <c r="C35" s="3" t="str">
        <f>$B$5</f>
        <v>Watcha</v>
      </c>
      <c r="D35" s="3" t="str">
        <f>$C$5</f>
        <v>Youtube</v>
      </c>
      <c r="E35" s="46" t="str">
        <f>$D$5</f>
        <v>Wavve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2">
      <c r="A36" s="3" t="str">
        <f>$A$5</f>
        <v>Netflix</v>
      </c>
      <c r="B36" s="9">
        <f>($B$15)*($G$24)</f>
        <v>0.5724360778540345</v>
      </c>
      <c r="C36" s="6">
        <f>($C$15)*($G$25)</f>
        <v>0.73152698694494367</v>
      </c>
      <c r="D36" s="6">
        <f>($D$15)*($G$26)</f>
        <v>0.64061789603585273</v>
      </c>
      <c r="E36" s="6">
        <f>($E$15)*($G$27)</f>
        <v>0.42263850700383215</v>
      </c>
      <c r="F36" s="6">
        <f>($F$15)*($G$28)</f>
        <v>0</v>
      </c>
      <c r="G36" s="23">
        <f>SUM(B36:F36)</f>
        <v>2.3672194678386633</v>
      </c>
      <c r="H36" s="18">
        <f>$G$24</f>
        <v>0.5724360778540345</v>
      </c>
      <c r="I36" s="2">
        <f>IFERROR(($G$36)/($H$36), 0)</f>
        <v>4.1353428957744356</v>
      </c>
    </row>
    <row r="37" spans="1:9" x14ac:dyDescent="0.2">
      <c r="A37" s="3" t="str">
        <f>$B$5</f>
        <v>Watcha</v>
      </c>
      <c r="B37" s="8">
        <f>($B$16)*($G$24)</f>
        <v>0.14310901946350862</v>
      </c>
      <c r="C37" s="9">
        <f>($C$16)*($G$25)</f>
        <v>0.18288174673623592</v>
      </c>
      <c r="D37" s="6">
        <f>($D$16)*($G$26)</f>
        <v>0.16015447400896318</v>
      </c>
      <c r="E37" s="47">
        <f>($E$16)*($G$27)</f>
        <v>0.25358310420229929</v>
      </c>
      <c r="F37" s="6">
        <f>($F$16)*($G$28)</f>
        <v>0</v>
      </c>
      <c r="G37" s="23">
        <f>SUM(B37:F37)</f>
        <v>0.73972834441100699</v>
      </c>
      <c r="H37" s="18">
        <f>$G$25</f>
        <v>0.18288174673623592</v>
      </c>
      <c r="I37" s="2">
        <f>IFERROR(($G$37)/($H$37), 0)</f>
        <v>4.0448451396185092</v>
      </c>
    </row>
    <row r="38" spans="1:9" x14ac:dyDescent="0.2">
      <c r="A38" s="3" t="str">
        <f>$C$5</f>
        <v>Youtube</v>
      </c>
      <c r="B38" s="8">
        <f>($B$17)*($G$24)</f>
        <v>0.14310901946350862</v>
      </c>
      <c r="C38" s="8">
        <f>($C$17)*($G$25)</f>
        <v>0.18288174673623592</v>
      </c>
      <c r="D38" s="9">
        <f>($D$17)*($G$26)</f>
        <v>0.16015447400896318</v>
      </c>
      <c r="E38" s="6">
        <f>($E$17)*($G$27)</f>
        <v>0.16905540280153286</v>
      </c>
      <c r="F38" s="6">
        <f>($F$17)*($G$28)</f>
        <v>0</v>
      </c>
      <c r="G38" s="23">
        <f>SUM(B38:F38)</f>
        <v>0.65520064301024061</v>
      </c>
      <c r="H38" s="18">
        <f>$G$26</f>
        <v>0.16015447400896318</v>
      </c>
      <c r="I38" s="2">
        <f>IFERROR(($G$38)/($H$38), 0)</f>
        <v>4.0910542591121857</v>
      </c>
    </row>
    <row r="39" spans="1:9" x14ac:dyDescent="0.2">
      <c r="A39" s="3" t="str">
        <f>$D$5</f>
        <v>Wavve</v>
      </c>
      <c r="B39" s="8">
        <f>($B$18)*($G$24)</f>
        <v>0.11448721557080691</v>
      </c>
      <c r="C39" s="8">
        <f>($C$18)*($G$25)</f>
        <v>6.0960582245411968E-2</v>
      </c>
      <c r="D39" s="8">
        <f>($D$18)*($G$26)</f>
        <v>8.0077237004481591E-2</v>
      </c>
      <c r="E39" s="9">
        <f>($E$18)*($G$27)</f>
        <v>8.4527701400766431E-2</v>
      </c>
      <c r="F39" s="6">
        <f>($F$18)*($G$28)</f>
        <v>0</v>
      </c>
      <c r="G39" s="23">
        <f>SUM(B39:F39)</f>
        <v>0.34005273622146692</v>
      </c>
      <c r="H39" s="18">
        <f>$G$27</f>
        <v>8.4527701400766431E-2</v>
      </c>
      <c r="I39" s="2">
        <f>IFERROR(($G$39)/($H$39), 0)</f>
        <v>4.022973895968069</v>
      </c>
    </row>
    <row r="40" spans="1:9" x14ac:dyDescent="0.2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7" thickBot="1" x14ac:dyDescent="0.25">
      <c r="A42" s="1" t="s">
        <v>31</v>
      </c>
    </row>
    <row r="43" spans="1:9" ht="17" thickBot="1" x14ac:dyDescent="0.2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18" thickTop="1" thickBot="1" x14ac:dyDescent="0.25">
      <c r="A44" s="27">
        <f>SUM($I$36:$I$40) / COUNTIF(I36:I40, "&lt;&gt;0")</f>
        <v>4.0735540476183001</v>
      </c>
      <c r="B44" s="29">
        <f>($A$44 - COUNTIF(I36:I40, "&lt;&gt;0")) / (COUNTIF(I36:I40, "&lt;&gt;0") - 1)</f>
        <v>2.4518015872766696E-2</v>
      </c>
      <c r="C44" s="33">
        <f>B44/B46</f>
        <v>2.7242239858629662E-2</v>
      </c>
      <c r="D44" s="36" t="b">
        <f>C44&lt;C46</f>
        <v>1</v>
      </c>
    </row>
    <row r="45" spans="1:9" x14ac:dyDescent="0.2">
      <c r="B45" s="30" t="s">
        <v>36</v>
      </c>
      <c r="C45" s="34" t="s">
        <v>29</v>
      </c>
    </row>
    <row r="46" spans="1:9" ht="17" thickBot="1" x14ac:dyDescent="0.25">
      <c r="B46" s="31">
        <f>IF(B50=5, F49, IF(B50=4, E49, IF(B50=3, D49, C49)))</f>
        <v>0.9</v>
      </c>
      <c r="C46" s="31">
        <v>0.15</v>
      </c>
    </row>
    <row r="47" spans="1:9" x14ac:dyDescent="0.2">
      <c r="A47" s="1" t="s">
        <v>34</v>
      </c>
    </row>
    <row r="48" spans="1:9" x14ac:dyDescent="0.2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7" thickBot="1" x14ac:dyDescent="0.2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7" thickBot="1" x14ac:dyDescent="0.25">
      <c r="A50" s="61" t="s">
        <v>37</v>
      </c>
      <c r="B50" s="62">
        <f>COUNTIF(I36:I40, "&lt;&gt;0")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Domestic</vt:lpstr>
      <vt:lpstr>Genre</vt:lpstr>
      <vt:lpstr>Abroad</vt:lpstr>
      <vt:lpstr>Original</vt:lpstr>
      <vt:lpstr>Rationality</vt:lpstr>
      <vt:lpstr>Plan</vt:lpstr>
      <vt:lpstr>Promotions</vt:lpstr>
      <vt:lpstr>Resolution</vt:lpstr>
      <vt:lpstr>Stability</vt:lpstr>
      <vt:lpstr>ADs</vt:lpstr>
      <vt:lpstr>Sound</vt:lpstr>
      <vt:lpstr>Real-time update</vt:lpstr>
      <vt:lpstr>UI</vt:lpstr>
      <vt:lpstr>Screens</vt:lpstr>
      <vt:lpstr>Curation</vt:lpstr>
      <vt:lpstr>Contents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2019-11-22T02:25:38Z</dcterms:created>
  <dcterms:modified xsi:type="dcterms:W3CDTF">2019-11-28T12:11:43Z</dcterms:modified>
</cp:coreProperties>
</file>