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0704/Downloads/guyton-klinger-calculator-main/"/>
    </mc:Choice>
  </mc:AlternateContent>
  <xr:revisionPtr revIDLastSave="0" documentId="13_ncr:1_{1C6F5BDA-98BF-6840-979C-4D872E32714C}" xr6:coauthVersionLast="47" xr6:coauthVersionMax="47" xr10:uidLastSave="{00000000-0000-0000-0000-000000000000}"/>
  <bookViews>
    <workbookView xWindow="-4240" yWindow="-23500" windowWidth="38400" windowHeight="23500" xr2:uid="{37EACBC6-8E04-7842-8815-823021F65E33}"/>
  </bookViews>
  <sheets>
    <sheet name="工作表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I5" i="5"/>
  <c r="I4" i="5"/>
  <c r="F4" i="5"/>
  <c r="D3" i="5"/>
  <c r="B3" i="5"/>
  <c r="F1" i="5"/>
  <c r="H3" i="5" l="1"/>
  <c r="I3" i="5"/>
  <c r="K3" i="5" s="1"/>
  <c r="M3" i="5" s="1"/>
  <c r="B4" i="5" s="1"/>
  <c r="J3" i="5"/>
  <c r="D4" i="5"/>
  <c r="E3" i="5"/>
  <c r="E4" i="5" l="1"/>
  <c r="G4" i="5" s="1"/>
  <c r="H4" i="5" s="1"/>
  <c r="J4" i="5" l="1"/>
  <c r="D5" i="5"/>
  <c r="K4" i="5"/>
  <c r="M4" i="5" s="1"/>
  <c r="B5" i="5" s="1"/>
  <c r="E5" i="5" l="1"/>
  <c r="F5" i="5" l="1"/>
  <c r="G5" i="5" s="1"/>
  <c r="H5" i="5" s="1"/>
  <c r="D6" i="5" l="1"/>
  <c r="J5" i="5"/>
  <c r="K5" i="5"/>
  <c r="M5" i="5" s="1"/>
  <c r="B6" i="5" s="1"/>
  <c r="E6" i="5" l="1"/>
  <c r="F6" i="5" l="1"/>
  <c r="G6" i="5" s="1"/>
  <c r="H6" i="5" s="1"/>
  <c r="I6" i="5" s="1"/>
  <c r="K6" i="5" l="1"/>
  <c r="M6" i="5" s="1"/>
  <c r="B7" i="5" s="1"/>
  <c r="D7" i="5"/>
  <c r="J6" i="5"/>
  <c r="E7" i="5" l="1"/>
  <c r="F7" i="5"/>
  <c r="G7" i="5" s="1"/>
  <c r="H7" i="5" s="1"/>
  <c r="I7" i="5" s="1"/>
  <c r="K7" i="5" l="1"/>
  <c r="M7" i="5" s="1"/>
  <c r="B8" i="5" s="1"/>
  <c r="D8" i="5"/>
  <c r="J7" i="5"/>
  <c r="E8" i="5" l="1"/>
  <c r="F8" i="5" l="1"/>
  <c r="G8" i="5" s="1"/>
  <c r="H8" i="5" s="1"/>
  <c r="I8" i="5" s="1"/>
  <c r="J8" i="5" l="1"/>
  <c r="K8" i="5"/>
  <c r="M8" i="5" s="1"/>
  <c r="B9" i="5" s="1"/>
  <c r="D9" i="5"/>
  <c r="E9" i="5" s="1"/>
  <c r="F9" i="5" l="1"/>
  <c r="G9" i="5" s="1"/>
  <c r="H9" i="5" s="1"/>
  <c r="I9" i="5" s="1"/>
  <c r="J9" i="5" l="1"/>
  <c r="D10" i="5"/>
  <c r="K9" i="5"/>
  <c r="M9" i="5" s="1"/>
  <c r="B10" i="5" s="1"/>
  <c r="E10" i="5" l="1"/>
  <c r="F10" i="5" l="1"/>
  <c r="G10" i="5" s="1"/>
  <c r="H10" i="5" s="1"/>
  <c r="I10" i="5" s="1"/>
  <c r="J10" i="5" l="1"/>
  <c r="D11" i="5"/>
  <c r="K10" i="5"/>
  <c r="M10" i="5" s="1"/>
  <c r="B11" i="5" s="1"/>
  <c r="E11" i="5" l="1"/>
  <c r="F11" i="5" l="1"/>
  <c r="G11" i="5" s="1"/>
  <c r="H11" i="5" s="1"/>
  <c r="I11" i="5" s="1"/>
  <c r="J11" i="5" l="1"/>
  <c r="D12" i="5"/>
  <c r="K11" i="5"/>
  <c r="M11" i="5" s="1"/>
  <c r="B12" i="5" s="1"/>
  <c r="E12" i="5" l="1"/>
  <c r="F12" i="5" l="1"/>
  <c r="G12" i="5" s="1"/>
  <c r="H12" i="5" s="1"/>
  <c r="I12" i="5" s="1"/>
  <c r="D13" i="5" l="1"/>
  <c r="J12" i="5"/>
  <c r="K12" i="5"/>
  <c r="M12" i="5" s="1"/>
  <c r="B13" i="5" s="1"/>
  <c r="E13" i="5" l="1"/>
  <c r="F13" i="5" l="1"/>
  <c r="G13" i="5" s="1"/>
  <c r="H13" i="5" s="1"/>
  <c r="I13" i="5" s="1"/>
  <c r="D14" i="5" l="1"/>
  <c r="J13" i="5"/>
  <c r="K13" i="5"/>
  <c r="M13" i="5" s="1"/>
  <c r="B14" i="5" s="1"/>
  <c r="E14" i="5" l="1"/>
  <c r="F14" i="5"/>
  <c r="G14" i="5" s="1"/>
  <c r="H14" i="5" s="1"/>
  <c r="I14" i="5" s="1"/>
  <c r="J14" i="5" l="1"/>
  <c r="D15" i="5"/>
  <c r="K14" i="5"/>
  <c r="M14" i="5" s="1"/>
  <c r="B15" i="5" s="1"/>
  <c r="E15" i="5" l="1"/>
  <c r="F15" i="5" l="1"/>
  <c r="G15" i="5" s="1"/>
  <c r="H15" i="5" s="1"/>
  <c r="I15" i="5" s="1"/>
  <c r="D16" i="5" l="1"/>
  <c r="J15" i="5"/>
  <c r="K15" i="5"/>
  <c r="M15" i="5" s="1"/>
  <c r="B16" i="5" s="1"/>
  <c r="E16" i="5" l="1"/>
  <c r="F16" i="5" l="1"/>
  <c r="G16" i="5" s="1"/>
  <c r="H16" i="5" s="1"/>
  <c r="I16" i="5" s="1"/>
  <c r="J16" i="5" l="1"/>
  <c r="D17" i="5"/>
  <c r="K16" i="5"/>
  <c r="M16" i="5" s="1"/>
  <c r="B17" i="5" s="1"/>
  <c r="E17" i="5" l="1"/>
  <c r="F17" i="5" l="1"/>
  <c r="G17" i="5" s="1"/>
  <c r="H17" i="5" s="1"/>
  <c r="I17" i="5" s="1"/>
  <c r="D18" i="5" l="1"/>
  <c r="J17" i="5"/>
  <c r="K17" i="5"/>
  <c r="M17" i="5" s="1"/>
  <c r="B18" i="5" s="1"/>
  <c r="E18" i="5" l="1"/>
  <c r="F18" i="5" l="1"/>
  <c r="G18" i="5" s="1"/>
  <c r="H18" i="5" s="1"/>
  <c r="I18" i="5" s="1"/>
  <c r="J18" i="5" l="1"/>
  <c r="D19" i="5"/>
  <c r="K18" i="5"/>
  <c r="M18" i="5" s="1"/>
  <c r="B19" i="5" s="1"/>
  <c r="E19" i="5" l="1"/>
  <c r="F19" i="5" l="1"/>
  <c r="G19" i="5" s="1"/>
  <c r="H19" i="5" s="1"/>
  <c r="I19" i="5" s="1"/>
  <c r="J19" i="5" l="1"/>
  <c r="D20" i="5"/>
  <c r="K19" i="5"/>
  <c r="M19" i="5" s="1"/>
  <c r="B20" i="5" s="1"/>
  <c r="E20" i="5" l="1"/>
  <c r="F20" i="5" l="1"/>
  <c r="G20" i="5" s="1"/>
  <c r="H20" i="5" s="1"/>
  <c r="I20" i="5" s="1"/>
  <c r="D21" i="5" l="1"/>
  <c r="J20" i="5"/>
  <c r="K20" i="5"/>
  <c r="M20" i="5" s="1"/>
  <c r="B21" i="5" s="1"/>
  <c r="E21" i="5" l="1"/>
  <c r="F21" i="5" l="1"/>
  <c r="G21" i="5" s="1"/>
  <c r="H21" i="5" s="1"/>
  <c r="I21" i="5" s="1"/>
  <c r="J21" i="5" l="1"/>
  <c r="D22" i="5"/>
  <c r="K21" i="5"/>
  <c r="M21" i="5" s="1"/>
  <c r="B22" i="5" s="1"/>
  <c r="E22" i="5" l="1"/>
  <c r="F22" i="5" l="1"/>
  <c r="G22" i="5" s="1"/>
  <c r="H22" i="5" s="1"/>
  <c r="I22" i="5" s="1"/>
  <c r="D23" i="5" l="1"/>
  <c r="J22" i="5"/>
  <c r="K22" i="5"/>
  <c r="M22" i="5" s="1"/>
  <c r="B23" i="5" s="1"/>
  <c r="E23" i="5" l="1"/>
  <c r="F23" i="5" l="1"/>
  <c r="G23" i="5" s="1"/>
  <c r="H23" i="5" s="1"/>
  <c r="I23" i="5" s="1"/>
  <c r="D24" i="5" l="1"/>
  <c r="J23" i="5"/>
  <c r="K23" i="5"/>
  <c r="M23" i="5" s="1"/>
  <c r="B24" i="5" s="1"/>
  <c r="E24" i="5" l="1"/>
  <c r="F24" i="5" l="1"/>
  <c r="G24" i="5" s="1"/>
  <c r="H24" i="5" s="1"/>
  <c r="I24" i="5" s="1"/>
  <c r="D25" i="5" l="1"/>
  <c r="J24" i="5"/>
  <c r="K24" i="5"/>
  <c r="M24" i="5" s="1"/>
  <c r="B25" i="5" s="1"/>
  <c r="E25" i="5" l="1"/>
  <c r="F25" i="5" l="1"/>
  <c r="G25" i="5" s="1"/>
  <c r="H25" i="5" s="1"/>
  <c r="I25" i="5" s="1"/>
  <c r="D26" i="5" l="1"/>
  <c r="J25" i="5"/>
  <c r="K25" i="5"/>
  <c r="M25" i="5" s="1"/>
  <c r="B26" i="5" s="1"/>
  <c r="E26" i="5" l="1"/>
  <c r="F26" i="5" l="1"/>
  <c r="G26" i="5" s="1"/>
  <c r="H26" i="5" s="1"/>
  <c r="I26" i="5" s="1"/>
  <c r="D27" i="5" l="1"/>
  <c r="J26" i="5"/>
  <c r="K26" i="5"/>
  <c r="M26" i="5" s="1"/>
  <c r="B27" i="5" s="1"/>
  <c r="E27" i="5" l="1"/>
  <c r="F27" i="5" l="1"/>
  <c r="G27" i="5" s="1"/>
  <c r="H27" i="5" s="1"/>
  <c r="I27" i="5" s="1"/>
  <c r="J27" i="5" l="1"/>
  <c r="K27" i="5"/>
  <c r="M27" i="5" s="1"/>
</calcChain>
</file>

<file path=xl/sharedStrings.xml><?xml version="1.0" encoding="utf-8"?>
<sst xmlns="http://schemas.openxmlformats.org/spreadsheetml/2006/main" count="19" uniqueCount="18">
  <si>
    <t>年份</t>
  </si>
  <si>
    <t>年底年化投報率</t>
    <phoneticPr fontId="1" type="noConversion"/>
  </si>
  <si>
    <t>年初淨值</t>
    <phoneticPr fontId="1" type="noConversion"/>
  </si>
  <si>
    <t>上年度通膨率</t>
    <phoneticPr fontId="1" type="noConversion"/>
  </si>
  <si>
    <t>NA</t>
    <phoneticPr fontId="1" type="noConversion"/>
  </si>
  <si>
    <t>計畫提領金額</t>
    <phoneticPr fontId="1" type="noConversion"/>
  </si>
  <si>
    <t>實際提領率</t>
    <phoneticPr fontId="1" type="noConversion"/>
  </si>
  <si>
    <t>實際提領金額</t>
    <phoneticPr fontId="1" type="noConversion"/>
  </si>
  <si>
    <t>提領後餘額</t>
    <phoneticPr fontId="1" type="noConversion"/>
  </si>
  <si>
    <t xml:space="preserve"> 製表：謝晒的PHP網頁設計 ( https://seanphpbook.blogspot.com )</t>
    <phoneticPr fontId="1" type="noConversion"/>
  </si>
  <si>
    <t>計畫提領率</t>
  </si>
  <si>
    <t>年底淨值</t>
  </si>
  <si>
    <t>調整後提領金額</t>
    <phoneticPr fontId="1" type="noConversion"/>
  </si>
  <si>
    <t>調整後通膨率</t>
    <phoneticPr fontId="1" type="noConversion"/>
  </si>
  <si>
    <t>調整後提領率</t>
    <phoneticPr fontId="1" type="noConversion"/>
  </si>
  <si>
    <t xml:space="preserve"> 淨值:</t>
    <phoneticPr fontId="1" type="noConversion"/>
  </si>
  <si>
    <t xml:space="preserve"> 初始提領:</t>
    <phoneticPr fontId="1" type="noConversion"/>
  </si>
  <si>
    <t>提領率: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</si>
</sst>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444444"/>
      <name val="Arial"/>
      <family val="2"/>
    </font>
    <font>
      <sz val="18"/>
      <color theme="1"/>
      <name val="Arial"/>
      <family val="2"/>
    </font>
    <font>
      <b/>
      <sz val="18"/>
      <color theme="0"/>
      <name val="Arial"/>
      <family val="2"/>
    </font>
    <font>
      <b/>
      <sz val="18"/>
      <color theme="0"/>
      <name val="Microsoft JhengHei"/>
      <family val="2"/>
      <charset val="136"/>
    </font>
    <font>
      <b/>
      <sz val="18"/>
      <name val="Microsoft JhengHei"/>
      <family val="2"/>
      <charset val="136"/>
    </font>
    <font>
      <sz val="18"/>
      <name val="Arial"/>
      <family val="2"/>
    </font>
    <font>
      <b/>
      <sz val="18"/>
      <color rgb="FFFFFFFF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6" fillId="3" borderId="0" xfId="0" applyFont="1" applyFill="1" applyAlignment="1">
      <alignment horizontal="right" vertical="center"/>
    </xf>
    <xf numFmtId="3" fontId="7" fillId="3" borderId="0" xfId="0" applyNumberFormat="1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0" fontId="7" fillId="3" borderId="0" xfId="0" applyNumberFormat="1" applyFont="1" applyFill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right" vertical="top"/>
    </xf>
    <xf numFmtId="38" fontId="3" fillId="0" borderId="1" xfId="0" applyNumberFormat="1" applyFont="1" applyBorder="1" applyAlignment="1">
      <alignment horizontal="right" vertical="top"/>
    </xf>
    <xf numFmtId="10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3" fontId="3" fillId="0" borderId="1" xfId="0" applyNumberFormat="1" applyFont="1" applyBorder="1" applyAlignment="1">
      <alignment horizontal="right" vertical="top"/>
    </xf>
    <xf numFmtId="176" fontId="3" fillId="0" borderId="1" xfId="0" applyNumberFormat="1" applyFont="1" applyBorder="1" applyAlignment="1">
      <alignment horizontal="righ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050F-EDCA-E349-9AFF-80E8831BFE6C}">
  <dimension ref="A1:M28"/>
  <sheetViews>
    <sheetView tabSelected="1" zoomScale="110" zoomScaleNormal="110" workbookViewId="0">
      <selection activeCell="K39" sqref="K39"/>
    </sheetView>
  </sheetViews>
  <sheetFormatPr baseColWidth="10" defaultRowHeight="15"/>
  <cols>
    <col min="1" max="1" width="9.1640625" bestFit="1" customWidth="1"/>
    <col min="2" max="2" width="18.83203125" bestFit="1" customWidth="1"/>
    <col min="3" max="4" width="21.1640625" bestFit="1" customWidth="1"/>
    <col min="5" max="5" width="17.83203125" bestFit="1" customWidth="1"/>
    <col min="6" max="6" width="21.1640625" bestFit="1" customWidth="1"/>
    <col min="7" max="7" width="24.5" bestFit="1" customWidth="1"/>
    <col min="8" max="9" width="21.1640625" bestFit="1" customWidth="1"/>
    <col min="10" max="11" width="17.83203125" bestFit="1" customWidth="1"/>
    <col min="12" max="12" width="24.5" bestFit="1" customWidth="1"/>
    <col min="13" max="13" width="18.83203125" bestFit="1" customWidth="1"/>
  </cols>
  <sheetData>
    <row r="1" spans="1:13" ht="26">
      <c r="A1" s="1" t="s">
        <v>15</v>
      </c>
      <c r="B1" s="2">
        <v>20000000</v>
      </c>
      <c r="C1" s="1" t="s">
        <v>16</v>
      </c>
      <c r="D1" s="2">
        <v>800000</v>
      </c>
      <c r="E1" s="1" t="s">
        <v>17</v>
      </c>
      <c r="F1" s="6">
        <f>D1/B1</f>
        <v>0.04</v>
      </c>
      <c r="G1" s="2"/>
      <c r="H1" s="1"/>
      <c r="J1" s="1"/>
    </row>
    <row r="2" spans="1:13" ht="26">
      <c r="A2" s="3" t="s">
        <v>0</v>
      </c>
      <c r="B2" s="4" t="s">
        <v>2</v>
      </c>
      <c r="C2" s="4" t="s">
        <v>3</v>
      </c>
      <c r="D2" s="4" t="s">
        <v>5</v>
      </c>
      <c r="E2" s="8" t="s">
        <v>10</v>
      </c>
      <c r="F2" s="4" t="s">
        <v>13</v>
      </c>
      <c r="G2" s="4" t="s">
        <v>12</v>
      </c>
      <c r="H2" s="8" t="s">
        <v>14</v>
      </c>
      <c r="I2" s="4" t="s">
        <v>7</v>
      </c>
      <c r="J2" s="8" t="s">
        <v>6</v>
      </c>
      <c r="K2" s="4" t="s">
        <v>8</v>
      </c>
      <c r="L2" s="4" t="s">
        <v>1</v>
      </c>
      <c r="M2" s="8" t="s">
        <v>11</v>
      </c>
    </row>
    <row r="3" spans="1:13" ht="23">
      <c r="A3" s="5">
        <v>2000</v>
      </c>
      <c r="B3" s="10">
        <f>B1</f>
        <v>20000000</v>
      </c>
      <c r="C3" s="9" t="s">
        <v>4</v>
      </c>
      <c r="D3" s="10">
        <f>D1</f>
        <v>800000</v>
      </c>
      <c r="E3" s="11">
        <f>D3/B3</f>
        <v>0.04</v>
      </c>
      <c r="F3" s="12" t="s">
        <v>4</v>
      </c>
      <c r="G3" s="10">
        <f>D3</f>
        <v>800000</v>
      </c>
      <c r="H3" s="11">
        <f>G3/B3</f>
        <v>0.04</v>
      </c>
      <c r="I3" s="10">
        <f>D3</f>
        <v>800000</v>
      </c>
      <c r="J3" s="11">
        <f>I3/B3</f>
        <v>0.04</v>
      </c>
      <c r="K3" s="13">
        <f>B3-I3</f>
        <v>19200000</v>
      </c>
      <c r="L3" s="9">
        <v>-7.0800000000000002E-2</v>
      </c>
      <c r="M3" s="14">
        <f>K3*(1+L3)</f>
        <v>17840640</v>
      </c>
    </row>
    <row r="4" spans="1:13" ht="23">
      <c r="A4" s="5">
        <v>2001</v>
      </c>
      <c r="B4" s="10">
        <f>M3</f>
        <v>17840640</v>
      </c>
      <c r="C4" s="9">
        <v>3.4000000000000002E-2</v>
      </c>
      <c r="D4" s="10">
        <f>I3*(1+C4)</f>
        <v>827200</v>
      </c>
      <c r="E4" s="11">
        <f>D4/B4</f>
        <v>4.6366049648443104E-2</v>
      </c>
      <c r="F4" s="11">
        <f>IF(AND(L3&lt;0,E4&gt;=$F$1),0,(IF(C4&gt;0.06,0.06,C4)))</f>
        <v>0</v>
      </c>
      <c r="G4" s="10">
        <f>I3*(1+F4)</f>
        <v>800000</v>
      </c>
      <c r="H4" s="11">
        <f>G4/B4</f>
        <v>4.4841440665805712E-2</v>
      </c>
      <c r="I4" s="10">
        <f>IF(H4&gt;($F$1*1.2),G4*0.9,IF(H4&lt;($F$1*0.8),G4*1.1,G4))</f>
        <v>800000</v>
      </c>
      <c r="J4" s="11">
        <f t="shared" ref="J4:J27" si="0">I4/B4</f>
        <v>4.4841440665805712E-2</v>
      </c>
      <c r="K4" s="13">
        <f t="shared" ref="K4:K27" si="1">B4-I4</f>
        <v>17040640</v>
      </c>
      <c r="L4" s="9">
        <v>-0.11220000000000001</v>
      </c>
      <c r="M4" s="14">
        <f t="shared" ref="M4:M27" si="2">K4*(1+L4)</f>
        <v>15128680.192</v>
      </c>
    </row>
    <row r="5" spans="1:13" ht="23">
      <c r="A5" s="5">
        <v>2002</v>
      </c>
      <c r="B5" s="10">
        <f t="shared" ref="B5:B27" si="3">M4</f>
        <v>15128680.192</v>
      </c>
      <c r="C5" s="9">
        <v>2.7999999999999997E-2</v>
      </c>
      <c r="D5" s="10">
        <f t="shared" ref="D5:D27" si="4">I4*(1+C5)</f>
        <v>822400</v>
      </c>
      <c r="E5" s="11">
        <f t="shared" ref="E5:E27" si="5">D5/B5</f>
        <v>5.4360326846943502E-2</v>
      </c>
      <c r="F5" s="11">
        <f t="shared" ref="F5:F27" si="6">IF(AND(L4&lt;0,E5&gt;=$F$1),0,(IF(C5&gt;0.06,0.06,C5)))</f>
        <v>0</v>
      </c>
      <c r="G5" s="10">
        <f t="shared" ref="G5:G27" si="7">I4*(1+F5)</f>
        <v>800000</v>
      </c>
      <c r="H5" s="11">
        <f t="shared" ref="H5:H27" si="8">G5/B5</f>
        <v>5.287969537640419E-2</v>
      </c>
      <c r="I5" s="10">
        <f t="shared" ref="I5:I27" si="9">IF(H5&gt;($F$1*1.2),G5*0.9,IF(H5&lt;($F$1*0.8),G5*1.1,G5))</f>
        <v>720000</v>
      </c>
      <c r="J5" s="11">
        <f t="shared" si="0"/>
        <v>4.7591725838763768E-2</v>
      </c>
      <c r="K5" s="13">
        <f t="shared" si="1"/>
        <v>14408680.192</v>
      </c>
      <c r="L5" s="9">
        <v>-0.31909999999999999</v>
      </c>
      <c r="M5" s="14">
        <f t="shared" si="2"/>
        <v>9810870.3427328002</v>
      </c>
    </row>
    <row r="6" spans="1:13" ht="23">
      <c r="A6" s="5">
        <v>2003</v>
      </c>
      <c r="B6" s="10">
        <f t="shared" si="3"/>
        <v>9810870.3427328002</v>
      </c>
      <c r="C6" s="9">
        <v>1.6E-2</v>
      </c>
      <c r="D6" s="10">
        <f t="shared" si="4"/>
        <v>731520</v>
      </c>
      <c r="E6" s="11">
        <f t="shared" si="5"/>
        <v>7.4562192185309878E-2</v>
      </c>
      <c r="F6" s="11">
        <f t="shared" si="6"/>
        <v>0</v>
      </c>
      <c r="G6" s="10">
        <f t="shared" si="7"/>
        <v>720000</v>
      </c>
      <c r="H6" s="11">
        <f t="shared" si="8"/>
        <v>7.3387984434360107E-2</v>
      </c>
      <c r="I6" s="10">
        <f t="shared" si="9"/>
        <v>648000</v>
      </c>
      <c r="J6" s="11">
        <f t="shared" si="0"/>
        <v>6.6049185990924103E-2</v>
      </c>
      <c r="K6" s="13">
        <f t="shared" si="1"/>
        <v>9162870.3427328002</v>
      </c>
      <c r="L6" s="9">
        <v>0.11789999999999999</v>
      </c>
      <c r="M6" s="14">
        <f t="shared" si="2"/>
        <v>10243172.756140996</v>
      </c>
    </row>
    <row r="7" spans="1:13" ht="23">
      <c r="A7" s="5">
        <v>2004</v>
      </c>
      <c r="B7" s="10">
        <f t="shared" si="3"/>
        <v>10243172.756140996</v>
      </c>
      <c r="C7" s="9">
        <v>2.3E-2</v>
      </c>
      <c r="D7" s="10">
        <f t="shared" si="4"/>
        <v>662903.99999999988</v>
      </c>
      <c r="E7" s="11">
        <f t="shared" si="5"/>
        <v>6.4716666972406092E-2</v>
      </c>
      <c r="F7" s="11">
        <f t="shared" si="6"/>
        <v>2.3E-2</v>
      </c>
      <c r="G7" s="10">
        <f t="shared" si="7"/>
        <v>662903.99999999988</v>
      </c>
      <c r="H7" s="11">
        <f t="shared" si="8"/>
        <v>6.4716666972406092E-2</v>
      </c>
      <c r="I7" s="10">
        <f t="shared" si="9"/>
        <v>596613.59999999986</v>
      </c>
      <c r="J7" s="11">
        <f t="shared" si="0"/>
        <v>5.8245000275165479E-2</v>
      </c>
      <c r="K7" s="13">
        <f t="shared" si="1"/>
        <v>9646559.1561409961</v>
      </c>
      <c r="L7" s="9">
        <v>7.3300000000000004E-2</v>
      </c>
      <c r="M7" s="14">
        <f t="shared" si="2"/>
        <v>10353651.94228613</v>
      </c>
    </row>
    <row r="8" spans="1:13" ht="23">
      <c r="A8" s="5">
        <v>2005</v>
      </c>
      <c r="B8" s="10">
        <f t="shared" si="3"/>
        <v>10353651.94228613</v>
      </c>
      <c r="C8" s="9">
        <v>2.7000000000000003E-2</v>
      </c>
      <c r="D8" s="10">
        <f t="shared" si="4"/>
        <v>612722.16719999979</v>
      </c>
      <c r="E8" s="11">
        <f t="shared" si="5"/>
        <v>5.9179328281022757E-2</v>
      </c>
      <c r="F8" s="11">
        <f t="shared" si="6"/>
        <v>2.7000000000000003E-2</v>
      </c>
      <c r="G8" s="10">
        <f t="shared" si="7"/>
        <v>612722.16719999979</v>
      </c>
      <c r="H8" s="11">
        <f t="shared" si="8"/>
        <v>5.9179328281022757E-2</v>
      </c>
      <c r="I8" s="10">
        <f t="shared" si="9"/>
        <v>551449.95047999988</v>
      </c>
      <c r="J8" s="11">
        <f t="shared" si="0"/>
        <v>5.3261395452920489E-2</v>
      </c>
      <c r="K8" s="13">
        <f t="shared" si="1"/>
        <v>9802201.9918061309</v>
      </c>
      <c r="L8" s="9">
        <v>0.28589999999999999</v>
      </c>
      <c r="M8" s="14">
        <f t="shared" si="2"/>
        <v>12604651.541263504</v>
      </c>
    </row>
    <row r="9" spans="1:13" ht="23">
      <c r="A9" s="5">
        <v>2006</v>
      </c>
      <c r="B9" s="10">
        <f t="shared" si="3"/>
        <v>12604651.541263504</v>
      </c>
      <c r="C9" s="9">
        <v>3.4000000000000002E-2</v>
      </c>
      <c r="D9" s="10">
        <f t="shared" si="4"/>
        <v>570199.24879631994</v>
      </c>
      <c r="E9" s="11">
        <f t="shared" si="5"/>
        <v>4.5237208417041458E-2</v>
      </c>
      <c r="F9" s="11">
        <f t="shared" si="6"/>
        <v>3.4000000000000002E-2</v>
      </c>
      <c r="G9" s="10">
        <f t="shared" si="7"/>
        <v>570199.24879631994</v>
      </c>
      <c r="H9" s="11">
        <f t="shared" si="8"/>
        <v>4.5237208417041458E-2</v>
      </c>
      <c r="I9" s="10">
        <f t="shared" si="9"/>
        <v>570199.24879631994</v>
      </c>
      <c r="J9" s="11">
        <f t="shared" si="0"/>
        <v>4.5237208417041458E-2</v>
      </c>
      <c r="K9" s="13">
        <f t="shared" si="1"/>
        <v>12034452.292467184</v>
      </c>
      <c r="L9" s="9">
        <v>8.8599999999999998E-2</v>
      </c>
      <c r="M9" s="14">
        <f t="shared" si="2"/>
        <v>13100704.765579777</v>
      </c>
    </row>
    <row r="10" spans="1:13" ht="23">
      <c r="A10" s="5">
        <v>2007</v>
      </c>
      <c r="B10" s="10">
        <f t="shared" si="3"/>
        <v>13100704.765579777</v>
      </c>
      <c r="C10" s="9">
        <v>3.2000000000000001E-2</v>
      </c>
      <c r="D10" s="10">
        <f t="shared" si="4"/>
        <v>588445.62475780223</v>
      </c>
      <c r="E10" s="11">
        <f t="shared" si="5"/>
        <v>4.491709684992358E-2</v>
      </c>
      <c r="F10" s="11">
        <f t="shared" si="6"/>
        <v>3.2000000000000001E-2</v>
      </c>
      <c r="G10" s="10">
        <f t="shared" si="7"/>
        <v>588445.62475780223</v>
      </c>
      <c r="H10" s="11">
        <f t="shared" si="8"/>
        <v>4.491709684992358E-2</v>
      </c>
      <c r="I10" s="10">
        <f t="shared" si="9"/>
        <v>588445.62475780223</v>
      </c>
      <c r="J10" s="11">
        <f t="shared" si="0"/>
        <v>4.491709684992358E-2</v>
      </c>
      <c r="K10" s="13">
        <f t="shared" si="1"/>
        <v>12512259.140821975</v>
      </c>
      <c r="L10" s="9">
        <v>3.5999999999999999E-3</v>
      </c>
      <c r="M10" s="14">
        <f t="shared" si="2"/>
        <v>12557303.273728935</v>
      </c>
    </row>
    <row r="11" spans="1:13" ht="23">
      <c r="A11" s="5">
        <v>2008</v>
      </c>
      <c r="B11" s="10">
        <f t="shared" si="3"/>
        <v>12557303.273728935</v>
      </c>
      <c r="C11" s="9">
        <v>2.8999999999999998E-2</v>
      </c>
      <c r="D11" s="10">
        <f t="shared" si="4"/>
        <v>605510.5478757784</v>
      </c>
      <c r="E11" s="11">
        <f t="shared" si="5"/>
        <v>4.821979167633577E-2</v>
      </c>
      <c r="F11" s="11">
        <f t="shared" si="6"/>
        <v>2.8999999999999998E-2</v>
      </c>
      <c r="G11" s="10">
        <f t="shared" si="7"/>
        <v>605510.5478757784</v>
      </c>
      <c r="H11" s="11">
        <f t="shared" si="8"/>
        <v>4.821979167633577E-2</v>
      </c>
      <c r="I11" s="10">
        <f t="shared" si="9"/>
        <v>544959.49308820057</v>
      </c>
      <c r="J11" s="11">
        <f t="shared" si="0"/>
        <v>4.3397812508702192E-2</v>
      </c>
      <c r="K11" s="13">
        <f t="shared" si="1"/>
        <v>12012343.780640734</v>
      </c>
      <c r="L11" s="9">
        <v>-0.38490000000000002</v>
      </c>
      <c r="M11" s="14">
        <f t="shared" si="2"/>
        <v>7388792.6594721153</v>
      </c>
    </row>
    <row r="12" spans="1:13" ht="23">
      <c r="A12" s="5">
        <v>2009</v>
      </c>
      <c r="B12" s="10">
        <f t="shared" si="3"/>
        <v>7388792.6594721153</v>
      </c>
      <c r="C12" s="9">
        <v>3.7999999999999999E-2</v>
      </c>
      <c r="D12" s="10">
        <f t="shared" si="4"/>
        <v>565667.95382555225</v>
      </c>
      <c r="E12" s="11">
        <f t="shared" si="5"/>
        <v>7.6557562229113335E-2</v>
      </c>
      <c r="F12" s="11">
        <f t="shared" si="6"/>
        <v>0</v>
      </c>
      <c r="G12" s="10">
        <f t="shared" si="7"/>
        <v>544959.49308820057</v>
      </c>
      <c r="H12" s="11">
        <f t="shared" si="8"/>
        <v>7.375487690666023E-2</v>
      </c>
      <c r="I12" s="10">
        <f t="shared" si="9"/>
        <v>490463.5437793805</v>
      </c>
      <c r="J12" s="11">
        <f t="shared" si="0"/>
        <v>6.6379389215994206E-2</v>
      </c>
      <c r="K12" s="13">
        <f t="shared" si="1"/>
        <v>6898329.1156927347</v>
      </c>
      <c r="L12" s="9">
        <v>0.30809999999999998</v>
      </c>
      <c r="M12" s="14">
        <f t="shared" si="2"/>
        <v>9023704.3162376657</v>
      </c>
    </row>
    <row r="13" spans="1:13" ht="23">
      <c r="A13" s="5">
        <v>2010</v>
      </c>
      <c r="B13" s="10">
        <f t="shared" si="3"/>
        <v>9023704.3162376657</v>
      </c>
      <c r="C13" s="9">
        <v>-4.0000000000000001E-3</v>
      </c>
      <c r="D13" s="10">
        <f t="shared" si="4"/>
        <v>488501.689604263</v>
      </c>
      <c r="E13" s="11">
        <f t="shared" si="5"/>
        <v>5.4135383040558052E-2</v>
      </c>
      <c r="F13" s="11">
        <f t="shared" si="6"/>
        <v>-4.0000000000000001E-3</v>
      </c>
      <c r="G13" s="10">
        <f t="shared" si="7"/>
        <v>488501.689604263</v>
      </c>
      <c r="H13" s="11">
        <f t="shared" si="8"/>
        <v>5.4135383040558052E-2</v>
      </c>
      <c r="I13" s="10">
        <f t="shared" si="9"/>
        <v>439651.5206438367</v>
      </c>
      <c r="J13" s="11">
        <f t="shared" si="0"/>
        <v>4.8721844736502248E-2</v>
      </c>
      <c r="K13" s="13">
        <f t="shared" si="1"/>
        <v>8584052.7955938298</v>
      </c>
      <c r="L13" s="9">
        <v>0.22059999999999999</v>
      </c>
      <c r="M13" s="14">
        <f t="shared" si="2"/>
        <v>10477694.842301829</v>
      </c>
    </row>
    <row r="14" spans="1:13" ht="23">
      <c r="A14" s="5">
        <v>2011</v>
      </c>
      <c r="B14" s="10">
        <f t="shared" si="3"/>
        <v>10477694.842301829</v>
      </c>
      <c r="C14" s="9">
        <v>1.6E-2</v>
      </c>
      <c r="D14" s="10">
        <f t="shared" si="4"/>
        <v>446685.94497413811</v>
      </c>
      <c r="E14" s="11">
        <f t="shared" si="5"/>
        <v>4.2632081931869507E-2</v>
      </c>
      <c r="F14" s="11">
        <f t="shared" si="6"/>
        <v>1.6E-2</v>
      </c>
      <c r="G14" s="10">
        <f t="shared" si="7"/>
        <v>446685.94497413811</v>
      </c>
      <c r="H14" s="11">
        <f t="shared" si="8"/>
        <v>4.2632081931869507E-2</v>
      </c>
      <c r="I14" s="10">
        <f t="shared" si="9"/>
        <v>446685.94497413811</v>
      </c>
      <c r="J14" s="11">
        <f t="shared" si="0"/>
        <v>4.2632081931869507E-2</v>
      </c>
      <c r="K14" s="13">
        <f t="shared" si="1"/>
        <v>10031008.897327691</v>
      </c>
      <c r="L14" s="9">
        <v>-3.8199999999999998E-2</v>
      </c>
      <c r="M14" s="14">
        <f t="shared" si="2"/>
        <v>9647824.3574497737</v>
      </c>
    </row>
    <row r="15" spans="1:13" ht="23">
      <c r="A15" s="5">
        <v>2012</v>
      </c>
      <c r="B15" s="10">
        <f t="shared" si="3"/>
        <v>9647824.3574497737</v>
      </c>
      <c r="C15" s="9">
        <v>3.2000000000000001E-2</v>
      </c>
      <c r="D15" s="10">
        <f t="shared" si="4"/>
        <v>460979.89521331055</v>
      </c>
      <c r="E15" s="11">
        <f t="shared" si="5"/>
        <v>4.7780709736631462E-2</v>
      </c>
      <c r="F15" s="11">
        <f t="shared" si="6"/>
        <v>0</v>
      </c>
      <c r="G15" s="10">
        <f t="shared" si="7"/>
        <v>446685.94497413811</v>
      </c>
      <c r="H15" s="11">
        <f t="shared" si="8"/>
        <v>4.6299137341697147E-2</v>
      </c>
      <c r="I15" s="10">
        <f t="shared" si="9"/>
        <v>446685.94497413811</v>
      </c>
      <c r="J15" s="11">
        <f t="shared" si="0"/>
        <v>4.6299137341697147E-2</v>
      </c>
      <c r="K15" s="13">
        <f t="shared" si="1"/>
        <v>9201138.4124756362</v>
      </c>
      <c r="L15" s="9">
        <v>0.1454</v>
      </c>
      <c r="M15" s="14">
        <f t="shared" si="2"/>
        <v>10538983.937649593</v>
      </c>
    </row>
    <row r="16" spans="1:13" ht="23">
      <c r="A16" s="5">
        <v>2013</v>
      </c>
      <c r="B16" s="10">
        <f t="shared" si="3"/>
        <v>10538983.937649593</v>
      </c>
      <c r="C16" s="9">
        <v>2.1000000000000001E-2</v>
      </c>
      <c r="D16" s="10">
        <f t="shared" si="4"/>
        <v>456066.34981859499</v>
      </c>
      <c r="E16" s="11">
        <f t="shared" si="5"/>
        <v>4.3274223826201885E-2</v>
      </c>
      <c r="F16" s="11">
        <f t="shared" si="6"/>
        <v>2.1000000000000001E-2</v>
      </c>
      <c r="G16" s="10">
        <f t="shared" si="7"/>
        <v>456066.34981859499</v>
      </c>
      <c r="H16" s="11">
        <f t="shared" si="8"/>
        <v>4.3274223826201885E-2</v>
      </c>
      <c r="I16" s="10">
        <f t="shared" si="9"/>
        <v>456066.34981859499</v>
      </c>
      <c r="J16" s="11">
        <f t="shared" si="0"/>
        <v>4.3274223826201885E-2</v>
      </c>
      <c r="K16" s="13">
        <f t="shared" si="1"/>
        <v>10082917.587830998</v>
      </c>
      <c r="L16" s="9">
        <v>0.18100000000000002</v>
      </c>
      <c r="M16" s="14">
        <f t="shared" si="2"/>
        <v>11907925.671228409</v>
      </c>
    </row>
    <row r="17" spans="1:13" ht="23">
      <c r="A17" s="5">
        <v>2014</v>
      </c>
      <c r="B17" s="10">
        <f t="shared" si="3"/>
        <v>11907925.671228409</v>
      </c>
      <c r="C17" s="9">
        <v>1.4999999999999999E-2</v>
      </c>
      <c r="D17" s="10">
        <f t="shared" si="4"/>
        <v>462907.34506587387</v>
      </c>
      <c r="E17" s="11">
        <f t="shared" si="5"/>
        <v>3.8873886002189065E-2</v>
      </c>
      <c r="F17" s="11">
        <f t="shared" si="6"/>
        <v>1.4999999999999999E-2</v>
      </c>
      <c r="G17" s="10">
        <f t="shared" si="7"/>
        <v>462907.34506587387</v>
      </c>
      <c r="H17" s="11">
        <f t="shared" si="8"/>
        <v>3.8873886002189065E-2</v>
      </c>
      <c r="I17" s="10">
        <f t="shared" si="9"/>
        <v>462907.34506587387</v>
      </c>
      <c r="J17" s="11">
        <f t="shared" si="0"/>
        <v>3.8873886002189065E-2</v>
      </c>
      <c r="K17" s="13">
        <f t="shared" si="1"/>
        <v>11445018.326162536</v>
      </c>
      <c r="L17" s="9">
        <v>0.18940000000000001</v>
      </c>
      <c r="M17" s="14">
        <f t="shared" si="2"/>
        <v>13612704.797137721</v>
      </c>
    </row>
    <row r="18" spans="1:13" ht="23">
      <c r="A18" s="5">
        <v>2015</v>
      </c>
      <c r="B18" s="10">
        <f t="shared" si="3"/>
        <v>13612704.797137721</v>
      </c>
      <c r="C18" s="9">
        <v>1.6E-2</v>
      </c>
      <c r="D18" s="10">
        <f t="shared" si="4"/>
        <v>470313.86258692783</v>
      </c>
      <c r="E18" s="11">
        <f t="shared" si="5"/>
        <v>3.4549626220192371E-2</v>
      </c>
      <c r="F18" s="11">
        <f t="shared" si="6"/>
        <v>1.6E-2</v>
      </c>
      <c r="G18" s="10">
        <f t="shared" si="7"/>
        <v>470313.86258692783</v>
      </c>
      <c r="H18" s="11">
        <f t="shared" si="8"/>
        <v>3.4549626220192371E-2</v>
      </c>
      <c r="I18" s="10">
        <f t="shared" si="9"/>
        <v>470313.86258692783</v>
      </c>
      <c r="J18" s="11">
        <f t="shared" si="0"/>
        <v>3.4549626220192371E-2</v>
      </c>
      <c r="K18" s="13">
        <f t="shared" si="1"/>
        <v>13142390.934550792</v>
      </c>
      <c r="L18" s="9">
        <v>9.4700000000000006E-2</v>
      </c>
      <c r="M18" s="14">
        <f t="shared" si="2"/>
        <v>14386975.356052753</v>
      </c>
    </row>
    <row r="19" spans="1:13" ht="23">
      <c r="A19" s="5">
        <v>2016</v>
      </c>
      <c r="B19" s="10">
        <f t="shared" si="3"/>
        <v>14386975.356052753</v>
      </c>
      <c r="C19" s="9">
        <v>1E-3</v>
      </c>
      <c r="D19" s="10">
        <f t="shared" si="4"/>
        <v>470784.17644951469</v>
      </c>
      <c r="E19" s="11">
        <f t="shared" si="5"/>
        <v>3.2722943134218328E-2</v>
      </c>
      <c r="F19" s="11">
        <f t="shared" si="6"/>
        <v>1E-3</v>
      </c>
      <c r="G19" s="10">
        <f t="shared" si="7"/>
        <v>470784.17644951469</v>
      </c>
      <c r="H19" s="11">
        <f t="shared" si="8"/>
        <v>3.2722943134218328E-2</v>
      </c>
      <c r="I19" s="10">
        <f t="shared" si="9"/>
        <v>470784.17644951469</v>
      </c>
      <c r="J19" s="11">
        <f t="shared" si="0"/>
        <v>3.2722943134218328E-2</v>
      </c>
      <c r="K19" s="13">
        <f t="shared" si="1"/>
        <v>13916191.179603238</v>
      </c>
      <c r="L19" s="9">
        <v>0.12050000000000001</v>
      </c>
      <c r="M19" s="14">
        <f t="shared" si="2"/>
        <v>15593092.216745429</v>
      </c>
    </row>
    <row r="20" spans="1:13" ht="23">
      <c r="A20" s="5">
        <v>2017</v>
      </c>
      <c r="B20" s="10">
        <f t="shared" si="3"/>
        <v>15593092.216745429</v>
      </c>
      <c r="C20" s="9">
        <v>1.3000000000000001E-2</v>
      </c>
      <c r="D20" s="10">
        <f t="shared" si="4"/>
        <v>476904.37074335833</v>
      </c>
      <c r="E20" s="11">
        <f t="shared" si="5"/>
        <v>3.0584335942758712E-2</v>
      </c>
      <c r="F20" s="11">
        <f t="shared" si="6"/>
        <v>1.3000000000000001E-2</v>
      </c>
      <c r="G20" s="10">
        <f t="shared" si="7"/>
        <v>476904.37074335833</v>
      </c>
      <c r="H20" s="11">
        <f t="shared" si="8"/>
        <v>3.0584335942758712E-2</v>
      </c>
      <c r="I20" s="10">
        <f t="shared" si="9"/>
        <v>524594.80781769427</v>
      </c>
      <c r="J20" s="11">
        <f t="shared" si="0"/>
        <v>3.3642769537034586E-2</v>
      </c>
      <c r="K20" s="13">
        <f t="shared" si="1"/>
        <v>15068497.408927735</v>
      </c>
      <c r="L20" s="9">
        <v>9.5399999999999985E-2</v>
      </c>
      <c r="M20" s="14">
        <f t="shared" si="2"/>
        <v>16506032.061739439</v>
      </c>
    </row>
    <row r="21" spans="1:13" ht="23">
      <c r="A21" s="5">
        <v>2018</v>
      </c>
      <c r="B21" s="10">
        <f t="shared" si="3"/>
        <v>16506032.061739439</v>
      </c>
      <c r="C21" s="9">
        <v>2.1000000000000001E-2</v>
      </c>
      <c r="D21" s="10">
        <f t="shared" si="4"/>
        <v>535611.29878186574</v>
      </c>
      <c r="E21" s="11">
        <f t="shared" si="5"/>
        <v>3.2449427989625627E-2</v>
      </c>
      <c r="F21" s="11">
        <f t="shared" si="6"/>
        <v>2.1000000000000001E-2</v>
      </c>
      <c r="G21" s="10">
        <f t="shared" si="7"/>
        <v>535611.29878186574</v>
      </c>
      <c r="H21" s="11">
        <f t="shared" si="8"/>
        <v>3.2449427989625627E-2</v>
      </c>
      <c r="I21" s="10">
        <f t="shared" si="9"/>
        <v>535611.29878186574</v>
      </c>
      <c r="J21" s="11">
        <f t="shared" si="0"/>
        <v>3.2449427989625627E-2</v>
      </c>
      <c r="K21" s="13">
        <f t="shared" si="1"/>
        <v>15970420.762957573</v>
      </c>
      <c r="L21" s="9">
        <v>-4.6100000000000002E-2</v>
      </c>
      <c r="M21" s="14">
        <f t="shared" si="2"/>
        <v>15234184.365785228</v>
      </c>
    </row>
    <row r="22" spans="1:13" ht="23">
      <c r="A22" s="5">
        <v>2019</v>
      </c>
      <c r="B22" s="10">
        <f t="shared" si="3"/>
        <v>15234184.365785228</v>
      </c>
      <c r="C22" s="9">
        <v>2.4E-2</v>
      </c>
      <c r="D22" s="10">
        <f t="shared" si="4"/>
        <v>548465.96995263058</v>
      </c>
      <c r="E22" s="11">
        <f t="shared" si="5"/>
        <v>3.6002319309226802E-2</v>
      </c>
      <c r="F22" s="11">
        <f t="shared" si="6"/>
        <v>2.4E-2</v>
      </c>
      <c r="G22" s="10">
        <f t="shared" si="7"/>
        <v>548465.96995263058</v>
      </c>
      <c r="H22" s="11">
        <f t="shared" si="8"/>
        <v>3.6002319309226802E-2</v>
      </c>
      <c r="I22" s="10">
        <f t="shared" si="9"/>
        <v>548465.96995263058</v>
      </c>
      <c r="J22" s="11">
        <f t="shared" si="0"/>
        <v>3.6002319309226802E-2</v>
      </c>
      <c r="K22" s="13">
        <f t="shared" si="1"/>
        <v>14685718.395832598</v>
      </c>
      <c r="L22" s="9">
        <v>0.2974</v>
      </c>
      <c r="M22" s="14">
        <f t="shared" si="2"/>
        <v>19053251.046753213</v>
      </c>
    </row>
    <row r="23" spans="1:13" ht="23">
      <c r="A23" s="5">
        <v>2020</v>
      </c>
      <c r="B23" s="10">
        <f t="shared" si="3"/>
        <v>19053251.046753213</v>
      </c>
      <c r="C23" s="9">
        <v>1.8000000000000002E-2</v>
      </c>
      <c r="D23" s="10">
        <f t="shared" si="4"/>
        <v>558338.35741177795</v>
      </c>
      <c r="E23" s="11">
        <f t="shared" si="5"/>
        <v>2.9304099129419812E-2</v>
      </c>
      <c r="F23" s="11">
        <f t="shared" si="6"/>
        <v>1.8000000000000002E-2</v>
      </c>
      <c r="G23" s="10">
        <f t="shared" si="7"/>
        <v>558338.35741177795</v>
      </c>
      <c r="H23" s="11">
        <f t="shared" si="8"/>
        <v>2.9304099129419812E-2</v>
      </c>
      <c r="I23" s="10">
        <f t="shared" si="9"/>
        <v>614172.19315295585</v>
      </c>
      <c r="J23" s="11">
        <f t="shared" si="0"/>
        <v>3.2234509042361796E-2</v>
      </c>
      <c r="K23" s="13">
        <f t="shared" si="1"/>
        <v>18439078.853600256</v>
      </c>
      <c r="L23" s="9">
        <v>6.9500000000000006E-2</v>
      </c>
      <c r="M23" s="14">
        <f t="shared" si="2"/>
        <v>19720594.833925474</v>
      </c>
    </row>
    <row r="24" spans="1:13" ht="23">
      <c r="A24" s="5">
        <v>2021</v>
      </c>
      <c r="B24" s="10">
        <f t="shared" si="3"/>
        <v>19720594.833925474</v>
      </c>
      <c r="C24" s="9">
        <v>1.2E-2</v>
      </c>
      <c r="D24" s="10">
        <f t="shared" si="4"/>
        <v>621542.25947079132</v>
      </c>
      <c r="E24" s="11">
        <f t="shared" si="5"/>
        <v>3.1517419464525881E-2</v>
      </c>
      <c r="F24" s="11">
        <f t="shared" si="6"/>
        <v>1.2E-2</v>
      </c>
      <c r="G24" s="10">
        <f t="shared" si="7"/>
        <v>621542.25947079132</v>
      </c>
      <c r="H24" s="11">
        <f t="shared" si="8"/>
        <v>3.1517419464525881E-2</v>
      </c>
      <c r="I24" s="10">
        <f t="shared" si="9"/>
        <v>683696.48541787046</v>
      </c>
      <c r="J24" s="11">
        <f t="shared" si="0"/>
        <v>3.466916141097847E-2</v>
      </c>
      <c r="K24" s="13">
        <f t="shared" si="1"/>
        <v>19036898.348507605</v>
      </c>
      <c r="L24" s="9">
        <v>0.28970000000000001</v>
      </c>
      <c r="M24" s="14">
        <f t="shared" si="2"/>
        <v>24551887.80007026</v>
      </c>
    </row>
    <row r="25" spans="1:13" ht="23">
      <c r="A25" s="5">
        <v>2022</v>
      </c>
      <c r="B25" s="10">
        <f t="shared" si="3"/>
        <v>24551887.80007026</v>
      </c>
      <c r="C25" s="9">
        <v>4.7E-2</v>
      </c>
      <c r="D25" s="10">
        <f t="shared" si="4"/>
        <v>715830.22023251036</v>
      </c>
      <c r="E25" s="11">
        <f t="shared" si="5"/>
        <v>2.9155811808103078E-2</v>
      </c>
      <c r="F25" s="11">
        <f t="shared" si="6"/>
        <v>4.7E-2</v>
      </c>
      <c r="G25" s="10">
        <f t="shared" si="7"/>
        <v>715830.22023251036</v>
      </c>
      <c r="H25" s="11">
        <f t="shared" si="8"/>
        <v>2.9155811808103078E-2</v>
      </c>
      <c r="I25" s="10">
        <f t="shared" si="9"/>
        <v>787413.2422557614</v>
      </c>
      <c r="J25" s="11">
        <f t="shared" si="0"/>
        <v>3.2071392988913386E-2</v>
      </c>
      <c r="K25" s="13">
        <f t="shared" si="1"/>
        <v>23764474.557814498</v>
      </c>
      <c r="L25" s="9">
        <v>-0.1288</v>
      </c>
      <c r="M25" s="14">
        <f t="shared" si="2"/>
        <v>20703610.234767988</v>
      </c>
    </row>
    <row r="26" spans="1:13" ht="23">
      <c r="A26" s="5">
        <v>2023</v>
      </c>
      <c r="B26" s="10">
        <f t="shared" si="3"/>
        <v>20703610.234767988</v>
      </c>
      <c r="C26" s="9">
        <v>0.08</v>
      </c>
      <c r="D26" s="10">
        <f t="shared" si="4"/>
        <v>850406.3016362224</v>
      </c>
      <c r="E26" s="11">
        <f t="shared" si="5"/>
        <v>4.1075266197202552E-2</v>
      </c>
      <c r="F26" s="11">
        <f t="shared" si="6"/>
        <v>0</v>
      </c>
      <c r="G26" s="10">
        <f t="shared" si="7"/>
        <v>787413.2422557614</v>
      </c>
      <c r="H26" s="11">
        <f t="shared" si="8"/>
        <v>3.8032653886298659E-2</v>
      </c>
      <c r="I26" s="10">
        <f t="shared" si="9"/>
        <v>787413.2422557614</v>
      </c>
      <c r="J26" s="11">
        <f t="shared" si="0"/>
        <v>3.8032653886298659E-2</v>
      </c>
      <c r="K26" s="13">
        <f t="shared" si="1"/>
        <v>19916196.992512226</v>
      </c>
      <c r="L26" s="9">
        <v>0.18539999999999998</v>
      </c>
      <c r="M26" s="14">
        <f t="shared" si="2"/>
        <v>23608659.914923992</v>
      </c>
    </row>
    <row r="27" spans="1:13" ht="23">
      <c r="A27" s="5">
        <v>2024</v>
      </c>
      <c r="B27" s="10">
        <f t="shared" si="3"/>
        <v>23608659.914923992</v>
      </c>
      <c r="C27" s="9">
        <v>4.0999999999999995E-2</v>
      </c>
      <c r="D27" s="10">
        <f t="shared" si="4"/>
        <v>819697.18518824759</v>
      </c>
      <c r="E27" s="11">
        <f t="shared" si="5"/>
        <v>3.4720191156215677E-2</v>
      </c>
      <c r="F27" s="11">
        <f t="shared" si="6"/>
        <v>4.0999999999999995E-2</v>
      </c>
      <c r="G27" s="10">
        <f t="shared" si="7"/>
        <v>819697.18518824759</v>
      </c>
      <c r="H27" s="11">
        <f t="shared" si="8"/>
        <v>3.4720191156215677E-2</v>
      </c>
      <c r="I27" s="10">
        <f t="shared" si="9"/>
        <v>819697.18518824759</v>
      </c>
      <c r="J27" s="11">
        <f t="shared" si="0"/>
        <v>3.4720191156215677E-2</v>
      </c>
      <c r="K27" s="13">
        <f t="shared" si="1"/>
        <v>22788962.729735743</v>
      </c>
      <c r="L27" s="9">
        <v>0.25640000000000002</v>
      </c>
      <c r="M27" s="14">
        <f t="shared" si="2"/>
        <v>28632052.773639988</v>
      </c>
    </row>
    <row r="28" spans="1:13" ht="26">
      <c r="A28" s="7" t="s">
        <v>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</sheetData>
  <mergeCells count="1">
    <mergeCell ref="A28:M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Sean_Hsieh</dc:creator>
  <cp:lastModifiedBy>Sean_Hsieh</cp:lastModifiedBy>
  <dcterms:created xsi:type="dcterms:W3CDTF">2025-08-20T02:41:56Z</dcterms:created>
  <dcterms:modified xsi:type="dcterms:W3CDTF">2025-08-20T13:56:54Z</dcterms:modified>
</cp:coreProperties>
</file>