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\Storage\Senior 2019-2020\2nd Semester (Spring 2020)\CSI 4337 - Capstone Design Project\"/>
    </mc:Choice>
  </mc:AlternateContent>
  <xr:revisionPtr revIDLastSave="0" documentId="13_ncr:1_{5EBC4ADA-B23F-4747-AA02-2D9ADA69D9D4}" xr6:coauthVersionLast="45" xr6:coauthVersionMax="45" xr10:uidLastSave="{00000000-0000-0000-0000-000000000000}"/>
  <bookViews>
    <workbookView xWindow="38280" yWindow="-120" windowWidth="29040" windowHeight="15840" xr2:uid="{C1352050-828E-4D1D-8285-5D29035683C7}"/>
  </bookViews>
  <sheets>
    <sheet name="BurndownChart" sheetId="6" r:id="rId1"/>
    <sheet name="calculations" sheetId="5" r:id="rId2"/>
    <sheet name="data" sheetId="2" r:id="rId3"/>
  </sheets>
  <definedNames>
    <definedName name="actualEffortRemaining">calculations!$F$1:$F$100</definedName>
    <definedName name="dayDate">calculations!$B$2:$B$100</definedName>
    <definedName name="dayNum">calculations!$C$2:$C$100</definedName>
    <definedName name="ExternalData_1" localSheetId="2" hidden="1">data!$B$1:$K$75</definedName>
    <definedName name="filterLevels">calculations!$G$2:$G$5</definedName>
    <definedName name="maxDayNUm">calculations!$C$100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8" i="2" l="1"/>
  <c r="A63" i="2"/>
  <c r="A59" i="2"/>
  <c r="A55" i="2"/>
  <c r="A73" i="2"/>
  <c r="A57" i="2"/>
  <c r="A69" i="2"/>
  <c r="A51" i="2"/>
  <c r="A50" i="2"/>
  <c r="A49" i="2"/>
  <c r="A58" i="2"/>
  <c r="A52" i="2"/>
  <c r="A53" i="2"/>
  <c r="A47" i="2"/>
  <c r="A54" i="2"/>
  <c r="A70" i="2"/>
  <c r="A60" i="2"/>
  <c r="A42" i="2"/>
  <c r="A44" i="2"/>
  <c r="A41" i="2"/>
  <c r="A38" i="2"/>
  <c r="A36" i="2"/>
  <c r="A30" i="2"/>
  <c r="A39" i="2"/>
  <c r="A31" i="2"/>
  <c r="A37" i="2"/>
  <c r="A33" i="2"/>
  <c r="A26" i="2"/>
  <c r="A45" i="2"/>
  <c r="A71" i="2"/>
  <c r="A34" i="2"/>
  <c r="A35" i="2"/>
  <c r="A40" i="2"/>
  <c r="A46" i="2"/>
  <c r="A32" i="2"/>
  <c r="A27" i="2"/>
  <c r="A21" i="2"/>
  <c r="A22" i="2"/>
  <c r="A23" i="2"/>
  <c r="A28" i="2"/>
  <c r="A25" i="2"/>
  <c r="A12" i="2"/>
  <c r="A13" i="2"/>
  <c r="A14" i="2"/>
  <c r="A19" i="2"/>
  <c r="A64" i="2"/>
  <c r="A29" i="2"/>
  <c r="A15" i="2"/>
  <c r="A65" i="2"/>
  <c r="A16" i="2"/>
  <c r="A17" i="2"/>
  <c r="A66" i="2"/>
  <c r="A72" i="2"/>
  <c r="A61" i="2"/>
  <c r="A67" i="2"/>
  <c r="A48" i="2"/>
  <c r="A62" i="2"/>
  <c r="A56" i="2"/>
  <c r="A24" i="2"/>
  <c r="A20" i="2"/>
  <c r="A75" i="2"/>
  <c r="A74" i="2"/>
  <c r="A18" i="2"/>
  <c r="A4" i="2"/>
  <c r="A6" i="2"/>
  <c r="A7" i="2"/>
  <c r="A5" i="2"/>
  <c r="A43" i="2"/>
  <c r="A8" i="2"/>
  <c r="A9" i="2"/>
  <c r="A10" i="2"/>
  <c r="A11" i="2"/>
  <c r="A2" i="2"/>
  <c r="A3" i="2"/>
  <c r="D2" i="5"/>
  <c r="E2" i="5" s="1"/>
  <c r="F93" i="5" l="1"/>
  <c r="F92" i="5"/>
  <c r="F88" i="5" l="1"/>
  <c r="F89" i="5"/>
  <c r="F90" i="5"/>
  <c r="F91" i="5"/>
  <c r="F94" i="5"/>
  <c r="F95" i="5"/>
  <c r="F96" i="5"/>
  <c r="F97" i="5"/>
  <c r="F98" i="5"/>
  <c r="F99" i="5"/>
  <c r="F100" i="5"/>
  <c r="F72" i="5" l="1"/>
  <c r="F8" i="5"/>
  <c r="F16" i="5"/>
  <c r="F64" i="5"/>
  <c r="F2" i="5"/>
  <c r="F56" i="5"/>
  <c r="F48" i="5"/>
  <c r="F40" i="5"/>
  <c r="F32" i="5"/>
  <c r="F24" i="5"/>
  <c r="F80" i="5"/>
  <c r="F81" i="5"/>
  <c r="F73" i="5"/>
  <c r="F65" i="5"/>
  <c r="F57" i="5"/>
  <c r="F49" i="5"/>
  <c r="F41" i="5"/>
  <c r="F33" i="5"/>
  <c r="F25" i="5"/>
  <c r="F17" i="5"/>
  <c r="F9" i="5"/>
  <c r="F87" i="5"/>
  <c r="F79" i="5"/>
  <c r="F71" i="5"/>
  <c r="F63" i="5"/>
  <c r="F55" i="5"/>
  <c r="F47" i="5"/>
  <c r="F39" i="5"/>
  <c r="F31" i="5"/>
  <c r="F23" i="5"/>
  <c r="F15" i="5"/>
  <c r="F7" i="5"/>
  <c r="F86" i="5"/>
  <c r="F78" i="5"/>
  <c r="F70" i="5"/>
  <c r="F62" i="5"/>
  <c r="F54" i="5"/>
  <c r="F46" i="5"/>
  <c r="F38" i="5"/>
  <c r="F30" i="5"/>
  <c r="F22" i="5"/>
  <c r="F14" i="5"/>
  <c r="F6" i="5"/>
  <c r="F85" i="5"/>
  <c r="F77" i="5"/>
  <c r="F69" i="5"/>
  <c r="F61" i="5"/>
  <c r="F53" i="5"/>
  <c r="F45" i="5"/>
  <c r="F37" i="5"/>
  <c r="F29" i="5"/>
  <c r="F21" i="5"/>
  <c r="F13" i="5"/>
  <c r="F5" i="5"/>
  <c r="F84" i="5"/>
  <c r="F76" i="5"/>
  <c r="F68" i="5"/>
  <c r="F60" i="5"/>
  <c r="F52" i="5"/>
  <c r="F44" i="5"/>
  <c r="F36" i="5"/>
  <c r="F28" i="5"/>
  <c r="F20" i="5"/>
  <c r="F12" i="5"/>
  <c r="F4" i="5"/>
  <c r="F83" i="5"/>
  <c r="F75" i="5"/>
  <c r="F67" i="5"/>
  <c r="F59" i="5"/>
  <c r="F51" i="5"/>
  <c r="F43" i="5"/>
  <c r="F35" i="5"/>
  <c r="F27" i="5"/>
  <c r="F19" i="5"/>
  <c r="F11" i="5"/>
  <c r="F3" i="5"/>
  <c r="F82" i="5"/>
  <c r="F74" i="5"/>
  <c r="F66" i="5"/>
  <c r="F58" i="5"/>
  <c r="F50" i="5"/>
  <c r="F42" i="5"/>
  <c r="F34" i="5"/>
  <c r="F26" i="5"/>
  <c r="F18" i="5"/>
  <c r="F10" i="5"/>
  <c r="D3" i="5" l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B468E6-519B-4375-908A-88F196F8469C}" keepAlive="1" name="Query - FetchIssues" description="Connection to the 'FetchIssues' query in the workbook." type="5" refreshedVersion="0" background="1">
    <dbPr connection="Provider=Microsoft.Mashup.OleDb.1;Data Source=$Workbook$;Location=FetchIssues;Extended Properties=&quot;&quot;" command="SELECT * FROM [FetchIssues]"/>
  </connection>
  <connection id="2" xr16:uid="{4636AAD0-2259-42BD-A679-F8134DE6BF8C}" keepAlive="1" name="Query - GetNamedRange" description="Connection to the 'GetNamedRange' query in the workbook." type="5" refreshedVersion="0" background="1">
    <dbPr connection="Provider=Microsoft.Mashup.OleDb.1;Data Source=$Workbook$;Location=GetNamedRange;Extended Properties=&quot;&quot;" command="SELECT * FROM [GetNamedRange]"/>
  </connection>
  <connection id="3" xr16:uid="{1A954092-8AF1-4482-883F-CE590FF8577B}" keepAlive="1" name="Query - GetNumberOfIssues" description="Connection to the 'GetNumberOfIssues' query in the workbook." type="5" refreshedVersion="6" background="1">
    <dbPr connection="Provider=Microsoft.Mashup.OleDb.1;Data Source=$Workbook$;Location=GetNumberOfIssues;Extended Properties=&quot;&quot;" command="SELECT * FROM [GetNumberOfIssues]"/>
  </connection>
  <connection id="4" xr16:uid="{931FF016-2C95-4180-B213-7B3A6C7BB6D9}" keepAlive="1" name="Query - issues" description="Connection to the 'issues' query in the workbook." type="5" refreshedVersion="6" background="1" saveData="1">
    <dbPr connection="Provider=Microsoft.Mashup.OleDb.1;Data Source=$Workbook$;Location=issues;Extended Properties=&quot;&quot;" command="SELECT * FROM [issues]"/>
  </connection>
  <connection id="5" xr16:uid="{3F500970-6C1B-443E-A2E7-14D4EA11B22E}" keepAlive="1" name="Query - MakeIssuesURLs" description="Connection to the 'MakeIssuesURLs' query in the workbook." type="5" refreshedVersion="0" background="1">
    <dbPr connection="Provider=Microsoft.Mashup.OleDb.1;Data Source=$Workbook$;Location=MakeIssuesURLs;Extended Properties=&quot;&quot;" command="SELECT * FROM [MakeIssuesURLs]"/>
  </connection>
</connections>
</file>

<file path=xl/sharedStrings.xml><?xml version="1.0" encoding="utf-8"?>
<sst xmlns="http://schemas.openxmlformats.org/spreadsheetml/2006/main" count="474" uniqueCount="40">
  <si>
    <t>state</t>
  </si>
  <si>
    <t>Sprint02</t>
  </si>
  <si>
    <t>Must</t>
  </si>
  <si>
    <t>closed</t>
  </si>
  <si>
    <t>Sprint01</t>
  </si>
  <si>
    <t>Sprint00</t>
  </si>
  <si>
    <t>Sprint03</t>
  </si>
  <si>
    <t>Sprint04</t>
  </si>
  <si>
    <t>Task</t>
  </si>
  <si>
    <t>Story</t>
  </si>
  <si>
    <t>Should</t>
  </si>
  <si>
    <t>id</t>
  </si>
  <si>
    <t>weight</t>
  </si>
  <si>
    <t>priority/task type</t>
  </si>
  <si>
    <t>task type</t>
  </si>
  <si>
    <t>milestone</t>
  </si>
  <si>
    <t>due date</t>
  </si>
  <si>
    <t>closed at</t>
  </si>
  <si>
    <t>dayDate</t>
  </si>
  <si>
    <t>dayNum</t>
  </si>
  <si>
    <t>estimatedEffortRemaining</t>
  </si>
  <si>
    <t>estimatedEffortPerDay</t>
  </si>
  <si>
    <t>actualEffortRemaining</t>
  </si>
  <si>
    <t>weight.2</t>
  </si>
  <si>
    <t>pt</t>
  </si>
  <si>
    <t>Sprint 00</t>
  </si>
  <si>
    <t>Sprint 01</t>
  </si>
  <si>
    <t>Sprint 02</t>
  </si>
  <si>
    <t>Sprint 03</t>
  </si>
  <si>
    <t>Sprint 04</t>
  </si>
  <si>
    <t>Sprint 05</t>
  </si>
  <si>
    <t>Sprint05</t>
  </si>
  <si>
    <t>Could</t>
  </si>
  <si>
    <t>Filter Levels</t>
  </si>
  <si>
    <t>Won't</t>
  </si>
  <si>
    <t>P-Must</t>
  </si>
  <si>
    <t>All Filter Levels</t>
  </si>
  <si>
    <t>FilterLevels</t>
  </si>
  <si>
    <t>P-Should</t>
  </si>
  <si>
    <t>Sprint06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</si>
</sst>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3D5476"/>
      <color rgb="FFFE9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rgbClr val="3D5476"/>
                </a:solidFill>
                <a:latin typeface="Lato" panose="020F0502020204030203" pitchFamily="34" charset="0"/>
              </a:rPr>
              <a:t>Archway Burndown</a:t>
            </a:r>
            <a:r>
              <a:rPr lang="en-US" sz="2000" baseline="0">
                <a:solidFill>
                  <a:srgbClr val="3D5476"/>
                </a:solidFill>
                <a:latin typeface="Lato" panose="020F0502020204030203" pitchFamily="34" charset="0"/>
              </a:rPr>
              <a:t> Chart</a:t>
            </a:r>
          </a:p>
        </c:rich>
      </c:tx>
      <c:layout>
        <c:manualLayout>
          <c:xMode val="edge"/>
          <c:yMode val="edge"/>
          <c:x val="0.30283263253723591"/>
          <c:y val="1.2950451369117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91852703245455E-2"/>
          <c:y val="7.4851744307535995E-2"/>
          <c:w val="0.89775227599098639"/>
          <c:h val="0.83553744446420175"/>
        </c:manualLayout>
      </c:layout>
      <c:barChart>
        <c:barDir val="col"/>
        <c:grouping val="clustered"/>
        <c:varyColors val="0"/>
        <c:ser>
          <c:idx val="0"/>
          <c:order val="0"/>
          <c:tx>
            <c:v>Estimated Effort</c:v>
          </c:tx>
          <c:spPr>
            <a:solidFill>
              <a:srgbClr val="3D5476"/>
            </a:solidFill>
            <a:ln>
              <a:noFill/>
            </a:ln>
            <a:effectLst/>
          </c:spPr>
          <c:invertIfNegative val="0"/>
          <c:cat>
            <c:numRef>
              <c:f>calculations!$C$2:$C$100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calculations!$D$2:$D$100</c:f>
              <c:numCache>
                <c:formatCode>0.00</c:formatCode>
                <c:ptCount val="99"/>
                <c:pt idx="0">
                  <c:v>334</c:v>
                </c:pt>
                <c:pt idx="1">
                  <c:v>330.59183673469386</c:v>
                </c:pt>
                <c:pt idx="2">
                  <c:v>327.18367346938771</c:v>
                </c:pt>
                <c:pt idx="3">
                  <c:v>323.77551020408157</c:v>
                </c:pt>
                <c:pt idx="4">
                  <c:v>320.36734693877543</c:v>
                </c:pt>
                <c:pt idx="5">
                  <c:v>316.95918367346928</c:v>
                </c:pt>
                <c:pt idx="6">
                  <c:v>313.55102040816314</c:v>
                </c:pt>
                <c:pt idx="7">
                  <c:v>310.142857142857</c:v>
                </c:pt>
                <c:pt idx="8">
                  <c:v>306.73469387755085</c:v>
                </c:pt>
                <c:pt idx="9">
                  <c:v>303.32653061224471</c:v>
                </c:pt>
                <c:pt idx="10">
                  <c:v>299.91836734693857</c:v>
                </c:pt>
                <c:pt idx="11">
                  <c:v>296.51020408163242</c:v>
                </c:pt>
                <c:pt idx="12">
                  <c:v>293.10204081632628</c:v>
                </c:pt>
                <c:pt idx="13">
                  <c:v>289.69387755102014</c:v>
                </c:pt>
                <c:pt idx="14">
                  <c:v>286.28571428571399</c:v>
                </c:pt>
                <c:pt idx="15">
                  <c:v>282.87755102040785</c:v>
                </c:pt>
                <c:pt idx="16">
                  <c:v>279.46938775510171</c:v>
                </c:pt>
                <c:pt idx="17">
                  <c:v>276.06122448979556</c:v>
                </c:pt>
                <c:pt idx="18">
                  <c:v>272.65306122448942</c:v>
                </c:pt>
                <c:pt idx="19">
                  <c:v>269.24489795918328</c:v>
                </c:pt>
                <c:pt idx="20">
                  <c:v>265.83673469387713</c:v>
                </c:pt>
                <c:pt idx="21">
                  <c:v>262.42857142857099</c:v>
                </c:pt>
                <c:pt idx="22">
                  <c:v>259.02040816326485</c:v>
                </c:pt>
                <c:pt idx="23">
                  <c:v>255.61224489795873</c:v>
                </c:pt>
                <c:pt idx="24">
                  <c:v>252.20408163265262</c:v>
                </c:pt>
                <c:pt idx="25">
                  <c:v>248.7959183673465</c:v>
                </c:pt>
                <c:pt idx="26">
                  <c:v>245.38775510204039</c:v>
                </c:pt>
                <c:pt idx="27">
                  <c:v>241.97959183673427</c:v>
                </c:pt>
                <c:pt idx="28">
                  <c:v>238.57142857142816</c:v>
                </c:pt>
                <c:pt idx="29">
                  <c:v>235.16326530612204</c:v>
                </c:pt>
                <c:pt idx="30">
                  <c:v>231.75510204081593</c:v>
                </c:pt>
                <c:pt idx="31">
                  <c:v>228.34693877550981</c:v>
                </c:pt>
                <c:pt idx="32">
                  <c:v>224.9387755102037</c:v>
                </c:pt>
                <c:pt idx="33">
                  <c:v>221.53061224489758</c:v>
                </c:pt>
                <c:pt idx="34">
                  <c:v>218.12244897959147</c:v>
                </c:pt>
                <c:pt idx="35">
                  <c:v>214.71428571428535</c:v>
                </c:pt>
                <c:pt idx="36">
                  <c:v>211.30612244897924</c:v>
                </c:pt>
                <c:pt idx="37">
                  <c:v>207.89795918367312</c:v>
                </c:pt>
                <c:pt idx="38">
                  <c:v>204.48979591836701</c:v>
                </c:pt>
                <c:pt idx="39">
                  <c:v>201.08163265306089</c:v>
                </c:pt>
                <c:pt idx="40">
                  <c:v>197.67346938775478</c:v>
                </c:pt>
                <c:pt idx="41">
                  <c:v>194.26530612244866</c:v>
                </c:pt>
                <c:pt idx="42">
                  <c:v>190.85714285714255</c:v>
                </c:pt>
                <c:pt idx="43">
                  <c:v>187.44897959183643</c:v>
                </c:pt>
                <c:pt idx="44">
                  <c:v>184.04081632653032</c:v>
                </c:pt>
                <c:pt idx="45">
                  <c:v>180.6326530612242</c:v>
                </c:pt>
                <c:pt idx="46">
                  <c:v>177.22448979591809</c:v>
                </c:pt>
                <c:pt idx="47">
                  <c:v>173.81632653061197</c:v>
                </c:pt>
                <c:pt idx="48">
                  <c:v>170.40816326530586</c:v>
                </c:pt>
                <c:pt idx="49">
                  <c:v>166.99999999999974</c:v>
                </c:pt>
                <c:pt idx="50">
                  <c:v>163.59183673469363</c:v>
                </c:pt>
                <c:pt idx="51">
                  <c:v>160.18367346938751</c:v>
                </c:pt>
                <c:pt idx="52">
                  <c:v>156.7755102040814</c:v>
                </c:pt>
                <c:pt idx="53">
                  <c:v>153.36734693877528</c:v>
                </c:pt>
                <c:pt idx="54">
                  <c:v>149.95918367346917</c:v>
                </c:pt>
                <c:pt idx="55">
                  <c:v>146.55102040816305</c:v>
                </c:pt>
                <c:pt idx="56">
                  <c:v>143.14285714285694</c:v>
                </c:pt>
                <c:pt idx="57">
                  <c:v>139.73469387755082</c:v>
                </c:pt>
                <c:pt idx="58">
                  <c:v>136.32653061224471</c:v>
                </c:pt>
                <c:pt idx="59">
                  <c:v>132.9183673469386</c:v>
                </c:pt>
                <c:pt idx="60">
                  <c:v>129.51020408163248</c:v>
                </c:pt>
                <c:pt idx="61">
                  <c:v>126.10204081632635</c:v>
                </c:pt>
                <c:pt idx="62">
                  <c:v>122.69387755102022</c:v>
                </c:pt>
                <c:pt idx="63">
                  <c:v>119.28571428571409</c:v>
                </c:pt>
                <c:pt idx="64">
                  <c:v>115.87755102040796</c:v>
                </c:pt>
                <c:pt idx="65">
                  <c:v>112.46938775510183</c:v>
                </c:pt>
                <c:pt idx="66">
                  <c:v>109.06122448979571</c:v>
                </c:pt>
                <c:pt idx="67">
                  <c:v>105.65306122448958</c:v>
                </c:pt>
                <c:pt idx="68">
                  <c:v>102.24489795918345</c:v>
                </c:pt>
                <c:pt idx="69">
                  <c:v>98.836734693877318</c:v>
                </c:pt>
                <c:pt idx="70">
                  <c:v>95.428571428571189</c:v>
                </c:pt>
                <c:pt idx="71">
                  <c:v>92.02040816326506</c:v>
                </c:pt>
                <c:pt idx="72">
                  <c:v>88.612244897958931</c:v>
                </c:pt>
                <c:pt idx="73">
                  <c:v>85.204081632652802</c:v>
                </c:pt>
                <c:pt idx="74">
                  <c:v>81.795918367346673</c:v>
                </c:pt>
                <c:pt idx="75">
                  <c:v>78.387755102040543</c:v>
                </c:pt>
                <c:pt idx="76">
                  <c:v>74.979591836734414</c:v>
                </c:pt>
                <c:pt idx="77">
                  <c:v>71.571428571428285</c:v>
                </c:pt>
                <c:pt idx="78">
                  <c:v>68.163265306122156</c:v>
                </c:pt>
                <c:pt idx="79">
                  <c:v>64.755102040816027</c:v>
                </c:pt>
                <c:pt idx="80">
                  <c:v>61.346938775509905</c:v>
                </c:pt>
                <c:pt idx="81">
                  <c:v>57.938775510203783</c:v>
                </c:pt>
                <c:pt idx="82">
                  <c:v>54.530612244897661</c:v>
                </c:pt>
                <c:pt idx="83">
                  <c:v>51.122448979591539</c:v>
                </c:pt>
                <c:pt idx="84">
                  <c:v>47.714285714285417</c:v>
                </c:pt>
                <c:pt idx="85">
                  <c:v>44.306122448979295</c:v>
                </c:pt>
                <c:pt idx="86">
                  <c:v>40.897959183673173</c:v>
                </c:pt>
                <c:pt idx="87">
                  <c:v>37.489795918367051</c:v>
                </c:pt>
                <c:pt idx="88">
                  <c:v>34.081632653060929</c:v>
                </c:pt>
                <c:pt idx="89">
                  <c:v>30.673469387754807</c:v>
                </c:pt>
                <c:pt idx="90">
                  <c:v>27.265306122448685</c:v>
                </c:pt>
                <c:pt idx="91">
                  <c:v>23.857142857142563</c:v>
                </c:pt>
                <c:pt idx="92">
                  <c:v>20.448979591836441</c:v>
                </c:pt>
                <c:pt idx="93">
                  <c:v>17.040816326530319</c:v>
                </c:pt>
                <c:pt idx="94">
                  <c:v>13.632653061224197</c:v>
                </c:pt>
                <c:pt idx="95">
                  <c:v>10.224489795918075</c:v>
                </c:pt>
                <c:pt idx="96">
                  <c:v>6.8163265306119527</c:v>
                </c:pt>
                <c:pt idx="97">
                  <c:v>3.4081632653058302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B-4898-AE54-4D90618DFF9C}"/>
            </c:ext>
          </c:extLst>
        </c:ser>
        <c:ser>
          <c:idx val="1"/>
          <c:order val="1"/>
          <c:tx>
            <c:v>Actual Effort</c:v>
          </c:tx>
          <c:spPr>
            <a:solidFill>
              <a:srgbClr val="FE9800"/>
            </a:solidFill>
            <a:ln>
              <a:noFill/>
            </a:ln>
            <a:effectLst/>
          </c:spPr>
          <c:invertIfNegative val="0"/>
          <c:cat>
            <c:numRef>
              <c:f>calculations!$C$2:$C$100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calculations!$F$2:$F$100</c:f>
              <c:numCache>
                <c:formatCode>General</c:formatCode>
                <c:ptCount val="99"/>
                <c:pt idx="0">
                  <c:v>334</c:v>
                </c:pt>
                <c:pt idx="1">
                  <c:v>334</c:v>
                </c:pt>
                <c:pt idx="2">
                  <c:v>334</c:v>
                </c:pt>
                <c:pt idx="3">
                  <c:v>334</c:v>
                </c:pt>
                <c:pt idx="4">
                  <c:v>332</c:v>
                </c:pt>
                <c:pt idx="5">
                  <c:v>332</c:v>
                </c:pt>
                <c:pt idx="6">
                  <c:v>332</c:v>
                </c:pt>
                <c:pt idx="7">
                  <c:v>330</c:v>
                </c:pt>
                <c:pt idx="8">
                  <c:v>330</c:v>
                </c:pt>
                <c:pt idx="9">
                  <c:v>330</c:v>
                </c:pt>
                <c:pt idx="10">
                  <c:v>330</c:v>
                </c:pt>
                <c:pt idx="11">
                  <c:v>330</c:v>
                </c:pt>
                <c:pt idx="12">
                  <c:v>330</c:v>
                </c:pt>
                <c:pt idx="13">
                  <c:v>330</c:v>
                </c:pt>
                <c:pt idx="14">
                  <c:v>330</c:v>
                </c:pt>
                <c:pt idx="15">
                  <c:v>313</c:v>
                </c:pt>
                <c:pt idx="16">
                  <c:v>313</c:v>
                </c:pt>
                <c:pt idx="17">
                  <c:v>313</c:v>
                </c:pt>
                <c:pt idx="18">
                  <c:v>298</c:v>
                </c:pt>
                <c:pt idx="19">
                  <c:v>298</c:v>
                </c:pt>
                <c:pt idx="20">
                  <c:v>298</c:v>
                </c:pt>
                <c:pt idx="21">
                  <c:v>296</c:v>
                </c:pt>
                <c:pt idx="22">
                  <c:v>295</c:v>
                </c:pt>
                <c:pt idx="23">
                  <c:v>295</c:v>
                </c:pt>
                <c:pt idx="24">
                  <c:v>295</c:v>
                </c:pt>
                <c:pt idx="25">
                  <c:v>295</c:v>
                </c:pt>
                <c:pt idx="26">
                  <c:v>295</c:v>
                </c:pt>
                <c:pt idx="27">
                  <c:v>295</c:v>
                </c:pt>
                <c:pt idx="28">
                  <c:v>295</c:v>
                </c:pt>
                <c:pt idx="29">
                  <c:v>295</c:v>
                </c:pt>
                <c:pt idx="30">
                  <c:v>295</c:v>
                </c:pt>
                <c:pt idx="31">
                  <c:v>295</c:v>
                </c:pt>
                <c:pt idx="32">
                  <c:v>295</c:v>
                </c:pt>
                <c:pt idx="33">
                  <c:v>295</c:v>
                </c:pt>
                <c:pt idx="34">
                  <c:v>295</c:v>
                </c:pt>
                <c:pt idx="35">
                  <c:v>295</c:v>
                </c:pt>
                <c:pt idx="36">
                  <c:v>273</c:v>
                </c:pt>
                <c:pt idx="37">
                  <c:v>273</c:v>
                </c:pt>
                <c:pt idx="38">
                  <c:v>273</c:v>
                </c:pt>
                <c:pt idx="39">
                  <c:v>265</c:v>
                </c:pt>
                <c:pt idx="40">
                  <c:v>258</c:v>
                </c:pt>
                <c:pt idx="41">
                  <c:v>258</c:v>
                </c:pt>
                <c:pt idx="42">
                  <c:v>242</c:v>
                </c:pt>
                <c:pt idx="43">
                  <c:v>233</c:v>
                </c:pt>
                <c:pt idx="44">
                  <c:v>230</c:v>
                </c:pt>
                <c:pt idx="45">
                  <c:v>230</c:v>
                </c:pt>
                <c:pt idx="46">
                  <c:v>229</c:v>
                </c:pt>
                <c:pt idx="47">
                  <c:v>229</c:v>
                </c:pt>
                <c:pt idx="48">
                  <c:v>224</c:v>
                </c:pt>
                <c:pt idx="49">
                  <c:v>224</c:v>
                </c:pt>
                <c:pt idx="50">
                  <c:v>224</c:v>
                </c:pt>
                <c:pt idx="51">
                  <c:v>224</c:v>
                </c:pt>
                <c:pt idx="52">
                  <c:v>224</c:v>
                </c:pt>
                <c:pt idx="53">
                  <c:v>224</c:v>
                </c:pt>
                <c:pt idx="54">
                  <c:v>224</c:v>
                </c:pt>
                <c:pt idx="55">
                  <c:v>221</c:v>
                </c:pt>
                <c:pt idx="56">
                  <c:v>205</c:v>
                </c:pt>
                <c:pt idx="57">
                  <c:v>204</c:v>
                </c:pt>
                <c:pt idx="58">
                  <c:v>204</c:v>
                </c:pt>
                <c:pt idx="59">
                  <c:v>204</c:v>
                </c:pt>
                <c:pt idx="60">
                  <c:v>204</c:v>
                </c:pt>
                <c:pt idx="61">
                  <c:v>204</c:v>
                </c:pt>
                <c:pt idx="62">
                  <c:v>204</c:v>
                </c:pt>
                <c:pt idx="63">
                  <c:v>188</c:v>
                </c:pt>
                <c:pt idx="64">
                  <c:v>188</c:v>
                </c:pt>
                <c:pt idx="65">
                  <c:v>183</c:v>
                </c:pt>
                <c:pt idx="66">
                  <c:v>180</c:v>
                </c:pt>
                <c:pt idx="67">
                  <c:v>180</c:v>
                </c:pt>
                <c:pt idx="68">
                  <c:v>180</c:v>
                </c:pt>
                <c:pt idx="69">
                  <c:v>180</c:v>
                </c:pt>
                <c:pt idx="70">
                  <c:v>180</c:v>
                </c:pt>
                <c:pt idx="71">
                  <c:v>180</c:v>
                </c:pt>
                <c:pt idx="72">
                  <c:v>180</c:v>
                </c:pt>
                <c:pt idx="73">
                  <c:v>170</c:v>
                </c:pt>
                <c:pt idx="74">
                  <c:v>170</c:v>
                </c:pt>
                <c:pt idx="75">
                  <c:v>167</c:v>
                </c:pt>
                <c:pt idx="76">
                  <c:v>167</c:v>
                </c:pt>
                <c:pt idx="77">
                  <c:v>151</c:v>
                </c:pt>
                <c:pt idx="78">
                  <c:v>151</c:v>
                </c:pt>
                <c:pt idx="79">
                  <c:v>151</c:v>
                </c:pt>
                <c:pt idx="80">
                  <c:v>151</c:v>
                </c:pt>
                <c:pt idx="81">
                  <c:v>148</c:v>
                </c:pt>
                <c:pt idx="82">
                  <c:v>145</c:v>
                </c:pt>
                <c:pt idx="83">
                  <c:v>145</c:v>
                </c:pt>
                <c:pt idx="84">
                  <c:v>142</c:v>
                </c:pt>
                <c:pt idx="85">
                  <c:v>142</c:v>
                </c:pt>
                <c:pt idx="86">
                  <c:v>142</c:v>
                </c:pt>
                <c:pt idx="87">
                  <c:v>142</c:v>
                </c:pt>
                <c:pt idx="88">
                  <c:v>136</c:v>
                </c:pt>
                <c:pt idx="89">
                  <c:v>128</c:v>
                </c:pt>
                <c:pt idx="90">
                  <c:v>118</c:v>
                </c:pt>
                <c:pt idx="91">
                  <c:v>105</c:v>
                </c:pt>
                <c:pt idx="92">
                  <c:v>88</c:v>
                </c:pt>
                <c:pt idx="93">
                  <c:v>88</c:v>
                </c:pt>
                <c:pt idx="94">
                  <c:v>44</c:v>
                </c:pt>
                <c:pt idx="95">
                  <c:v>13</c:v>
                </c:pt>
                <c:pt idx="96">
                  <c:v>10</c:v>
                </c:pt>
                <c:pt idx="97">
                  <c:v>5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B-4898-AE54-4D90618DF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309984"/>
        <c:axId val="1717309000"/>
      </c:barChart>
      <c:catAx>
        <c:axId val="171730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3D547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rgbClr val="3D5476"/>
                    </a:solidFill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1.2707386897045437E-2"/>
              <c:y val="0.92290973596578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3D547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D547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09000"/>
        <c:crosses val="autoZero"/>
        <c:auto val="1"/>
        <c:lblAlgn val="ctr"/>
        <c:lblOffset val="0"/>
        <c:tickLblSkip val="5"/>
        <c:tickMarkSkip val="10"/>
        <c:noMultiLvlLbl val="0"/>
      </c:catAx>
      <c:valAx>
        <c:axId val="171730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3D547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rgbClr val="3D5476"/>
                    </a:solidFill>
                  </a:rPr>
                  <a:t>User</a:t>
                </a:r>
                <a:r>
                  <a:rPr lang="en-US" sz="1200" baseline="0">
                    <a:solidFill>
                      <a:srgbClr val="3D5476"/>
                    </a:solidFill>
                  </a:rPr>
                  <a:t> Story Points</a:t>
                </a:r>
                <a:endParaRPr lang="en-US" sz="1200">
                  <a:solidFill>
                    <a:srgbClr val="3D5476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3D547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D547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0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561464253673865"/>
          <c:y val="0.11891982425588504"/>
          <c:w val="0.19562595510001038"/>
          <c:h val="0.104437731179007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0C7368-471B-4EDE-83DE-3D0E86F91667}">
  <sheetPr/>
  <sheetViews>
    <sheetView tabSelected="1" zoomScale="145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684818" cy="4909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F90E5-2D5A-42F9-A88F-C7C4F7DEB9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0.05897</cdr:x>
      <cdr:y>0.911</cdr:y>
    </cdr:from>
    <cdr:to>
      <cdr:x>0.98769</cdr:x>
      <cdr:y>0.99942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F67BC784-3D81-4A1B-9C97-B0FF7AD0256D}"/>
            </a:ext>
          </a:extLst>
        </cdr:cNvPr>
        <cdr:cNvSpPr txBox="1"/>
      </cdr:nvSpPr>
      <cdr:spPr>
        <a:xfrm xmlns:a="http://schemas.openxmlformats.org/drawingml/2006/main">
          <a:off x="394139" y="4466897"/>
          <a:ext cx="6207671" cy="433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3D5476"/>
              </a:solidFill>
            </a:rPr>
            <a:t>______  ___________  ___________  _______________________</a:t>
          </a:r>
          <a:r>
            <a:rPr lang="en-US" sz="1100" baseline="0">
              <a:solidFill>
                <a:srgbClr val="3D5476"/>
              </a:solidFill>
            </a:rPr>
            <a:t>  </a:t>
          </a:r>
          <a:r>
            <a:rPr lang="en-US" sz="1100">
              <a:solidFill>
                <a:srgbClr val="3D5476"/>
              </a:solidFill>
            </a:rPr>
            <a:t>___________  _____________  _____</a:t>
          </a:r>
          <a:br>
            <a:rPr lang="en-US" sz="1100">
              <a:solidFill>
                <a:srgbClr val="3D5476"/>
              </a:solidFill>
            </a:rPr>
          </a:br>
          <a:r>
            <a:rPr lang="en-US" sz="1100">
              <a:solidFill>
                <a:srgbClr val="3D5476"/>
              </a:solidFill>
            </a:rPr>
            <a:t>Sprint</a:t>
          </a:r>
          <a:r>
            <a:rPr lang="en-US" sz="1100" baseline="0">
              <a:solidFill>
                <a:srgbClr val="3D5476"/>
              </a:solidFill>
            </a:rPr>
            <a:t> 0      </a:t>
          </a:r>
          <a:r>
            <a:rPr lang="en-US" sz="1100">
              <a:solidFill>
                <a:srgbClr val="3D5476"/>
              </a:solidFill>
              <a:effectLst/>
              <a:latin typeface="+mn-lt"/>
              <a:ea typeface="+mn-ea"/>
              <a:cs typeface="+mn-cs"/>
            </a:rPr>
            <a:t>Sprint</a:t>
          </a:r>
          <a:r>
            <a:rPr lang="en-US" sz="1100" baseline="0">
              <a:solidFill>
                <a:srgbClr val="3D5476"/>
              </a:solidFill>
              <a:effectLst/>
              <a:latin typeface="+mn-lt"/>
              <a:ea typeface="+mn-ea"/>
              <a:cs typeface="+mn-cs"/>
            </a:rPr>
            <a:t> 1             </a:t>
          </a:r>
          <a:r>
            <a:rPr lang="en-US" sz="1100">
              <a:solidFill>
                <a:srgbClr val="3D5476"/>
              </a:solidFill>
              <a:effectLst/>
              <a:latin typeface="+mn-lt"/>
              <a:ea typeface="+mn-ea"/>
              <a:cs typeface="+mn-cs"/>
            </a:rPr>
            <a:t>Sprint</a:t>
          </a:r>
          <a:r>
            <a:rPr lang="en-US" sz="1100" baseline="0">
              <a:solidFill>
                <a:srgbClr val="3D5476"/>
              </a:solidFill>
              <a:effectLst/>
              <a:latin typeface="+mn-lt"/>
              <a:ea typeface="+mn-ea"/>
              <a:cs typeface="+mn-cs"/>
            </a:rPr>
            <a:t> 2                          </a:t>
          </a:r>
          <a:r>
            <a:rPr lang="en-US" sz="1100">
              <a:solidFill>
                <a:srgbClr val="3D5476"/>
              </a:solidFill>
              <a:effectLst/>
              <a:latin typeface="+mn-lt"/>
              <a:ea typeface="+mn-ea"/>
              <a:cs typeface="+mn-cs"/>
            </a:rPr>
            <a:t>Sprint</a:t>
          </a:r>
          <a:r>
            <a:rPr lang="en-US" sz="1100" baseline="0">
              <a:solidFill>
                <a:srgbClr val="3D5476"/>
              </a:solidFill>
              <a:effectLst/>
              <a:latin typeface="+mn-lt"/>
              <a:ea typeface="+mn-ea"/>
              <a:cs typeface="+mn-cs"/>
            </a:rPr>
            <a:t> 3                        </a:t>
          </a:r>
          <a:r>
            <a:rPr lang="en-US" sz="1100">
              <a:solidFill>
                <a:srgbClr val="3D5476"/>
              </a:solidFill>
              <a:effectLst/>
              <a:latin typeface="+mn-lt"/>
              <a:ea typeface="+mn-ea"/>
              <a:cs typeface="+mn-cs"/>
            </a:rPr>
            <a:t>Sprint</a:t>
          </a:r>
          <a:r>
            <a:rPr lang="en-US" sz="1100" baseline="0">
              <a:solidFill>
                <a:srgbClr val="3D5476"/>
              </a:solidFill>
              <a:effectLst/>
              <a:latin typeface="+mn-lt"/>
              <a:ea typeface="+mn-ea"/>
              <a:cs typeface="+mn-cs"/>
            </a:rPr>
            <a:t> 4              </a:t>
          </a:r>
          <a:r>
            <a:rPr lang="en-US" sz="1100">
              <a:solidFill>
                <a:srgbClr val="3D5476"/>
              </a:solidFill>
              <a:effectLst/>
              <a:latin typeface="+mn-lt"/>
              <a:ea typeface="+mn-ea"/>
              <a:cs typeface="+mn-cs"/>
            </a:rPr>
            <a:t>Sprint</a:t>
          </a:r>
          <a:r>
            <a:rPr lang="en-US" sz="1100" baseline="0">
              <a:solidFill>
                <a:srgbClr val="3D5476"/>
              </a:solidFill>
              <a:effectLst/>
              <a:latin typeface="+mn-lt"/>
              <a:ea typeface="+mn-ea"/>
              <a:cs typeface="+mn-cs"/>
            </a:rPr>
            <a:t> 5         Sprint 6</a:t>
          </a:r>
          <a:endParaRPr lang="en-US" sz="1100">
            <a:solidFill>
              <a:srgbClr val="3D5476"/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69386C1-A4C4-47BB-BE70-E97BBF3F993E}" autoFormatId="16" applyNumberFormats="0" applyBorderFormats="0" applyFontFormats="0" applyPatternFormats="0" applyAlignmentFormats="0" applyWidthHeightFormats="0">
  <queryTableRefresh nextId="49" unboundColumnsLeft="1">
    <queryTableFields count="11">
      <queryTableField id="23" dataBound="0" tableColumnId="13"/>
      <queryTableField id="39" name="id" tableColumnId="10"/>
      <queryTableField id="40" name="state" tableColumnId="11"/>
      <queryTableField id="41" name="closed at" tableColumnId="12"/>
      <queryTableField id="42" name="weight" tableColumnId="14"/>
      <queryTableField id="43" name="weight.2" tableColumnId="15"/>
      <queryTableField id="44" name="priority/task type" tableColumnId="16"/>
      <queryTableField id="45" name="task type" tableColumnId="17"/>
      <queryTableField id="46" name="milestone" tableColumnId="18"/>
      <queryTableField id="47" name="due date" tableColumnId="19"/>
      <queryTableField id="48" name="FilterLevels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C3BB11-6A8D-474F-9712-159C7FCFA149}" name="issues" displayName="issues" ref="A1:K75" tableType="queryTable" totalsRowShown="0">
  <autoFilter ref="A1:K75" xr:uid="{5CF79573-9271-4DFD-8B32-54F20D7BAB01}"/>
  <sortState xmlns:xlrd2="http://schemas.microsoft.com/office/spreadsheetml/2017/richdata2" ref="A2:K75">
    <sortCondition ref="A1:A75"/>
  </sortState>
  <tableColumns count="11">
    <tableColumn id="13" xr3:uid="{7DEFA15A-1721-41BE-BE26-0ED2AA8499AD}" uniqueName="13" name="dayNum" queryTableFieldId="23" dataDxfId="4">
      <calculatedColumnFormula>IFERROR(INDEX(dayNum, MATCH(issues[[#This Row],[closed at]],dayDate)),maxDayNUm)</calculatedColumnFormula>
    </tableColumn>
    <tableColumn id="10" xr3:uid="{2AFE40A9-9628-4448-A9FF-964C69E03F65}" uniqueName="10" name="id" queryTableFieldId="39" dataDxfId="3"/>
    <tableColumn id="11" xr3:uid="{196971EE-DDCE-4952-BEC0-F3690F16BF4A}" uniqueName="11" name="state" queryTableFieldId="40"/>
    <tableColumn id="12" xr3:uid="{5217705F-D985-422A-8F7F-DB331FD11B6B}" uniqueName="12" name="closed at" queryTableFieldId="41" dataDxfId="2"/>
    <tableColumn id="14" xr3:uid="{A67D71EE-C105-4CCD-9D2E-73E348C6673B}" uniqueName="14" name="weight" queryTableFieldId="42"/>
    <tableColumn id="15" xr3:uid="{9EFE342E-FD3C-4B51-A551-12F2E6ECF416}" uniqueName="15" name="weight.2" queryTableFieldId="43"/>
    <tableColumn id="16" xr3:uid="{FE363D2B-E90B-4EA7-B10E-928E197C0246}" uniqueName="16" name="priority/task type" queryTableFieldId="44"/>
    <tableColumn id="17" xr3:uid="{A531D80F-8594-487C-9450-815004D09A36}" uniqueName="17" name="task type" queryTableFieldId="45"/>
    <tableColumn id="18" xr3:uid="{2FD5543B-B94F-456E-8503-6896A71DFD8B}" uniqueName="18" name="milestone" queryTableFieldId="46"/>
    <tableColumn id="19" xr3:uid="{0AB2B2D2-2F84-41D2-91C5-922E592B62FB}" uniqueName="19" name="due date" queryTableFieldId="47" dataDxfId="1"/>
    <tableColumn id="20" xr3:uid="{CB9C8572-D2A4-48BB-9F75-B77437470603}" uniqueName="20" name="FilterLevels" queryTableFieldId="48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5FD96-C0A1-4DBA-BF33-D77DDA574531}">
  <dimension ref="A1:H100"/>
  <sheetViews>
    <sheetView workbookViewId="0"/>
  </sheetViews>
  <sheetFormatPr defaultRowHeight="15" x14ac:dyDescent="0.25"/>
  <cols>
    <col min="2" max="2" width="9.7109375" bestFit="1" customWidth="1"/>
    <col min="4" max="4" width="24.85546875" bestFit="1" customWidth="1"/>
    <col min="5" max="5" width="21.7109375" bestFit="1" customWidth="1"/>
    <col min="6" max="6" width="21" bestFit="1" customWidth="1"/>
    <col min="7" max="7" width="11.7109375" bestFit="1" customWidth="1"/>
    <col min="8" max="8" width="14.7109375" bestFit="1" customWidth="1"/>
  </cols>
  <sheetData>
    <row r="1" spans="1:8" x14ac:dyDescent="0.25"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33</v>
      </c>
      <c r="H1" t="s">
        <v>36</v>
      </c>
    </row>
    <row r="2" spans="1:8" x14ac:dyDescent="0.25">
      <c r="A2" s="4" t="s">
        <v>25</v>
      </c>
      <c r="B2" s="2">
        <v>43850</v>
      </c>
      <c r="C2">
        <v>1</v>
      </c>
      <c r="D2" s="3">
        <f>SUM(issues[weight])</f>
        <v>334</v>
      </c>
      <c r="E2">
        <f>(D100-D2)/(ROW(D100)-ROW(D2))</f>
        <v>-3.4081632653061225</v>
      </c>
      <c r="F2">
        <f ca="1">IF(IFERROR(DATEDIF(B2,TODAY(),"D")&gt;0, FALSE),SUMIFS(issues[weight],issues[dayNum],"&gt;" &amp; C2),"")</f>
        <v>334</v>
      </c>
      <c r="G2" t="s">
        <v>2</v>
      </c>
      <c r="H2" t="s">
        <v>2</v>
      </c>
    </row>
    <row r="3" spans="1:8" x14ac:dyDescent="0.25">
      <c r="A3" s="4"/>
      <c r="B3" s="2">
        <v>43851</v>
      </c>
      <c r="C3">
        <v>2</v>
      </c>
      <c r="D3" s="3">
        <f>D2+$E$2</f>
        <v>330.59183673469386</v>
      </c>
      <c r="F3">
        <f ca="1">IF(IFERROR(DATEDIF(B3,TODAY(),"D")&gt;0, FALSE),SUMIFS(issues[weight],issues[dayNum],"&gt;" &amp; C3),"")</f>
        <v>334</v>
      </c>
      <c r="G3" t="s">
        <v>10</v>
      </c>
      <c r="H3" t="s">
        <v>10</v>
      </c>
    </row>
    <row r="4" spans="1:8" x14ac:dyDescent="0.25">
      <c r="A4" s="4"/>
      <c r="B4" s="2">
        <v>43852</v>
      </c>
      <c r="C4">
        <v>3</v>
      </c>
      <c r="D4" s="3">
        <f t="shared" ref="D4:D67" si="0">D3+$E$2</f>
        <v>327.18367346938771</v>
      </c>
      <c r="F4">
        <f ca="1">IF(IFERROR(DATEDIF(B4,TODAY(),"D")&gt;0, FALSE),SUMIFS(issues[weight],issues[dayNum],"&gt;" &amp; C4),"")</f>
        <v>334</v>
      </c>
      <c r="H4" t="s">
        <v>32</v>
      </c>
    </row>
    <row r="5" spans="1:8" x14ac:dyDescent="0.25">
      <c r="A5" s="4"/>
      <c r="B5" s="2">
        <v>43853</v>
      </c>
      <c r="C5">
        <v>4</v>
      </c>
      <c r="D5" s="3">
        <f t="shared" si="0"/>
        <v>323.77551020408157</v>
      </c>
      <c r="F5">
        <f ca="1">IF(IFERROR(DATEDIF(B5,TODAY(),"D")&gt;0, FALSE),SUMIFS(issues[weight],issues[dayNum],"&gt;" &amp; C5),"")</f>
        <v>334</v>
      </c>
      <c r="H5" t="s">
        <v>34</v>
      </c>
    </row>
    <row r="6" spans="1:8" x14ac:dyDescent="0.25">
      <c r="A6" s="4"/>
      <c r="B6" s="2">
        <v>43854</v>
      </c>
      <c r="C6">
        <v>5</v>
      </c>
      <c r="D6" s="3">
        <f t="shared" si="0"/>
        <v>320.36734693877543</v>
      </c>
      <c r="F6">
        <f ca="1">IF(IFERROR(DATEDIF(B6,TODAY(),"D")&gt;0, FALSE),SUMIFS(issues[weight],issues[dayNum],"&gt;" &amp; C6),"")</f>
        <v>332</v>
      </c>
    </row>
    <row r="7" spans="1:8" x14ac:dyDescent="0.25">
      <c r="A7" s="4"/>
      <c r="B7" s="2">
        <v>43855</v>
      </c>
      <c r="C7">
        <v>6</v>
      </c>
      <c r="D7" s="3">
        <f t="shared" si="0"/>
        <v>316.95918367346928</v>
      </c>
      <c r="F7">
        <f ca="1">IF(IFERROR(DATEDIF(B7,TODAY(),"D")&gt;0, FALSE),SUMIFS(issues[weight],issues[dayNum],"&gt;" &amp; C7),"")</f>
        <v>332</v>
      </c>
    </row>
    <row r="8" spans="1:8" x14ac:dyDescent="0.25">
      <c r="A8" s="4"/>
      <c r="B8" s="2">
        <v>43856</v>
      </c>
      <c r="C8">
        <v>7</v>
      </c>
      <c r="D8" s="3">
        <f t="shared" si="0"/>
        <v>313.55102040816314</v>
      </c>
      <c r="F8">
        <f ca="1">IF(IFERROR(DATEDIF(B8,TODAY(),"D")&gt;0, FALSE),SUMIFS(issues[weight],issues[dayNum],"&gt;" &amp; C8),"")</f>
        <v>332</v>
      </c>
    </row>
    <row r="9" spans="1:8" x14ac:dyDescent="0.25">
      <c r="A9" s="4" t="s">
        <v>26</v>
      </c>
      <c r="B9" s="2">
        <v>43857</v>
      </c>
      <c r="C9">
        <v>8</v>
      </c>
      <c r="D9" s="3">
        <f t="shared" si="0"/>
        <v>310.142857142857</v>
      </c>
      <c r="F9">
        <f ca="1">IF(IFERROR(DATEDIF(B9,TODAY(),"D")&gt;0, FALSE),SUMIFS(issues[weight],issues[dayNum],"&gt;" &amp; C9),"")</f>
        <v>330</v>
      </c>
    </row>
    <row r="10" spans="1:8" x14ac:dyDescent="0.25">
      <c r="A10" s="4"/>
      <c r="B10" s="2">
        <v>43858</v>
      </c>
      <c r="C10">
        <v>9</v>
      </c>
      <c r="D10" s="3">
        <f t="shared" si="0"/>
        <v>306.73469387755085</v>
      </c>
      <c r="F10">
        <f ca="1">IF(IFERROR(DATEDIF(B10,TODAY(),"D")&gt;0, FALSE),SUMIFS(issues[weight],issues[dayNum],"&gt;" &amp; C10),"")</f>
        <v>330</v>
      </c>
    </row>
    <row r="11" spans="1:8" x14ac:dyDescent="0.25">
      <c r="A11" s="4"/>
      <c r="B11" s="2">
        <v>43859</v>
      </c>
      <c r="C11">
        <v>10</v>
      </c>
      <c r="D11" s="3">
        <f t="shared" si="0"/>
        <v>303.32653061224471</v>
      </c>
      <c r="F11">
        <f ca="1">IF(IFERROR(DATEDIF(B11,TODAY(),"D")&gt;0, FALSE),SUMIFS(issues[weight],issues[dayNum],"&gt;" &amp; C11),"")</f>
        <v>330</v>
      </c>
    </row>
    <row r="12" spans="1:8" x14ac:dyDescent="0.25">
      <c r="A12" s="4"/>
      <c r="B12" s="2">
        <v>43860</v>
      </c>
      <c r="C12">
        <v>11</v>
      </c>
      <c r="D12" s="3">
        <f t="shared" si="0"/>
        <v>299.91836734693857</v>
      </c>
      <c r="F12">
        <f ca="1">IF(IFERROR(DATEDIF(B12,TODAY(),"D")&gt;0, FALSE),SUMIFS(issues[weight],issues[dayNum],"&gt;" &amp; C12),"")</f>
        <v>330</v>
      </c>
    </row>
    <row r="13" spans="1:8" x14ac:dyDescent="0.25">
      <c r="A13" s="4"/>
      <c r="B13" s="2">
        <v>43861</v>
      </c>
      <c r="C13">
        <v>12</v>
      </c>
      <c r="D13" s="3">
        <f t="shared" si="0"/>
        <v>296.51020408163242</v>
      </c>
      <c r="F13">
        <f ca="1">IF(IFERROR(DATEDIF(B13,TODAY(),"D")&gt;0, FALSE),SUMIFS(issues[weight],issues[dayNum],"&gt;" &amp; C13),"")</f>
        <v>330</v>
      </c>
    </row>
    <row r="14" spans="1:8" x14ac:dyDescent="0.25">
      <c r="A14" s="4"/>
      <c r="B14" s="2">
        <v>43862</v>
      </c>
      <c r="C14">
        <v>13</v>
      </c>
      <c r="D14" s="3">
        <f t="shared" si="0"/>
        <v>293.10204081632628</v>
      </c>
      <c r="F14">
        <f ca="1">IF(IFERROR(DATEDIF(B14,TODAY(),"D")&gt;0, FALSE),SUMIFS(issues[weight],issues[dayNum],"&gt;" &amp; C14),"")</f>
        <v>330</v>
      </c>
    </row>
    <row r="15" spans="1:8" x14ac:dyDescent="0.25">
      <c r="A15" s="4"/>
      <c r="B15" s="2">
        <v>43863</v>
      </c>
      <c r="C15">
        <v>14</v>
      </c>
      <c r="D15" s="3">
        <f t="shared" si="0"/>
        <v>289.69387755102014</v>
      </c>
      <c r="F15">
        <f ca="1">IF(IFERROR(DATEDIF(B15,TODAY(),"D")&gt;0, FALSE),SUMIFS(issues[weight],issues[dayNum],"&gt;" &amp; C15),"")</f>
        <v>330</v>
      </c>
    </row>
    <row r="16" spans="1:8" x14ac:dyDescent="0.25">
      <c r="A16" s="4"/>
      <c r="B16" s="2">
        <v>43864</v>
      </c>
      <c r="C16">
        <v>15</v>
      </c>
      <c r="D16" s="3">
        <f t="shared" si="0"/>
        <v>286.28571428571399</v>
      </c>
      <c r="F16">
        <f ca="1">IF(IFERROR(DATEDIF(B16,TODAY(),"D")&gt;0, FALSE),SUMIFS(issues[weight],issues[dayNum],"&gt;" &amp; C16),"")</f>
        <v>330</v>
      </c>
    </row>
    <row r="17" spans="1:6" x14ac:dyDescent="0.25">
      <c r="A17" s="4"/>
      <c r="B17" s="2">
        <v>43865</v>
      </c>
      <c r="C17">
        <v>16</v>
      </c>
      <c r="D17" s="3">
        <f t="shared" si="0"/>
        <v>282.87755102040785</v>
      </c>
      <c r="F17">
        <f ca="1">IF(IFERROR(DATEDIF(B17,TODAY(),"D")&gt;0, FALSE),SUMIFS(issues[weight],issues[dayNum],"&gt;" &amp; C17),"")</f>
        <v>313</v>
      </c>
    </row>
    <row r="18" spans="1:6" x14ac:dyDescent="0.25">
      <c r="A18" s="4"/>
      <c r="B18" s="2">
        <v>43866</v>
      </c>
      <c r="C18">
        <v>17</v>
      </c>
      <c r="D18" s="3">
        <f t="shared" si="0"/>
        <v>279.46938775510171</v>
      </c>
      <c r="F18">
        <f ca="1">IF(IFERROR(DATEDIF(B18,TODAY(),"D")&gt;0, FALSE),SUMIFS(issues[weight],issues[dayNum],"&gt;" &amp; C18),"")</f>
        <v>313</v>
      </c>
    </row>
    <row r="19" spans="1:6" x14ac:dyDescent="0.25">
      <c r="A19" s="4"/>
      <c r="B19" s="2">
        <v>43867</v>
      </c>
      <c r="C19">
        <v>18</v>
      </c>
      <c r="D19" s="3">
        <f t="shared" si="0"/>
        <v>276.06122448979556</v>
      </c>
      <c r="F19">
        <f ca="1">IF(IFERROR(DATEDIF(B19,TODAY(),"D")&gt;0, FALSE),SUMIFS(issues[weight],issues[dayNum],"&gt;" &amp; C19),"")</f>
        <v>313</v>
      </c>
    </row>
    <row r="20" spans="1:6" x14ac:dyDescent="0.25">
      <c r="A20" s="4"/>
      <c r="B20" s="2">
        <v>43868</v>
      </c>
      <c r="C20">
        <v>19</v>
      </c>
      <c r="D20" s="3">
        <f t="shared" si="0"/>
        <v>272.65306122448942</v>
      </c>
      <c r="F20">
        <f ca="1">IF(IFERROR(DATEDIF(B20,TODAY(),"D")&gt;0, FALSE),SUMIFS(issues[weight],issues[dayNum],"&gt;" &amp; C20),"")</f>
        <v>298</v>
      </c>
    </row>
    <row r="21" spans="1:6" x14ac:dyDescent="0.25">
      <c r="A21" s="4"/>
      <c r="B21" s="2">
        <v>43869</v>
      </c>
      <c r="C21">
        <v>20</v>
      </c>
      <c r="D21" s="3">
        <f t="shared" si="0"/>
        <v>269.24489795918328</v>
      </c>
      <c r="F21">
        <f ca="1">IF(IFERROR(DATEDIF(B21,TODAY(),"D")&gt;0, FALSE),SUMIFS(issues[weight],issues[dayNum],"&gt;" &amp; C21),"")</f>
        <v>298</v>
      </c>
    </row>
    <row r="22" spans="1:6" x14ac:dyDescent="0.25">
      <c r="A22" s="4"/>
      <c r="B22" s="2">
        <v>43870</v>
      </c>
      <c r="C22">
        <v>21</v>
      </c>
      <c r="D22" s="3">
        <f t="shared" si="0"/>
        <v>265.83673469387713</v>
      </c>
      <c r="F22">
        <f ca="1">IF(IFERROR(DATEDIF(B22,TODAY(),"D")&gt;0, FALSE),SUMIFS(issues[weight],issues[dayNum],"&gt;" &amp; C22),"")</f>
        <v>298</v>
      </c>
    </row>
    <row r="23" spans="1:6" x14ac:dyDescent="0.25">
      <c r="A23" s="4" t="s">
        <v>27</v>
      </c>
      <c r="B23" s="2">
        <v>43871</v>
      </c>
      <c r="C23">
        <v>22</v>
      </c>
      <c r="D23" s="3">
        <f t="shared" si="0"/>
        <v>262.42857142857099</v>
      </c>
      <c r="F23">
        <f ca="1">IF(IFERROR(DATEDIF(B23,TODAY(),"D")&gt;0, FALSE),SUMIFS(issues[weight],issues[dayNum],"&gt;" &amp; C23),"")</f>
        <v>296</v>
      </c>
    </row>
    <row r="24" spans="1:6" x14ac:dyDescent="0.25">
      <c r="A24" s="4"/>
      <c r="B24" s="2">
        <v>43872</v>
      </c>
      <c r="C24">
        <v>23</v>
      </c>
      <c r="D24" s="3">
        <f t="shared" si="0"/>
        <v>259.02040816326485</v>
      </c>
      <c r="F24">
        <f ca="1">IF(IFERROR(DATEDIF(B24,TODAY(),"D")&gt;0, FALSE),SUMIFS(issues[weight],issues[dayNum],"&gt;" &amp; C24),"")</f>
        <v>295</v>
      </c>
    </row>
    <row r="25" spans="1:6" x14ac:dyDescent="0.25">
      <c r="A25" s="4"/>
      <c r="B25" s="2">
        <v>43873</v>
      </c>
      <c r="C25">
        <v>24</v>
      </c>
      <c r="D25" s="3">
        <f t="shared" si="0"/>
        <v>255.61224489795873</v>
      </c>
      <c r="F25">
        <f ca="1">IF(IFERROR(DATEDIF(B25,TODAY(),"D")&gt;0, FALSE),SUMIFS(issues[weight],issues[dayNum],"&gt;" &amp; C25),"")</f>
        <v>295</v>
      </c>
    </row>
    <row r="26" spans="1:6" x14ac:dyDescent="0.25">
      <c r="A26" s="4"/>
      <c r="B26" s="2">
        <v>43874</v>
      </c>
      <c r="C26">
        <v>25</v>
      </c>
      <c r="D26" s="3">
        <f t="shared" si="0"/>
        <v>252.20408163265262</v>
      </c>
      <c r="F26">
        <f ca="1">IF(IFERROR(DATEDIF(B26,TODAY(),"D")&gt;0, FALSE),SUMIFS(issues[weight],issues[dayNum],"&gt;" &amp; C26),"")</f>
        <v>295</v>
      </c>
    </row>
    <row r="27" spans="1:6" x14ac:dyDescent="0.25">
      <c r="A27" s="4"/>
      <c r="B27" s="2">
        <v>43875</v>
      </c>
      <c r="C27">
        <v>26</v>
      </c>
      <c r="D27" s="3">
        <f t="shared" si="0"/>
        <v>248.7959183673465</v>
      </c>
      <c r="F27">
        <f ca="1">IF(IFERROR(DATEDIF(B27,TODAY(),"D")&gt;0, FALSE),SUMIFS(issues[weight],issues[dayNum],"&gt;" &amp; C27),"")</f>
        <v>295</v>
      </c>
    </row>
    <row r="28" spans="1:6" x14ac:dyDescent="0.25">
      <c r="A28" s="4"/>
      <c r="B28" s="2">
        <v>43876</v>
      </c>
      <c r="C28">
        <v>27</v>
      </c>
      <c r="D28" s="3">
        <f t="shared" si="0"/>
        <v>245.38775510204039</v>
      </c>
      <c r="F28">
        <f ca="1">IF(IFERROR(DATEDIF(B28,TODAY(),"D")&gt;0, FALSE),SUMIFS(issues[weight],issues[dayNum],"&gt;" &amp; C28),"")</f>
        <v>295</v>
      </c>
    </row>
    <row r="29" spans="1:6" x14ac:dyDescent="0.25">
      <c r="A29" s="4"/>
      <c r="B29" s="2">
        <v>43877</v>
      </c>
      <c r="C29">
        <v>28</v>
      </c>
      <c r="D29" s="3">
        <f t="shared" si="0"/>
        <v>241.97959183673427</v>
      </c>
      <c r="F29">
        <f ca="1">IF(IFERROR(DATEDIF(B29,TODAY(),"D")&gt;0, FALSE),SUMIFS(issues[weight],issues[dayNum],"&gt;" &amp; C29),"")</f>
        <v>295</v>
      </c>
    </row>
    <row r="30" spans="1:6" x14ac:dyDescent="0.25">
      <c r="A30" s="4"/>
      <c r="B30" s="2">
        <v>43878</v>
      </c>
      <c r="C30">
        <v>29</v>
      </c>
      <c r="D30" s="3">
        <f t="shared" si="0"/>
        <v>238.57142857142816</v>
      </c>
      <c r="F30">
        <f ca="1">IF(IFERROR(DATEDIF(B30,TODAY(),"D")&gt;0, FALSE),SUMIFS(issues[weight],issues[dayNum],"&gt;" &amp; C30),"")</f>
        <v>295</v>
      </c>
    </row>
    <row r="31" spans="1:6" x14ac:dyDescent="0.25">
      <c r="A31" s="4"/>
      <c r="B31" s="2">
        <v>43879</v>
      </c>
      <c r="C31">
        <v>30</v>
      </c>
      <c r="D31" s="3">
        <f t="shared" si="0"/>
        <v>235.16326530612204</v>
      </c>
      <c r="F31">
        <f ca="1">IF(IFERROR(DATEDIF(B31,TODAY(),"D")&gt;0, FALSE),SUMIFS(issues[weight],issues[dayNum],"&gt;" &amp; C31),"")</f>
        <v>295</v>
      </c>
    </row>
    <row r="32" spans="1:6" x14ac:dyDescent="0.25">
      <c r="A32" s="4"/>
      <c r="B32" s="2">
        <v>43880</v>
      </c>
      <c r="C32">
        <v>31</v>
      </c>
      <c r="D32" s="3">
        <f t="shared" si="0"/>
        <v>231.75510204081593</v>
      </c>
      <c r="F32">
        <f ca="1">IF(IFERROR(DATEDIF(B32,TODAY(),"D")&gt;0, FALSE),SUMIFS(issues[weight],issues[dayNum],"&gt;" &amp; C32),"")</f>
        <v>295</v>
      </c>
    </row>
    <row r="33" spans="1:6" x14ac:dyDescent="0.25">
      <c r="A33" s="4"/>
      <c r="B33" s="2">
        <v>43881</v>
      </c>
      <c r="C33">
        <v>32</v>
      </c>
      <c r="D33" s="3">
        <f t="shared" si="0"/>
        <v>228.34693877550981</v>
      </c>
      <c r="F33">
        <f ca="1">IF(IFERROR(DATEDIF(B33,TODAY(),"D")&gt;0, FALSE),SUMIFS(issues[weight],issues[dayNum],"&gt;" &amp; C33),"")</f>
        <v>295</v>
      </c>
    </row>
    <row r="34" spans="1:6" x14ac:dyDescent="0.25">
      <c r="A34" s="4"/>
      <c r="B34" s="2">
        <v>43882</v>
      </c>
      <c r="C34">
        <v>33</v>
      </c>
      <c r="D34" s="3">
        <f t="shared" si="0"/>
        <v>224.9387755102037</v>
      </c>
      <c r="F34">
        <f ca="1">IF(IFERROR(DATEDIF(B34,TODAY(),"D")&gt;0, FALSE),SUMIFS(issues[weight],issues[dayNum],"&gt;" &amp; C34),"")</f>
        <v>295</v>
      </c>
    </row>
    <row r="35" spans="1:6" x14ac:dyDescent="0.25">
      <c r="A35" s="4"/>
      <c r="B35" s="2">
        <v>43883</v>
      </c>
      <c r="C35">
        <v>34</v>
      </c>
      <c r="D35" s="3">
        <f t="shared" si="0"/>
        <v>221.53061224489758</v>
      </c>
      <c r="F35">
        <f ca="1">IF(IFERROR(DATEDIF(B35,TODAY(),"D")&gt;0, FALSE),SUMIFS(issues[weight],issues[dayNum],"&gt;" &amp; C35),"")</f>
        <v>295</v>
      </c>
    </row>
    <row r="36" spans="1:6" x14ac:dyDescent="0.25">
      <c r="A36" s="4"/>
      <c r="B36" s="2">
        <v>43884</v>
      </c>
      <c r="C36">
        <v>35</v>
      </c>
      <c r="D36" s="3">
        <f t="shared" si="0"/>
        <v>218.12244897959147</v>
      </c>
      <c r="F36">
        <f ca="1">IF(IFERROR(DATEDIF(B36,TODAY(),"D")&gt;0, FALSE),SUMIFS(issues[weight],issues[dayNum],"&gt;" &amp; C36),"")</f>
        <v>295</v>
      </c>
    </row>
    <row r="37" spans="1:6" x14ac:dyDescent="0.25">
      <c r="A37" s="4" t="s">
        <v>28</v>
      </c>
      <c r="B37" s="2">
        <v>43885</v>
      </c>
      <c r="C37">
        <v>36</v>
      </c>
      <c r="D37" s="3">
        <f t="shared" si="0"/>
        <v>214.71428571428535</v>
      </c>
      <c r="F37">
        <f ca="1">IF(IFERROR(DATEDIF(B37,TODAY(),"D")&gt;0, FALSE),SUMIFS(issues[weight],issues[dayNum],"&gt;" &amp; C37),"")</f>
        <v>295</v>
      </c>
    </row>
    <row r="38" spans="1:6" x14ac:dyDescent="0.25">
      <c r="A38" s="4"/>
      <c r="B38" s="2">
        <v>43886</v>
      </c>
      <c r="C38">
        <v>37</v>
      </c>
      <c r="D38" s="3">
        <f t="shared" si="0"/>
        <v>211.30612244897924</v>
      </c>
      <c r="F38">
        <f ca="1">IF(IFERROR(DATEDIF(B38,TODAY(),"D")&gt;0, FALSE),SUMIFS(issues[weight],issues[dayNum],"&gt;" &amp; C38),"")</f>
        <v>273</v>
      </c>
    </row>
    <row r="39" spans="1:6" x14ac:dyDescent="0.25">
      <c r="A39" s="4"/>
      <c r="B39" s="2">
        <v>43887</v>
      </c>
      <c r="C39">
        <v>38</v>
      </c>
      <c r="D39" s="3">
        <f t="shared" si="0"/>
        <v>207.89795918367312</v>
      </c>
      <c r="F39">
        <f ca="1">IF(IFERROR(DATEDIF(B39,TODAY(),"D")&gt;0, FALSE),SUMIFS(issues[weight],issues[dayNum],"&gt;" &amp; C39),"")</f>
        <v>273</v>
      </c>
    </row>
    <row r="40" spans="1:6" x14ac:dyDescent="0.25">
      <c r="A40" s="4"/>
      <c r="B40" s="2">
        <v>43888</v>
      </c>
      <c r="C40">
        <v>39</v>
      </c>
      <c r="D40" s="3">
        <f t="shared" si="0"/>
        <v>204.48979591836701</v>
      </c>
      <c r="F40">
        <f ca="1">IF(IFERROR(DATEDIF(B40,TODAY(),"D")&gt;0, FALSE),SUMIFS(issues[weight],issues[dayNum],"&gt;" &amp; C40),"")</f>
        <v>273</v>
      </c>
    </row>
    <row r="41" spans="1:6" x14ac:dyDescent="0.25">
      <c r="A41" s="4"/>
      <c r="B41" s="2">
        <v>43889</v>
      </c>
      <c r="C41">
        <v>40</v>
      </c>
      <c r="D41" s="3">
        <f t="shared" si="0"/>
        <v>201.08163265306089</v>
      </c>
      <c r="F41">
        <f ca="1">IF(IFERROR(DATEDIF(B41,TODAY(),"D")&gt;0, FALSE),SUMIFS(issues[weight],issues[dayNum],"&gt;" &amp; C41),"")</f>
        <v>265</v>
      </c>
    </row>
    <row r="42" spans="1:6" x14ac:dyDescent="0.25">
      <c r="A42" s="4"/>
      <c r="B42" s="2">
        <v>43890</v>
      </c>
      <c r="C42">
        <v>41</v>
      </c>
      <c r="D42" s="3">
        <f t="shared" si="0"/>
        <v>197.67346938775478</v>
      </c>
      <c r="F42">
        <f ca="1">IF(IFERROR(DATEDIF(B42,TODAY(),"D")&gt;0, FALSE),SUMIFS(issues[weight],issues[dayNum],"&gt;" &amp; C42),"")</f>
        <v>258</v>
      </c>
    </row>
    <row r="43" spans="1:6" x14ac:dyDescent="0.25">
      <c r="A43" s="4"/>
      <c r="B43" s="2">
        <v>43891</v>
      </c>
      <c r="C43">
        <v>42</v>
      </c>
      <c r="D43" s="3">
        <f t="shared" si="0"/>
        <v>194.26530612244866</v>
      </c>
      <c r="F43">
        <f ca="1">IF(IFERROR(DATEDIF(B43,TODAY(),"D")&gt;0, FALSE),SUMIFS(issues[weight],issues[dayNum],"&gt;" &amp; C43),"")</f>
        <v>258</v>
      </c>
    </row>
    <row r="44" spans="1:6" x14ac:dyDescent="0.25">
      <c r="A44" s="4"/>
      <c r="B44" s="2">
        <v>43892</v>
      </c>
      <c r="C44">
        <v>43</v>
      </c>
      <c r="D44" s="3">
        <f t="shared" si="0"/>
        <v>190.85714285714255</v>
      </c>
      <c r="F44">
        <f ca="1">IF(IFERROR(DATEDIF(B44,TODAY(),"D")&gt;0, FALSE),SUMIFS(issues[weight],issues[dayNum],"&gt;" &amp; C44),"")</f>
        <v>242</v>
      </c>
    </row>
    <row r="45" spans="1:6" x14ac:dyDescent="0.25">
      <c r="A45" s="4"/>
      <c r="B45" s="2">
        <v>43893</v>
      </c>
      <c r="C45">
        <v>44</v>
      </c>
      <c r="D45" s="3">
        <f t="shared" si="0"/>
        <v>187.44897959183643</v>
      </c>
      <c r="F45">
        <f ca="1">IF(IFERROR(DATEDIF(B45,TODAY(),"D")&gt;0, FALSE),SUMIFS(issues[weight],issues[dayNum],"&gt;" &amp; C45),"")</f>
        <v>233</v>
      </c>
    </row>
    <row r="46" spans="1:6" x14ac:dyDescent="0.25">
      <c r="A46" s="4"/>
      <c r="B46" s="2">
        <v>43894</v>
      </c>
      <c r="C46">
        <v>45</v>
      </c>
      <c r="D46" s="3">
        <f t="shared" si="0"/>
        <v>184.04081632653032</v>
      </c>
      <c r="F46">
        <f ca="1">IF(IFERROR(DATEDIF(B46,TODAY(),"D")&gt;0, FALSE),SUMIFS(issues[weight],issues[dayNum],"&gt;" &amp; C46),"")</f>
        <v>230</v>
      </c>
    </row>
    <row r="47" spans="1:6" x14ac:dyDescent="0.25">
      <c r="A47" s="4"/>
      <c r="B47" s="2">
        <v>43895</v>
      </c>
      <c r="C47">
        <v>46</v>
      </c>
      <c r="D47" s="3">
        <f t="shared" si="0"/>
        <v>180.6326530612242</v>
      </c>
      <c r="F47">
        <f ca="1">IF(IFERROR(DATEDIF(B47,TODAY(),"D")&gt;0, FALSE),SUMIFS(issues[weight],issues[dayNum],"&gt;" &amp; C47),"")</f>
        <v>230</v>
      </c>
    </row>
    <row r="48" spans="1:6" x14ac:dyDescent="0.25">
      <c r="A48" s="4"/>
      <c r="B48" s="2">
        <v>43896</v>
      </c>
      <c r="C48">
        <v>47</v>
      </c>
      <c r="D48" s="3">
        <f t="shared" si="0"/>
        <v>177.22448979591809</v>
      </c>
      <c r="F48">
        <f ca="1">IF(IFERROR(DATEDIF(B48,TODAY(),"D")&gt;0, FALSE),SUMIFS(issues[weight],issues[dayNum],"&gt;" &amp; C48),"")</f>
        <v>229</v>
      </c>
    </row>
    <row r="49" spans="1:6" x14ac:dyDescent="0.25">
      <c r="A49" s="4"/>
      <c r="B49" s="2">
        <v>43897</v>
      </c>
      <c r="C49">
        <v>48</v>
      </c>
      <c r="D49" s="3">
        <f t="shared" si="0"/>
        <v>173.81632653061197</v>
      </c>
      <c r="F49">
        <f ca="1">IF(IFERROR(DATEDIF(B49,TODAY(),"D")&gt;0, FALSE),SUMIFS(issues[weight],issues[dayNum],"&gt;" &amp; C49),"")</f>
        <v>229</v>
      </c>
    </row>
    <row r="50" spans="1:6" x14ac:dyDescent="0.25">
      <c r="A50" s="4"/>
      <c r="B50" s="2">
        <v>43898</v>
      </c>
      <c r="C50">
        <v>49</v>
      </c>
      <c r="D50" s="3">
        <f t="shared" si="0"/>
        <v>170.40816326530586</v>
      </c>
      <c r="F50">
        <f ca="1">IF(IFERROR(DATEDIF(B50,TODAY(),"D")&gt;0, FALSE),SUMIFS(issues[weight],issues[dayNum],"&gt;" &amp; C50),"")</f>
        <v>224</v>
      </c>
    </row>
    <row r="51" spans="1:6" x14ac:dyDescent="0.25">
      <c r="A51" s="4"/>
      <c r="B51" s="2">
        <v>43899</v>
      </c>
      <c r="C51">
        <v>50</v>
      </c>
      <c r="D51" s="3">
        <f t="shared" si="0"/>
        <v>166.99999999999974</v>
      </c>
      <c r="F51">
        <f ca="1">IF(IFERROR(DATEDIF(B51,TODAY(),"D")&gt;0, FALSE),SUMIFS(issues[weight],issues[dayNum],"&gt;" &amp; C51),"")</f>
        <v>224</v>
      </c>
    </row>
    <row r="52" spans="1:6" x14ac:dyDescent="0.25">
      <c r="A52" s="4"/>
      <c r="B52" s="2">
        <v>43900</v>
      </c>
      <c r="C52">
        <v>51</v>
      </c>
      <c r="D52" s="3">
        <f t="shared" si="0"/>
        <v>163.59183673469363</v>
      </c>
      <c r="F52">
        <f ca="1">IF(IFERROR(DATEDIF(B52,TODAY(),"D")&gt;0, FALSE),SUMIFS(issues[weight],issues[dayNum],"&gt;" &amp; C52),"")</f>
        <v>224</v>
      </c>
    </row>
    <row r="53" spans="1:6" x14ac:dyDescent="0.25">
      <c r="A53" s="4"/>
      <c r="B53" s="2">
        <v>43901</v>
      </c>
      <c r="C53">
        <v>52</v>
      </c>
      <c r="D53" s="3">
        <f t="shared" si="0"/>
        <v>160.18367346938751</v>
      </c>
      <c r="F53">
        <f ca="1">IF(IFERROR(DATEDIF(B53,TODAY(),"D")&gt;0, FALSE),SUMIFS(issues[weight],issues[dayNum],"&gt;" &amp; C53),"")</f>
        <v>224</v>
      </c>
    </row>
    <row r="54" spans="1:6" x14ac:dyDescent="0.25">
      <c r="A54" s="4"/>
      <c r="B54" s="2">
        <v>43902</v>
      </c>
      <c r="C54">
        <v>53</v>
      </c>
      <c r="D54" s="3">
        <f t="shared" si="0"/>
        <v>156.7755102040814</v>
      </c>
      <c r="F54">
        <f ca="1">IF(IFERROR(DATEDIF(B54,TODAY(),"D")&gt;0, FALSE),SUMIFS(issues[weight],issues[dayNum],"&gt;" &amp; C54),"")</f>
        <v>224</v>
      </c>
    </row>
    <row r="55" spans="1:6" x14ac:dyDescent="0.25">
      <c r="A55" s="4"/>
      <c r="B55" s="2">
        <v>43903</v>
      </c>
      <c r="C55">
        <v>54</v>
      </c>
      <c r="D55" s="3">
        <f t="shared" si="0"/>
        <v>153.36734693877528</v>
      </c>
      <c r="F55">
        <f ca="1">IF(IFERROR(DATEDIF(B55,TODAY(),"D")&gt;0, FALSE),SUMIFS(issues[weight],issues[dayNum],"&gt;" &amp; C55),"")</f>
        <v>224</v>
      </c>
    </row>
    <row r="56" spans="1:6" x14ac:dyDescent="0.25">
      <c r="A56" s="4"/>
      <c r="B56" s="2">
        <v>43904</v>
      </c>
      <c r="C56">
        <v>55</v>
      </c>
      <c r="D56" s="3">
        <f t="shared" si="0"/>
        <v>149.95918367346917</v>
      </c>
      <c r="F56">
        <f ca="1">IF(IFERROR(DATEDIF(B56,TODAY(),"D")&gt;0, FALSE),SUMIFS(issues[weight],issues[dayNum],"&gt;" &amp; C56),"")</f>
        <v>224</v>
      </c>
    </row>
    <row r="57" spans="1:6" x14ac:dyDescent="0.25">
      <c r="A57" s="4"/>
      <c r="B57" s="2">
        <v>43905</v>
      </c>
      <c r="C57">
        <v>56</v>
      </c>
      <c r="D57" s="3">
        <f t="shared" si="0"/>
        <v>146.55102040816305</v>
      </c>
      <c r="F57">
        <f ca="1">IF(IFERROR(DATEDIF(B57,TODAY(),"D")&gt;0, FALSE),SUMIFS(issues[weight],issues[dayNum],"&gt;" &amp; C57),"")</f>
        <v>221</v>
      </c>
    </row>
    <row r="58" spans="1:6" x14ac:dyDescent="0.25">
      <c r="A58" s="4"/>
      <c r="B58" s="2">
        <v>43906</v>
      </c>
      <c r="C58">
        <v>57</v>
      </c>
      <c r="D58" s="3">
        <f t="shared" si="0"/>
        <v>143.14285714285694</v>
      </c>
      <c r="F58">
        <f ca="1">IF(IFERROR(DATEDIF(B58,TODAY(),"D")&gt;0, FALSE),SUMIFS(issues[weight],issues[dayNum],"&gt;" &amp; C58),"")</f>
        <v>205</v>
      </c>
    </row>
    <row r="59" spans="1:6" x14ac:dyDescent="0.25">
      <c r="A59" s="4"/>
      <c r="B59" s="2">
        <v>43907</v>
      </c>
      <c r="C59">
        <v>58</v>
      </c>
      <c r="D59" s="3">
        <f t="shared" si="0"/>
        <v>139.73469387755082</v>
      </c>
      <c r="F59">
        <f ca="1">IF(IFERROR(DATEDIF(B59,TODAY(),"D")&gt;0, FALSE),SUMIFS(issues[weight],issues[dayNum],"&gt;" &amp; C59),"")</f>
        <v>204</v>
      </c>
    </row>
    <row r="60" spans="1:6" x14ac:dyDescent="0.25">
      <c r="A60" s="4"/>
      <c r="B60" s="2">
        <v>43908</v>
      </c>
      <c r="C60">
        <v>59</v>
      </c>
      <c r="D60" s="3">
        <f t="shared" si="0"/>
        <v>136.32653061224471</v>
      </c>
      <c r="F60">
        <f ca="1">IF(IFERROR(DATEDIF(B60,TODAY(),"D")&gt;0, FALSE),SUMIFS(issues[weight],issues[dayNum],"&gt;" &amp; C60),"")</f>
        <v>204</v>
      </c>
    </row>
    <row r="61" spans="1:6" x14ac:dyDescent="0.25">
      <c r="A61" s="4"/>
      <c r="B61" s="2">
        <v>43909</v>
      </c>
      <c r="C61">
        <v>60</v>
      </c>
      <c r="D61" s="3">
        <f t="shared" si="0"/>
        <v>132.9183673469386</v>
      </c>
      <c r="F61">
        <f ca="1">IF(IFERROR(DATEDIF(B61,TODAY(),"D")&gt;0, FALSE),SUMIFS(issues[weight],issues[dayNum],"&gt;" &amp; C61),"")</f>
        <v>204</v>
      </c>
    </row>
    <row r="62" spans="1:6" x14ac:dyDescent="0.25">
      <c r="A62" s="4"/>
      <c r="B62" s="2">
        <v>43910</v>
      </c>
      <c r="C62">
        <v>61</v>
      </c>
      <c r="D62" s="3">
        <f t="shared" si="0"/>
        <v>129.51020408163248</v>
      </c>
      <c r="F62">
        <f ca="1">IF(IFERROR(DATEDIF(B62,TODAY(),"D")&gt;0, FALSE),SUMIFS(issues[weight],issues[dayNum],"&gt;" &amp; C62),"")</f>
        <v>204</v>
      </c>
    </row>
    <row r="63" spans="1:6" x14ac:dyDescent="0.25">
      <c r="A63" s="4"/>
      <c r="B63" s="2">
        <v>43911</v>
      </c>
      <c r="C63">
        <v>62</v>
      </c>
      <c r="D63" s="3">
        <f t="shared" si="0"/>
        <v>126.10204081632635</v>
      </c>
      <c r="F63">
        <f ca="1">IF(IFERROR(DATEDIF(B63,TODAY(),"D")&gt;0, FALSE),SUMIFS(issues[weight],issues[dayNum],"&gt;" &amp; C63),"")</f>
        <v>204</v>
      </c>
    </row>
    <row r="64" spans="1:6" x14ac:dyDescent="0.25">
      <c r="A64" s="4"/>
      <c r="B64" s="2">
        <v>43912</v>
      </c>
      <c r="C64">
        <v>63</v>
      </c>
      <c r="D64" s="3">
        <f t="shared" si="0"/>
        <v>122.69387755102022</v>
      </c>
      <c r="F64">
        <f ca="1">IF(IFERROR(DATEDIF(B64,TODAY(),"D")&gt;0, FALSE),SUMIFS(issues[weight],issues[dayNum],"&gt;" &amp; C64),"")</f>
        <v>204</v>
      </c>
    </row>
    <row r="65" spans="1:6" x14ac:dyDescent="0.25">
      <c r="A65" s="4" t="s">
        <v>29</v>
      </c>
      <c r="B65" s="2">
        <v>43913</v>
      </c>
      <c r="C65">
        <v>64</v>
      </c>
      <c r="D65" s="3">
        <f t="shared" si="0"/>
        <v>119.28571428571409</v>
      </c>
      <c r="F65">
        <f ca="1">IF(IFERROR(DATEDIF(B65,TODAY(),"D")&gt;0, FALSE),SUMIFS(issues[weight],issues[dayNum],"&gt;" &amp; C65),"")</f>
        <v>188</v>
      </c>
    </row>
    <row r="66" spans="1:6" x14ac:dyDescent="0.25">
      <c r="A66" s="4"/>
      <c r="B66" s="2">
        <v>43914</v>
      </c>
      <c r="C66">
        <v>65</v>
      </c>
      <c r="D66" s="3">
        <f t="shared" si="0"/>
        <v>115.87755102040796</v>
      </c>
      <c r="F66">
        <f ca="1">IF(IFERROR(DATEDIF(B66,TODAY(),"D")&gt;0, FALSE),SUMIFS(issues[weight],issues[dayNum],"&gt;" &amp; C66),"")</f>
        <v>188</v>
      </c>
    </row>
    <row r="67" spans="1:6" x14ac:dyDescent="0.25">
      <c r="A67" s="4"/>
      <c r="B67" s="2">
        <v>43915</v>
      </c>
      <c r="C67">
        <v>66</v>
      </c>
      <c r="D67" s="3">
        <f t="shared" si="0"/>
        <v>112.46938775510183</v>
      </c>
      <c r="F67">
        <f ca="1">IF(IFERROR(DATEDIF(B67,TODAY(),"D")&gt;0, FALSE),SUMIFS(issues[weight],issues[dayNum],"&gt;" &amp; C67),"")</f>
        <v>183</v>
      </c>
    </row>
    <row r="68" spans="1:6" x14ac:dyDescent="0.25">
      <c r="A68" s="4"/>
      <c r="B68" s="2">
        <v>43916</v>
      </c>
      <c r="C68">
        <v>67</v>
      </c>
      <c r="D68" s="3">
        <f t="shared" ref="D68:D99" si="1">D67+$E$2</f>
        <v>109.06122448979571</v>
      </c>
      <c r="F68">
        <f ca="1">IF(IFERROR(DATEDIF(B68,TODAY(),"D")&gt;0, FALSE),SUMIFS(issues[weight],issues[dayNum],"&gt;" &amp; C68),"")</f>
        <v>180</v>
      </c>
    </row>
    <row r="69" spans="1:6" x14ac:dyDescent="0.25">
      <c r="A69" s="4"/>
      <c r="B69" s="2">
        <v>43917</v>
      </c>
      <c r="C69">
        <v>68</v>
      </c>
      <c r="D69" s="3">
        <f t="shared" si="1"/>
        <v>105.65306122448958</v>
      </c>
      <c r="F69">
        <f ca="1">IF(IFERROR(DATEDIF(B69,TODAY(),"D")&gt;0, FALSE),SUMIFS(issues[weight],issues[dayNum],"&gt;" &amp; C69),"")</f>
        <v>180</v>
      </c>
    </row>
    <row r="70" spans="1:6" x14ac:dyDescent="0.25">
      <c r="A70" s="4"/>
      <c r="B70" s="2">
        <v>43918</v>
      </c>
      <c r="C70">
        <v>69</v>
      </c>
      <c r="D70" s="3">
        <f t="shared" si="1"/>
        <v>102.24489795918345</v>
      </c>
      <c r="F70">
        <f ca="1">IF(IFERROR(DATEDIF(B70,TODAY(),"D")&gt;0, FALSE),SUMIFS(issues[weight],issues[dayNum],"&gt;" &amp; C70),"")</f>
        <v>180</v>
      </c>
    </row>
    <row r="71" spans="1:6" x14ac:dyDescent="0.25">
      <c r="A71" s="4"/>
      <c r="B71" s="2">
        <v>43919</v>
      </c>
      <c r="C71">
        <v>70</v>
      </c>
      <c r="D71" s="3">
        <f t="shared" si="1"/>
        <v>98.836734693877318</v>
      </c>
      <c r="F71">
        <f ca="1">IF(IFERROR(DATEDIF(B71,TODAY(),"D")&gt;0, FALSE),SUMIFS(issues[weight],issues[dayNum],"&gt;" &amp; C71),"")</f>
        <v>180</v>
      </c>
    </row>
    <row r="72" spans="1:6" x14ac:dyDescent="0.25">
      <c r="A72" s="4"/>
      <c r="B72" s="2">
        <v>43920</v>
      </c>
      <c r="C72">
        <v>71</v>
      </c>
      <c r="D72" s="3">
        <f t="shared" si="1"/>
        <v>95.428571428571189</v>
      </c>
      <c r="F72">
        <f ca="1">IF(IFERROR(DATEDIF(B72,TODAY(),"D")&gt;0, FALSE),SUMIFS(issues[weight],issues[dayNum],"&gt;" &amp; C72),"")</f>
        <v>180</v>
      </c>
    </row>
    <row r="73" spans="1:6" x14ac:dyDescent="0.25">
      <c r="A73" s="4"/>
      <c r="B73" s="2">
        <v>43921</v>
      </c>
      <c r="C73">
        <v>72</v>
      </c>
      <c r="D73" s="3">
        <f t="shared" si="1"/>
        <v>92.02040816326506</v>
      </c>
      <c r="F73">
        <f ca="1">IF(IFERROR(DATEDIF(B73,TODAY(),"D")&gt;0, FALSE),SUMIFS(issues[weight],issues[dayNum],"&gt;" &amp; C73),"")</f>
        <v>180</v>
      </c>
    </row>
    <row r="74" spans="1:6" x14ac:dyDescent="0.25">
      <c r="A74" s="4"/>
      <c r="B74" s="2">
        <v>43922</v>
      </c>
      <c r="C74">
        <v>73</v>
      </c>
      <c r="D74" s="3">
        <f t="shared" si="1"/>
        <v>88.612244897958931</v>
      </c>
      <c r="F74">
        <f ca="1">IF(IFERROR(DATEDIF(B74,TODAY(),"D")&gt;0, FALSE),SUMIFS(issues[weight],issues[dayNum],"&gt;" &amp; C74),"")</f>
        <v>180</v>
      </c>
    </row>
    <row r="75" spans="1:6" x14ac:dyDescent="0.25">
      <c r="A75" s="4"/>
      <c r="B75" s="2">
        <v>43923</v>
      </c>
      <c r="C75">
        <v>74</v>
      </c>
      <c r="D75" s="3">
        <f t="shared" si="1"/>
        <v>85.204081632652802</v>
      </c>
      <c r="F75">
        <f ca="1">IF(IFERROR(DATEDIF(B75,TODAY(),"D")&gt;0, FALSE),SUMIFS(issues[weight],issues[dayNum],"&gt;" &amp; C75),"")</f>
        <v>170</v>
      </c>
    </row>
    <row r="76" spans="1:6" x14ac:dyDescent="0.25">
      <c r="A76" s="4"/>
      <c r="B76" s="2">
        <v>43924</v>
      </c>
      <c r="C76">
        <v>75</v>
      </c>
      <c r="D76" s="3">
        <f t="shared" si="1"/>
        <v>81.795918367346673</v>
      </c>
      <c r="F76">
        <f ca="1">IF(IFERROR(DATEDIF(B76,TODAY(),"D")&gt;0, FALSE),SUMIFS(issues[weight],issues[dayNum],"&gt;" &amp; C76),"")</f>
        <v>170</v>
      </c>
    </row>
    <row r="77" spans="1:6" x14ac:dyDescent="0.25">
      <c r="A77" s="4"/>
      <c r="B77" s="2">
        <v>43925</v>
      </c>
      <c r="C77">
        <v>76</v>
      </c>
      <c r="D77" s="3">
        <f t="shared" si="1"/>
        <v>78.387755102040543</v>
      </c>
      <c r="F77">
        <f ca="1">IF(IFERROR(DATEDIF(B77,TODAY(),"D")&gt;0, FALSE),SUMIFS(issues[weight],issues[dayNum],"&gt;" &amp; C77),"")</f>
        <v>167</v>
      </c>
    </row>
    <row r="78" spans="1:6" x14ac:dyDescent="0.25">
      <c r="A78" s="4"/>
      <c r="B78" s="2">
        <v>43926</v>
      </c>
      <c r="C78">
        <v>77</v>
      </c>
      <c r="D78" s="3">
        <f t="shared" si="1"/>
        <v>74.979591836734414</v>
      </c>
      <c r="F78">
        <f ca="1">IF(IFERROR(DATEDIF(B78,TODAY(),"D")&gt;0, FALSE),SUMIFS(issues[weight],issues[dayNum],"&gt;" &amp; C78),"")</f>
        <v>167</v>
      </c>
    </row>
    <row r="79" spans="1:6" x14ac:dyDescent="0.25">
      <c r="A79" s="4" t="s">
        <v>30</v>
      </c>
      <c r="B79" s="2">
        <v>43927</v>
      </c>
      <c r="C79">
        <v>78</v>
      </c>
      <c r="D79" s="3">
        <f t="shared" si="1"/>
        <v>71.571428571428285</v>
      </c>
      <c r="F79">
        <f ca="1">IF(IFERROR(DATEDIF(B79,TODAY(),"D")&gt;0, FALSE),SUMIFS(issues[weight],issues[dayNum],"&gt;" &amp; C79),"")</f>
        <v>151</v>
      </c>
    </row>
    <row r="80" spans="1:6" x14ac:dyDescent="0.25">
      <c r="A80" s="4"/>
      <c r="B80" s="2">
        <v>43928</v>
      </c>
      <c r="C80">
        <v>79</v>
      </c>
      <c r="D80" s="3">
        <f t="shared" si="1"/>
        <v>68.163265306122156</v>
      </c>
      <c r="F80">
        <f ca="1">IF(IFERROR(DATEDIF(B80,TODAY(),"D")&gt;0, FALSE),SUMIFS(issues[weight],issues[dayNum],"&gt;" &amp; C80),"")</f>
        <v>151</v>
      </c>
    </row>
    <row r="81" spans="1:6" x14ac:dyDescent="0.25">
      <c r="A81" s="4"/>
      <c r="B81" s="2">
        <v>43929</v>
      </c>
      <c r="C81">
        <v>80</v>
      </c>
      <c r="D81" s="3">
        <f t="shared" si="1"/>
        <v>64.755102040816027</v>
      </c>
      <c r="F81">
        <f ca="1">IF(IFERROR(DATEDIF(B81,TODAY(),"D")&gt;0, FALSE),SUMIFS(issues[weight],issues[dayNum],"&gt;" &amp; C81),"")</f>
        <v>151</v>
      </c>
    </row>
    <row r="82" spans="1:6" x14ac:dyDescent="0.25">
      <c r="A82" s="4"/>
      <c r="B82" s="2">
        <v>43930</v>
      </c>
      <c r="C82">
        <v>81</v>
      </c>
      <c r="D82" s="3">
        <f t="shared" si="1"/>
        <v>61.346938775509905</v>
      </c>
      <c r="F82">
        <f ca="1">IF(IFERROR(DATEDIF(B82,TODAY(),"D")&gt;0, FALSE),SUMIFS(issues[weight],issues[dayNum],"&gt;" &amp; C82),"")</f>
        <v>151</v>
      </c>
    </row>
    <row r="83" spans="1:6" x14ac:dyDescent="0.25">
      <c r="A83" s="4"/>
      <c r="B83" s="2">
        <v>43931</v>
      </c>
      <c r="C83">
        <v>82</v>
      </c>
      <c r="D83" s="3">
        <f t="shared" si="1"/>
        <v>57.938775510203783</v>
      </c>
      <c r="F83">
        <f ca="1">IF(IFERROR(DATEDIF(B83,TODAY(),"D")&gt;0, FALSE),SUMIFS(issues[weight],issues[dayNum],"&gt;" &amp; C83),"")</f>
        <v>148</v>
      </c>
    </row>
    <row r="84" spans="1:6" x14ac:dyDescent="0.25">
      <c r="A84" s="4"/>
      <c r="B84" s="2">
        <v>43932</v>
      </c>
      <c r="C84">
        <v>83</v>
      </c>
      <c r="D84" s="3">
        <f t="shared" si="1"/>
        <v>54.530612244897661</v>
      </c>
      <c r="F84">
        <f ca="1">IF(IFERROR(DATEDIF(B84,TODAY(),"D")&gt;0, FALSE),SUMIFS(issues[weight],issues[dayNum],"&gt;" &amp; C84),"")</f>
        <v>145</v>
      </c>
    </row>
    <row r="85" spans="1:6" x14ac:dyDescent="0.25">
      <c r="A85" s="4"/>
      <c r="B85" s="2">
        <v>43933</v>
      </c>
      <c r="C85">
        <v>84</v>
      </c>
      <c r="D85" s="3">
        <f t="shared" si="1"/>
        <v>51.122448979591539</v>
      </c>
      <c r="F85">
        <f ca="1">IF(IFERROR(DATEDIF(B85,TODAY(),"D")&gt;0, FALSE),SUMIFS(issues[weight],issues[dayNum],"&gt;" &amp; C85),"")</f>
        <v>145</v>
      </c>
    </row>
    <row r="86" spans="1:6" x14ac:dyDescent="0.25">
      <c r="A86" s="4"/>
      <c r="B86" s="2">
        <v>43934</v>
      </c>
      <c r="C86">
        <v>85</v>
      </c>
      <c r="D86" s="3">
        <f t="shared" si="1"/>
        <v>47.714285714285417</v>
      </c>
      <c r="F86">
        <f ca="1">IF(IFERROR(DATEDIF(B86,TODAY(),"D")&gt;0, FALSE),SUMIFS(issues[weight],issues[dayNum],"&gt;" &amp; C86),"")</f>
        <v>142</v>
      </c>
    </row>
    <row r="87" spans="1:6" x14ac:dyDescent="0.25">
      <c r="A87" s="4"/>
      <c r="B87" s="2">
        <v>43935</v>
      </c>
      <c r="C87">
        <v>86</v>
      </c>
      <c r="D87" s="3">
        <f t="shared" si="1"/>
        <v>44.306122448979295</v>
      </c>
      <c r="F87">
        <f ca="1">IF(IFERROR(DATEDIF(B87,TODAY(),"D")&gt;0, FALSE),SUMIFS(issues[weight],issues[dayNum],"&gt;" &amp; C87),"")</f>
        <v>142</v>
      </c>
    </row>
    <row r="88" spans="1:6" x14ac:dyDescent="0.25">
      <c r="A88" s="4"/>
      <c r="B88" s="2">
        <v>43936</v>
      </c>
      <c r="C88">
        <v>87</v>
      </c>
      <c r="D88" s="3">
        <f t="shared" si="1"/>
        <v>40.897959183673173</v>
      </c>
      <c r="F88">
        <f ca="1">IF(IFERROR(DATEDIF(B88,TODAY(),"D")&gt;0, FALSE),SUMIFS(issues[weight],issues[dayNum],"&gt;" &amp; C88),"")</f>
        <v>142</v>
      </c>
    </row>
    <row r="89" spans="1:6" x14ac:dyDescent="0.25">
      <c r="A89" s="4"/>
      <c r="B89" s="2">
        <v>43937</v>
      </c>
      <c r="C89">
        <v>88</v>
      </c>
      <c r="D89" s="3">
        <f t="shared" si="1"/>
        <v>37.489795918367051</v>
      </c>
      <c r="F89">
        <f ca="1">IF(IFERROR(DATEDIF(B89,TODAY(),"D")&gt;0, FALSE),SUMIFS(issues[weight],issues[dayNum],"&gt;" &amp; C89),"")</f>
        <v>142</v>
      </c>
    </row>
    <row r="90" spans="1:6" x14ac:dyDescent="0.25">
      <c r="A90" s="4"/>
      <c r="B90" s="2">
        <v>43938</v>
      </c>
      <c r="C90">
        <v>89</v>
      </c>
      <c r="D90" s="3">
        <f t="shared" si="1"/>
        <v>34.081632653060929</v>
      </c>
      <c r="F90">
        <f ca="1">IF(IFERROR(DATEDIF(B90,TODAY(),"D")&gt;0, FALSE),SUMIFS(issues[weight],issues[dayNum],"&gt;" &amp; C90),"")</f>
        <v>136</v>
      </c>
    </row>
    <row r="91" spans="1:6" x14ac:dyDescent="0.25">
      <c r="A91" s="4"/>
      <c r="B91" s="2">
        <v>43939</v>
      </c>
      <c r="C91">
        <v>90</v>
      </c>
      <c r="D91" s="3">
        <f t="shared" si="1"/>
        <v>30.673469387754807</v>
      </c>
      <c r="F91">
        <f ca="1">IF(IFERROR(DATEDIF(B91,TODAY(),"D")&gt;0, FALSE),SUMIFS(issues[weight],issues[dayNum],"&gt;" &amp; C91),"")</f>
        <v>128</v>
      </c>
    </row>
    <row r="92" spans="1:6" x14ac:dyDescent="0.25">
      <c r="A92" s="4"/>
      <c r="B92" s="2">
        <v>43940</v>
      </c>
      <c r="C92">
        <v>91</v>
      </c>
      <c r="D92" s="3">
        <f t="shared" si="1"/>
        <v>27.265306122448685</v>
      </c>
      <c r="F92">
        <f ca="1">IF(IFERROR(DATEDIF(B92,TODAY(),"D")&gt;0, FALSE),SUMIFS(issues[weight],issues[dayNum],"&gt;" &amp; C92),"")</f>
        <v>118</v>
      </c>
    </row>
    <row r="93" spans="1:6" x14ac:dyDescent="0.25">
      <c r="A93" s="4"/>
      <c r="B93" s="2">
        <v>43941</v>
      </c>
      <c r="C93">
        <v>92</v>
      </c>
      <c r="D93" s="3">
        <f t="shared" si="1"/>
        <v>23.857142857142563</v>
      </c>
      <c r="F93">
        <f ca="1">IF(IFERROR(DATEDIF(B93,TODAY(),"D")&gt;0, FALSE),SUMIFS(issues[weight],issues[dayNum],"&gt;" &amp; C93),"")</f>
        <v>105</v>
      </c>
    </row>
    <row r="94" spans="1:6" x14ac:dyDescent="0.25">
      <c r="A94" s="4"/>
      <c r="B94" s="2">
        <v>43942</v>
      </c>
      <c r="C94">
        <v>93</v>
      </c>
      <c r="D94" s="3">
        <f t="shared" si="1"/>
        <v>20.448979591836441</v>
      </c>
      <c r="F94">
        <f ca="1">IF(IFERROR(DATEDIF(B94,TODAY(),"D")&gt;0, FALSE),SUMIFS(issues[weight],issues[dayNum],"&gt;" &amp; C94),"")</f>
        <v>88</v>
      </c>
    </row>
    <row r="95" spans="1:6" x14ac:dyDescent="0.25">
      <c r="A95" s="4"/>
      <c r="B95" s="2">
        <v>43943</v>
      </c>
      <c r="C95">
        <v>94</v>
      </c>
      <c r="D95" s="3">
        <f t="shared" si="1"/>
        <v>17.040816326530319</v>
      </c>
      <c r="F95">
        <f ca="1">IF(IFERROR(DATEDIF(B95,TODAY(),"D")&gt;0, FALSE),SUMIFS(issues[weight],issues[dayNum],"&gt;" &amp; C95),"")</f>
        <v>88</v>
      </c>
    </row>
    <row r="96" spans="1:6" x14ac:dyDescent="0.25">
      <c r="A96" s="4"/>
      <c r="B96" s="2">
        <v>43944</v>
      </c>
      <c r="C96">
        <v>95</v>
      </c>
      <c r="D96" s="3">
        <f t="shared" si="1"/>
        <v>13.632653061224197</v>
      </c>
      <c r="F96">
        <f ca="1">IF(IFERROR(DATEDIF(B96,TODAY(),"D")&gt;0, FALSE),SUMIFS(issues[weight],issues[dayNum],"&gt;" &amp; C96),"")</f>
        <v>44</v>
      </c>
    </row>
    <row r="97" spans="1:6" x14ac:dyDescent="0.25">
      <c r="A97" s="4"/>
      <c r="B97" s="2">
        <v>43945</v>
      </c>
      <c r="C97">
        <v>96</v>
      </c>
      <c r="D97" s="3">
        <f t="shared" si="1"/>
        <v>10.224489795918075</v>
      </c>
      <c r="F97">
        <f ca="1">IF(IFERROR(DATEDIF(B97,TODAY(),"D")&gt;0, FALSE),SUMIFS(issues[weight],issues[dayNum],"&gt;" &amp; C97),"")</f>
        <v>13</v>
      </c>
    </row>
    <row r="98" spans="1:6" x14ac:dyDescent="0.25">
      <c r="A98" s="4"/>
      <c r="B98" s="2">
        <v>43946</v>
      </c>
      <c r="C98">
        <v>97</v>
      </c>
      <c r="D98" s="3">
        <f t="shared" si="1"/>
        <v>6.8163265306119527</v>
      </c>
      <c r="F98">
        <f ca="1">IF(IFERROR(DATEDIF(B98,TODAY(),"D")&gt;0, FALSE),SUMIFS(issues[weight],issues[dayNum],"&gt;" &amp; C98),"")</f>
        <v>10</v>
      </c>
    </row>
    <row r="99" spans="1:6" x14ac:dyDescent="0.25">
      <c r="A99" s="4"/>
      <c r="B99" s="2">
        <v>43947</v>
      </c>
      <c r="C99">
        <v>98</v>
      </c>
      <c r="D99" s="3">
        <f t="shared" si="1"/>
        <v>3.4081632653058302</v>
      </c>
      <c r="F99">
        <f ca="1">IF(IFERROR(DATEDIF(B99,TODAY(),"D")&gt;0, FALSE),SUMIFS(issues[weight],issues[dayNum],"&gt;" &amp; C99),"")</f>
        <v>5</v>
      </c>
    </row>
    <row r="100" spans="1:6" x14ac:dyDescent="0.25">
      <c r="A100" s="4"/>
      <c r="B100" s="2">
        <v>43948</v>
      </c>
      <c r="C100">
        <v>99</v>
      </c>
      <c r="D100" s="3">
        <v>0</v>
      </c>
      <c r="F100">
        <f ca="1">IF(IFERROR(DATEDIF(B100,TODAY(),"D")&gt;0, FALSE),SUMIFS(issues[weight],issues[dayNum],"&gt;" &amp; C100),"")</f>
        <v>0</v>
      </c>
    </row>
  </sheetData>
  <mergeCells count="6">
    <mergeCell ref="A65:A78"/>
    <mergeCell ref="A79:A100"/>
    <mergeCell ref="A2:A8"/>
    <mergeCell ref="A9:A22"/>
    <mergeCell ref="A23:A36"/>
    <mergeCell ref="A37:A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87E79-7A05-4B97-B3D8-C73331BBE7B1}">
  <dimension ref="A1:K75"/>
  <sheetViews>
    <sheetView workbookViewId="0"/>
  </sheetViews>
  <sheetFormatPr defaultRowHeight="15" x14ac:dyDescent="0.25"/>
  <cols>
    <col min="1" max="1" width="10.7109375" bestFit="1" customWidth="1"/>
    <col min="2" max="2" width="5" bestFit="1" customWidth="1"/>
    <col min="3" max="3" width="7.7109375" bestFit="1" customWidth="1"/>
    <col min="4" max="4" width="11.140625" bestFit="1" customWidth="1"/>
    <col min="5" max="5" width="9.42578125" bestFit="1" customWidth="1"/>
    <col min="6" max="6" width="11" bestFit="1" customWidth="1"/>
    <col min="7" max="7" width="18.85546875" bestFit="1" customWidth="1"/>
    <col min="8" max="8" width="11.28515625" bestFit="1" customWidth="1"/>
    <col min="9" max="9" width="12.28515625" bestFit="1" customWidth="1"/>
    <col min="10" max="10" width="11.140625" bestFit="1" customWidth="1"/>
    <col min="11" max="11" width="13.5703125" bestFit="1" customWidth="1"/>
    <col min="12" max="12" width="16" bestFit="1" customWidth="1"/>
    <col min="13" max="13" width="18.7109375" bestFit="1" customWidth="1"/>
    <col min="14" max="14" width="22.28515625" bestFit="1" customWidth="1"/>
    <col min="15" max="15" width="20.5703125" bestFit="1" customWidth="1"/>
    <col min="16" max="16" width="22.140625" bestFit="1" customWidth="1"/>
    <col min="17" max="17" width="30.140625" bestFit="1" customWidth="1"/>
    <col min="18" max="18" width="22.42578125" bestFit="1" customWidth="1"/>
    <col min="19" max="19" width="23.42578125" bestFit="1" customWidth="1"/>
    <col min="20" max="20" width="22.28515625" bestFit="1" customWidth="1"/>
    <col min="21" max="21" width="7.85546875" bestFit="1" customWidth="1"/>
    <col min="22" max="22" width="10.7109375" bestFit="1" customWidth="1"/>
    <col min="23" max="23" width="11.140625" bestFit="1" customWidth="1"/>
    <col min="24" max="24" width="9.42578125" bestFit="1" customWidth="1"/>
    <col min="25" max="25" width="11" bestFit="1" customWidth="1"/>
    <col min="26" max="26" width="18.85546875" bestFit="1" customWidth="1"/>
    <col min="27" max="27" width="11.28515625" bestFit="1" customWidth="1"/>
    <col min="28" max="28" width="12.28515625" bestFit="1" customWidth="1"/>
    <col min="29" max="29" width="11.140625" customWidth="1"/>
    <col min="30" max="31" width="11.140625" bestFit="1" customWidth="1"/>
    <col min="32" max="32" width="7.85546875" bestFit="1" customWidth="1"/>
    <col min="33" max="34" width="10.140625" bestFit="1" customWidth="1"/>
    <col min="35" max="35" width="15.28515625" bestFit="1" customWidth="1"/>
    <col min="36" max="36" width="8.28515625" customWidth="1"/>
    <col min="37" max="39" width="11.7109375" bestFit="1" customWidth="1"/>
    <col min="40" max="40" width="8.28515625" bestFit="1" customWidth="1"/>
  </cols>
  <sheetData>
    <row r="1" spans="1:11" x14ac:dyDescent="0.25">
      <c r="A1" t="s">
        <v>19</v>
      </c>
      <c r="B1" t="s">
        <v>11</v>
      </c>
      <c r="C1" t="s">
        <v>0</v>
      </c>
      <c r="D1" t="s">
        <v>17</v>
      </c>
      <c r="E1" t="s">
        <v>12</v>
      </c>
      <c r="F1" t="s">
        <v>23</v>
      </c>
      <c r="G1" t="s">
        <v>13</v>
      </c>
      <c r="H1" t="s">
        <v>14</v>
      </c>
      <c r="I1" t="s">
        <v>15</v>
      </c>
      <c r="J1" t="s">
        <v>16</v>
      </c>
      <c r="K1" t="s">
        <v>37</v>
      </c>
    </row>
    <row r="2" spans="1:11" x14ac:dyDescent="0.25">
      <c r="A2" s="1">
        <f>IFERROR(INDEX(dayNum, MATCH(issues[[#This Row],[closed at]],dayDate)),maxDayNUm)</f>
        <v>5</v>
      </c>
      <c r="B2" s="1">
        <v>2</v>
      </c>
      <c r="C2" t="s">
        <v>3</v>
      </c>
      <c r="D2" s="2">
        <v>43854</v>
      </c>
      <c r="E2">
        <v>1</v>
      </c>
      <c r="F2" t="s">
        <v>24</v>
      </c>
      <c r="G2" t="s">
        <v>35</v>
      </c>
      <c r="H2" t="s">
        <v>8</v>
      </c>
      <c r="I2" t="s">
        <v>5</v>
      </c>
      <c r="J2" s="2">
        <v>43857</v>
      </c>
      <c r="K2" s="2" t="s">
        <v>2</v>
      </c>
    </row>
    <row r="3" spans="1:11" x14ac:dyDescent="0.25">
      <c r="A3" s="1">
        <f>IFERROR(INDEX(dayNum, MATCH(issues[[#This Row],[closed at]],dayDate)),maxDayNUm)</f>
        <v>5</v>
      </c>
      <c r="B3" s="1">
        <v>1</v>
      </c>
      <c r="C3" t="s">
        <v>3</v>
      </c>
      <c r="D3" s="2">
        <v>43854</v>
      </c>
      <c r="E3">
        <v>1</v>
      </c>
      <c r="F3" t="s">
        <v>24</v>
      </c>
      <c r="G3" t="s">
        <v>35</v>
      </c>
      <c r="H3" t="s">
        <v>8</v>
      </c>
      <c r="I3" t="s">
        <v>5</v>
      </c>
      <c r="J3" s="2">
        <v>43857</v>
      </c>
      <c r="K3" s="2" t="s">
        <v>2</v>
      </c>
    </row>
    <row r="4" spans="1:11" x14ac:dyDescent="0.25">
      <c r="A4" s="1">
        <f>IFERROR(INDEX(dayNum, MATCH(issues[[#This Row],[closed at]],dayDate)),maxDayNUm)</f>
        <v>8</v>
      </c>
      <c r="B4" s="1">
        <v>11</v>
      </c>
      <c r="C4" t="s">
        <v>3</v>
      </c>
      <c r="D4" s="2">
        <v>43857</v>
      </c>
      <c r="E4">
        <v>1</v>
      </c>
      <c r="F4" t="s">
        <v>24</v>
      </c>
      <c r="G4" t="s">
        <v>35</v>
      </c>
      <c r="H4" t="s">
        <v>8</v>
      </c>
      <c r="I4" t="s">
        <v>5</v>
      </c>
      <c r="J4" s="2">
        <v>43857</v>
      </c>
      <c r="K4" s="2" t="s">
        <v>2</v>
      </c>
    </row>
    <row r="5" spans="1:11" x14ac:dyDescent="0.25">
      <c r="A5" s="1">
        <f>IFERROR(INDEX(dayNum, MATCH(issues[[#This Row],[closed at]],dayDate)),maxDayNUm)</f>
        <v>8</v>
      </c>
      <c r="B5" s="1">
        <v>8</v>
      </c>
      <c r="C5" t="s">
        <v>3</v>
      </c>
      <c r="D5" s="2">
        <v>43857</v>
      </c>
      <c r="E5">
        <v>1</v>
      </c>
      <c r="F5" t="s">
        <v>24</v>
      </c>
      <c r="G5" t="s">
        <v>35</v>
      </c>
      <c r="H5" t="s">
        <v>8</v>
      </c>
      <c r="I5" t="s">
        <v>5</v>
      </c>
      <c r="J5" s="2">
        <v>43857</v>
      </c>
      <c r="K5" s="2" t="s">
        <v>2</v>
      </c>
    </row>
    <row r="6" spans="1:11" x14ac:dyDescent="0.25">
      <c r="A6" s="1">
        <f>IFERROR(INDEX(dayNum, MATCH(issues[[#This Row],[closed at]],dayDate)),maxDayNUm)</f>
        <v>16</v>
      </c>
      <c r="B6" s="1">
        <v>10</v>
      </c>
      <c r="C6" t="s">
        <v>3</v>
      </c>
      <c r="D6" s="2">
        <v>43865</v>
      </c>
      <c r="E6">
        <v>3</v>
      </c>
      <c r="F6" t="s">
        <v>24</v>
      </c>
      <c r="G6" t="s">
        <v>35</v>
      </c>
      <c r="H6" t="s">
        <v>8</v>
      </c>
      <c r="I6" t="s">
        <v>5</v>
      </c>
      <c r="J6" s="2">
        <v>43857</v>
      </c>
      <c r="K6" s="2" t="s">
        <v>2</v>
      </c>
    </row>
    <row r="7" spans="1:11" x14ac:dyDescent="0.25">
      <c r="A7" s="1">
        <f>IFERROR(INDEX(dayNum, MATCH(issues[[#This Row],[closed at]],dayDate)),maxDayNUm)</f>
        <v>16</v>
      </c>
      <c r="B7" s="1">
        <v>9</v>
      </c>
      <c r="C7" t="s">
        <v>3</v>
      </c>
      <c r="D7" s="2">
        <v>43865</v>
      </c>
      <c r="E7">
        <v>1</v>
      </c>
      <c r="F7" t="s">
        <v>24</v>
      </c>
      <c r="G7" t="s">
        <v>35</v>
      </c>
      <c r="H7" t="s">
        <v>8</v>
      </c>
      <c r="I7" t="s">
        <v>5</v>
      </c>
      <c r="J7" s="2">
        <v>43857</v>
      </c>
      <c r="K7" s="2" t="s">
        <v>2</v>
      </c>
    </row>
    <row r="8" spans="1:11" x14ac:dyDescent="0.25">
      <c r="A8" s="1">
        <f>IFERROR(INDEX(dayNum, MATCH(issues[[#This Row],[closed at]],dayDate)),maxDayNUm)</f>
        <v>16</v>
      </c>
      <c r="B8" s="1">
        <v>6</v>
      </c>
      <c r="C8" t="s">
        <v>3</v>
      </c>
      <c r="D8" s="2">
        <v>43865</v>
      </c>
      <c r="E8">
        <v>8</v>
      </c>
      <c r="F8" t="s">
        <v>24</v>
      </c>
      <c r="G8" t="s">
        <v>35</v>
      </c>
      <c r="H8" t="s">
        <v>8</v>
      </c>
      <c r="I8" t="s">
        <v>5</v>
      </c>
      <c r="J8" s="2">
        <v>43857</v>
      </c>
      <c r="K8" s="2" t="s">
        <v>2</v>
      </c>
    </row>
    <row r="9" spans="1:11" x14ac:dyDescent="0.25">
      <c r="A9" s="1">
        <f>IFERROR(INDEX(dayNum, MATCH(issues[[#This Row],[closed at]],dayDate)),maxDayNUm)</f>
        <v>16</v>
      </c>
      <c r="B9" s="1">
        <v>5</v>
      </c>
      <c r="C9" t="s">
        <v>3</v>
      </c>
      <c r="D9" s="2">
        <v>43865</v>
      </c>
      <c r="E9">
        <v>1</v>
      </c>
      <c r="F9" t="s">
        <v>24</v>
      </c>
      <c r="G9" t="s">
        <v>35</v>
      </c>
      <c r="H9" t="s">
        <v>8</v>
      </c>
      <c r="I9" t="s">
        <v>5</v>
      </c>
      <c r="J9" s="2">
        <v>43857</v>
      </c>
      <c r="K9" s="2" t="s">
        <v>2</v>
      </c>
    </row>
    <row r="10" spans="1:11" x14ac:dyDescent="0.25">
      <c r="A10" s="1">
        <f>IFERROR(INDEX(dayNum, MATCH(issues[[#This Row],[closed at]],dayDate)),maxDayNUm)</f>
        <v>16</v>
      </c>
      <c r="B10" s="1">
        <v>4</v>
      </c>
      <c r="C10" t="s">
        <v>3</v>
      </c>
      <c r="D10" s="2">
        <v>43865</v>
      </c>
      <c r="E10">
        <v>2</v>
      </c>
      <c r="F10" t="s">
        <v>24</v>
      </c>
      <c r="G10" t="s">
        <v>35</v>
      </c>
      <c r="H10" t="s">
        <v>8</v>
      </c>
      <c r="I10" t="s">
        <v>5</v>
      </c>
      <c r="J10" s="2">
        <v>43857</v>
      </c>
      <c r="K10" s="2" t="s">
        <v>2</v>
      </c>
    </row>
    <row r="11" spans="1:11" x14ac:dyDescent="0.25">
      <c r="A11" s="1">
        <f>IFERROR(INDEX(dayNum, MATCH(issues[[#This Row],[closed at]],dayDate)),maxDayNUm)</f>
        <v>16</v>
      </c>
      <c r="B11" s="1">
        <v>3</v>
      </c>
      <c r="C11" t="s">
        <v>3</v>
      </c>
      <c r="D11" s="2">
        <v>43865</v>
      </c>
      <c r="E11">
        <v>2</v>
      </c>
      <c r="F11" t="s">
        <v>24</v>
      </c>
      <c r="G11" t="s">
        <v>35</v>
      </c>
      <c r="H11" t="s">
        <v>8</v>
      </c>
      <c r="I11" t="s">
        <v>5</v>
      </c>
      <c r="J11" s="2">
        <v>43857</v>
      </c>
      <c r="K11" s="2" t="s">
        <v>2</v>
      </c>
    </row>
    <row r="12" spans="1:11" x14ac:dyDescent="0.25">
      <c r="A12" s="1">
        <f>IFERROR(INDEX(dayNum, MATCH(issues[[#This Row],[closed at]],dayDate)),maxDayNUm)</f>
        <v>19</v>
      </c>
      <c r="B12" s="1">
        <v>50</v>
      </c>
      <c r="C12" t="s">
        <v>3</v>
      </c>
      <c r="D12" s="2">
        <v>43868</v>
      </c>
      <c r="E12">
        <v>1</v>
      </c>
      <c r="F12" t="s">
        <v>24</v>
      </c>
      <c r="G12" t="s">
        <v>35</v>
      </c>
      <c r="H12" t="s">
        <v>8</v>
      </c>
      <c r="I12" t="s">
        <v>4</v>
      </c>
      <c r="J12" s="2">
        <v>43871</v>
      </c>
      <c r="K12" s="2" t="s">
        <v>2</v>
      </c>
    </row>
    <row r="13" spans="1:11" x14ac:dyDescent="0.25">
      <c r="A13" s="1">
        <f>IFERROR(INDEX(dayNum, MATCH(issues[[#This Row],[closed at]],dayDate)),maxDayNUm)</f>
        <v>19</v>
      </c>
      <c r="B13" s="1">
        <v>49</v>
      </c>
      <c r="C13" t="s">
        <v>3</v>
      </c>
      <c r="D13" s="2">
        <v>43868</v>
      </c>
      <c r="E13">
        <v>2</v>
      </c>
      <c r="F13" t="s">
        <v>24</v>
      </c>
      <c r="G13" t="s">
        <v>35</v>
      </c>
      <c r="H13" t="s">
        <v>8</v>
      </c>
      <c r="I13" t="s">
        <v>4</v>
      </c>
      <c r="J13" s="2">
        <v>43871</v>
      </c>
      <c r="K13" s="2" t="s">
        <v>2</v>
      </c>
    </row>
    <row r="14" spans="1:11" x14ac:dyDescent="0.25">
      <c r="A14" s="1">
        <f>IFERROR(INDEX(dayNum, MATCH(issues[[#This Row],[closed at]],dayDate)),maxDayNUm)</f>
        <v>19</v>
      </c>
      <c r="B14" s="1">
        <v>48</v>
      </c>
      <c r="C14" t="s">
        <v>3</v>
      </c>
      <c r="D14" s="2">
        <v>43868</v>
      </c>
      <c r="E14">
        <v>3</v>
      </c>
      <c r="F14" t="s">
        <v>24</v>
      </c>
      <c r="G14" t="s">
        <v>35</v>
      </c>
      <c r="H14" t="s">
        <v>8</v>
      </c>
      <c r="I14" t="s">
        <v>4</v>
      </c>
      <c r="J14" s="2">
        <v>43871</v>
      </c>
      <c r="K14" s="2" t="s">
        <v>2</v>
      </c>
    </row>
    <row r="15" spans="1:11" x14ac:dyDescent="0.25">
      <c r="A15" s="1">
        <f>IFERROR(INDEX(dayNum, MATCH(issues[[#This Row],[closed at]],dayDate)),maxDayNUm)</f>
        <v>19</v>
      </c>
      <c r="B15" s="1">
        <v>40</v>
      </c>
      <c r="C15" t="s">
        <v>3</v>
      </c>
      <c r="D15" s="2">
        <v>43868</v>
      </c>
      <c r="E15">
        <v>2</v>
      </c>
      <c r="F15" t="s">
        <v>24</v>
      </c>
      <c r="G15" t="s">
        <v>35</v>
      </c>
      <c r="H15" t="s">
        <v>8</v>
      </c>
      <c r="I15" t="s">
        <v>4</v>
      </c>
      <c r="J15" s="2">
        <v>43871</v>
      </c>
      <c r="K15" s="2" t="s">
        <v>2</v>
      </c>
    </row>
    <row r="16" spans="1:11" x14ac:dyDescent="0.25">
      <c r="A16" s="1">
        <f>IFERROR(INDEX(dayNum, MATCH(issues[[#This Row],[closed at]],dayDate)),maxDayNUm)</f>
        <v>19</v>
      </c>
      <c r="B16" s="1">
        <v>38</v>
      </c>
      <c r="C16" t="s">
        <v>3</v>
      </c>
      <c r="D16" s="2">
        <v>43868</v>
      </c>
      <c r="E16">
        <v>2</v>
      </c>
      <c r="F16" t="s">
        <v>24</v>
      </c>
      <c r="G16" t="s">
        <v>35</v>
      </c>
      <c r="H16" t="s">
        <v>8</v>
      </c>
      <c r="I16" t="s">
        <v>4</v>
      </c>
      <c r="J16" s="2">
        <v>43871</v>
      </c>
      <c r="K16" s="2" t="s">
        <v>2</v>
      </c>
    </row>
    <row r="17" spans="1:11" x14ac:dyDescent="0.25">
      <c r="A17" s="1">
        <f>IFERROR(INDEX(dayNum, MATCH(issues[[#This Row],[closed at]],dayDate)),maxDayNUm)</f>
        <v>19</v>
      </c>
      <c r="B17" s="1">
        <v>36</v>
      </c>
      <c r="C17" t="s">
        <v>3</v>
      </c>
      <c r="D17" s="2">
        <v>43868</v>
      </c>
      <c r="E17">
        <v>3</v>
      </c>
      <c r="F17" t="s">
        <v>24</v>
      </c>
      <c r="G17" t="s">
        <v>35</v>
      </c>
      <c r="H17" t="s">
        <v>8</v>
      </c>
      <c r="I17" t="s">
        <v>5</v>
      </c>
      <c r="J17" s="2">
        <v>43857</v>
      </c>
      <c r="K17" s="2" t="s">
        <v>2</v>
      </c>
    </row>
    <row r="18" spans="1:11" x14ac:dyDescent="0.25">
      <c r="A18" s="1">
        <f>IFERROR(INDEX(dayNum, MATCH(issues[[#This Row],[closed at]],dayDate)),maxDayNUm)</f>
        <v>19</v>
      </c>
      <c r="B18" s="1">
        <v>13</v>
      </c>
      <c r="C18" t="s">
        <v>3</v>
      </c>
      <c r="D18" s="2">
        <v>43868</v>
      </c>
      <c r="E18">
        <v>2</v>
      </c>
      <c r="F18" t="s">
        <v>24</v>
      </c>
      <c r="G18" t="s">
        <v>35</v>
      </c>
      <c r="H18" t="s">
        <v>8</v>
      </c>
      <c r="I18" t="s">
        <v>5</v>
      </c>
      <c r="J18" s="2">
        <v>43857</v>
      </c>
      <c r="K18" s="2" t="s">
        <v>2</v>
      </c>
    </row>
    <row r="19" spans="1:11" x14ac:dyDescent="0.25">
      <c r="A19" s="1">
        <f>IFERROR(INDEX(dayNum, MATCH(issues[[#This Row],[closed at]],dayDate)),maxDayNUm)</f>
        <v>22</v>
      </c>
      <c r="B19" s="1">
        <v>47</v>
      </c>
      <c r="C19" t="s">
        <v>3</v>
      </c>
      <c r="D19" s="2">
        <v>43871</v>
      </c>
      <c r="E19">
        <v>2</v>
      </c>
      <c r="F19" t="s">
        <v>24</v>
      </c>
      <c r="G19" t="s">
        <v>35</v>
      </c>
      <c r="H19" t="s">
        <v>8</v>
      </c>
      <c r="I19" t="s">
        <v>4</v>
      </c>
      <c r="J19" s="2">
        <v>43871</v>
      </c>
      <c r="K19" s="2" t="s">
        <v>2</v>
      </c>
    </row>
    <row r="20" spans="1:11" x14ac:dyDescent="0.25">
      <c r="A20" s="1">
        <f>IFERROR(INDEX(dayNum, MATCH(issues[[#This Row],[closed at]],dayDate)),maxDayNUm)</f>
        <v>23</v>
      </c>
      <c r="B20" s="1">
        <v>17</v>
      </c>
      <c r="C20" t="s">
        <v>3</v>
      </c>
      <c r="D20" s="2">
        <v>43872</v>
      </c>
      <c r="E20">
        <v>1</v>
      </c>
      <c r="F20" t="s">
        <v>24</v>
      </c>
      <c r="G20" t="s">
        <v>35</v>
      </c>
      <c r="H20" t="s">
        <v>8</v>
      </c>
      <c r="I20" t="s">
        <v>5</v>
      </c>
      <c r="J20" s="2">
        <v>43857</v>
      </c>
      <c r="K20" s="2" t="s">
        <v>2</v>
      </c>
    </row>
    <row r="21" spans="1:11" x14ac:dyDescent="0.25">
      <c r="A21" s="1">
        <f>IFERROR(INDEX(dayNum, MATCH(issues[[#This Row],[closed at]],dayDate)),maxDayNUm)</f>
        <v>37</v>
      </c>
      <c r="B21" s="1">
        <v>76</v>
      </c>
      <c r="C21" t="s">
        <v>3</v>
      </c>
      <c r="D21" s="2">
        <v>43886</v>
      </c>
      <c r="E21">
        <v>1</v>
      </c>
      <c r="F21" t="s">
        <v>24</v>
      </c>
      <c r="G21" t="s">
        <v>35</v>
      </c>
      <c r="H21" t="s">
        <v>8</v>
      </c>
      <c r="I21" t="s">
        <v>1</v>
      </c>
      <c r="J21" s="2">
        <v>43885</v>
      </c>
      <c r="K21" s="2" t="s">
        <v>2</v>
      </c>
    </row>
    <row r="22" spans="1:11" x14ac:dyDescent="0.25">
      <c r="A22" s="1">
        <f>IFERROR(INDEX(dayNum, MATCH(issues[[#This Row],[closed at]],dayDate)),maxDayNUm)</f>
        <v>37</v>
      </c>
      <c r="B22" s="1">
        <v>69</v>
      </c>
      <c r="C22" t="s">
        <v>3</v>
      </c>
      <c r="D22" s="2">
        <v>43886</v>
      </c>
      <c r="E22">
        <v>5</v>
      </c>
      <c r="F22" t="s">
        <v>24</v>
      </c>
      <c r="G22" t="s">
        <v>35</v>
      </c>
      <c r="H22" t="s">
        <v>9</v>
      </c>
      <c r="I22" t="s">
        <v>1</v>
      </c>
      <c r="J22" s="2">
        <v>43885</v>
      </c>
      <c r="K22" s="2" t="s">
        <v>2</v>
      </c>
    </row>
    <row r="23" spans="1:11" x14ac:dyDescent="0.25">
      <c r="A23" s="1">
        <f>IFERROR(INDEX(dayNum, MATCH(issues[[#This Row],[closed at]],dayDate)),maxDayNUm)</f>
        <v>37</v>
      </c>
      <c r="B23" s="1">
        <v>67</v>
      </c>
      <c r="C23" t="s">
        <v>3</v>
      </c>
      <c r="D23" s="2">
        <v>43886</v>
      </c>
      <c r="E23">
        <v>8</v>
      </c>
      <c r="F23" t="s">
        <v>24</v>
      </c>
      <c r="G23" t="s">
        <v>35</v>
      </c>
      <c r="H23" t="s">
        <v>9</v>
      </c>
      <c r="I23" t="s">
        <v>1</v>
      </c>
      <c r="J23" s="2">
        <v>43885</v>
      </c>
      <c r="K23" s="2" t="s">
        <v>2</v>
      </c>
    </row>
    <row r="24" spans="1:11" x14ac:dyDescent="0.25">
      <c r="A24" s="1">
        <f>IFERROR(INDEX(dayNum, MATCH(issues[[#This Row],[closed at]],dayDate)),maxDayNUm)</f>
        <v>37</v>
      </c>
      <c r="B24" s="1">
        <v>18</v>
      </c>
      <c r="C24" t="s">
        <v>3</v>
      </c>
      <c r="D24" s="2">
        <v>43886</v>
      </c>
      <c r="E24">
        <v>8</v>
      </c>
      <c r="F24" t="s">
        <v>24</v>
      </c>
      <c r="G24" t="s">
        <v>35</v>
      </c>
      <c r="H24" t="s">
        <v>9</v>
      </c>
      <c r="I24" t="s">
        <v>1</v>
      </c>
      <c r="J24" s="2">
        <v>43885</v>
      </c>
      <c r="K24" s="2" t="s">
        <v>2</v>
      </c>
    </row>
    <row r="25" spans="1:11" x14ac:dyDescent="0.25">
      <c r="A25" s="1">
        <f>IFERROR(INDEX(dayNum, MATCH(issues[[#This Row],[closed at]],dayDate)),maxDayNUm)</f>
        <v>40</v>
      </c>
      <c r="B25" s="1">
        <v>53</v>
      </c>
      <c r="C25" t="s">
        <v>3</v>
      </c>
      <c r="D25" s="2">
        <v>43889</v>
      </c>
      <c r="E25">
        <v>8</v>
      </c>
      <c r="F25" t="s">
        <v>24</v>
      </c>
      <c r="G25" t="s">
        <v>35</v>
      </c>
      <c r="H25" t="s">
        <v>9</v>
      </c>
      <c r="I25" t="s">
        <v>6</v>
      </c>
      <c r="J25" s="2">
        <v>43913</v>
      </c>
      <c r="K25" s="2" t="s">
        <v>2</v>
      </c>
    </row>
    <row r="26" spans="1:11" x14ac:dyDescent="0.25">
      <c r="A26" s="1">
        <f>IFERROR(INDEX(dayNum, MATCH(issues[[#This Row],[closed at]],dayDate)),maxDayNUm)</f>
        <v>41</v>
      </c>
      <c r="B26" s="1">
        <v>107</v>
      </c>
      <c r="C26" t="s">
        <v>3</v>
      </c>
      <c r="D26" s="2">
        <v>43890</v>
      </c>
      <c r="E26">
        <v>5</v>
      </c>
      <c r="F26" t="s">
        <v>24</v>
      </c>
      <c r="G26" t="s">
        <v>35</v>
      </c>
      <c r="H26" t="s">
        <v>9</v>
      </c>
      <c r="I26" t="s">
        <v>6</v>
      </c>
      <c r="J26" s="2">
        <v>43913</v>
      </c>
      <c r="K26" s="2" t="s">
        <v>2</v>
      </c>
    </row>
    <row r="27" spans="1:11" x14ac:dyDescent="0.25">
      <c r="A27" s="1">
        <f>IFERROR(INDEX(dayNum, MATCH(issues[[#This Row],[closed at]],dayDate)),maxDayNUm)</f>
        <v>41</v>
      </c>
      <c r="B27" s="1">
        <v>82</v>
      </c>
      <c r="C27" t="s">
        <v>3</v>
      </c>
      <c r="D27" s="2">
        <v>43890</v>
      </c>
      <c r="E27">
        <v>2</v>
      </c>
      <c r="F27" t="s">
        <v>24</v>
      </c>
      <c r="G27" t="s">
        <v>35</v>
      </c>
      <c r="H27" t="s">
        <v>8</v>
      </c>
      <c r="I27" t="s">
        <v>6</v>
      </c>
      <c r="J27" s="2">
        <v>43913</v>
      </c>
      <c r="K27" s="2" t="s">
        <v>2</v>
      </c>
    </row>
    <row r="28" spans="1:11" x14ac:dyDescent="0.25">
      <c r="A28" s="1">
        <f>IFERROR(INDEX(dayNum, MATCH(issues[[#This Row],[closed at]],dayDate)),maxDayNUm)</f>
        <v>43</v>
      </c>
      <c r="B28" s="1">
        <v>57</v>
      </c>
      <c r="C28" t="s">
        <v>3</v>
      </c>
      <c r="D28" s="2">
        <v>43892</v>
      </c>
      <c r="E28">
        <v>8</v>
      </c>
      <c r="F28" t="s">
        <v>24</v>
      </c>
      <c r="G28" t="s">
        <v>35</v>
      </c>
      <c r="H28" t="s">
        <v>9</v>
      </c>
      <c r="I28" t="s">
        <v>6</v>
      </c>
      <c r="J28" s="2">
        <v>43913</v>
      </c>
      <c r="K28" s="2" t="s">
        <v>2</v>
      </c>
    </row>
    <row r="29" spans="1:11" x14ac:dyDescent="0.25">
      <c r="A29" s="1">
        <f>IFERROR(INDEX(dayNum, MATCH(issues[[#This Row],[closed at]],dayDate)),maxDayNUm)</f>
        <v>43</v>
      </c>
      <c r="B29" s="1">
        <v>42</v>
      </c>
      <c r="C29" t="s">
        <v>3</v>
      </c>
      <c r="D29" s="2">
        <v>43892</v>
      </c>
      <c r="E29">
        <v>8</v>
      </c>
      <c r="F29" t="s">
        <v>24</v>
      </c>
      <c r="G29" t="s">
        <v>35</v>
      </c>
      <c r="H29" t="s">
        <v>9</v>
      </c>
      <c r="I29" t="s">
        <v>6</v>
      </c>
      <c r="J29" s="2">
        <v>43913</v>
      </c>
      <c r="K29" s="2" t="s">
        <v>2</v>
      </c>
    </row>
    <row r="30" spans="1:11" x14ac:dyDescent="0.25">
      <c r="A30" s="1">
        <f>IFERROR(INDEX(dayNum, MATCH(issues[[#This Row],[closed at]],dayDate)),maxDayNUm)</f>
        <v>44</v>
      </c>
      <c r="B30" s="1">
        <v>133</v>
      </c>
      <c r="C30" t="s">
        <v>3</v>
      </c>
      <c r="D30" s="2">
        <v>43893</v>
      </c>
      <c r="E30">
        <v>1</v>
      </c>
      <c r="F30" t="s">
        <v>24</v>
      </c>
      <c r="G30" t="s">
        <v>35</v>
      </c>
      <c r="H30" t="s">
        <v>8</v>
      </c>
      <c r="I30" t="s">
        <v>6</v>
      </c>
      <c r="J30" s="2">
        <v>43913</v>
      </c>
      <c r="K30" s="2" t="s">
        <v>2</v>
      </c>
    </row>
    <row r="31" spans="1:11" x14ac:dyDescent="0.25">
      <c r="A31" s="1">
        <f>IFERROR(INDEX(dayNum, MATCH(issues[[#This Row],[closed at]],dayDate)),maxDayNUm)</f>
        <v>44</v>
      </c>
      <c r="B31" s="1">
        <v>121</v>
      </c>
      <c r="C31" t="s">
        <v>3</v>
      </c>
      <c r="D31" s="2">
        <v>43893</v>
      </c>
      <c r="E31">
        <v>8</v>
      </c>
      <c r="F31" t="s">
        <v>24</v>
      </c>
      <c r="G31" t="s">
        <v>35</v>
      </c>
      <c r="H31" t="s">
        <v>9</v>
      </c>
      <c r="I31" t="s">
        <v>6</v>
      </c>
      <c r="J31" s="2">
        <v>43913</v>
      </c>
      <c r="K31" s="2" t="s">
        <v>2</v>
      </c>
    </row>
    <row r="32" spans="1:11" x14ac:dyDescent="0.25">
      <c r="A32" s="1">
        <f>IFERROR(INDEX(dayNum, MATCH(issues[[#This Row],[closed at]],dayDate)),maxDayNUm)</f>
        <v>45</v>
      </c>
      <c r="B32" s="1">
        <v>83</v>
      </c>
      <c r="C32" t="s">
        <v>3</v>
      </c>
      <c r="D32" s="2">
        <v>43894</v>
      </c>
      <c r="E32">
        <v>3</v>
      </c>
      <c r="F32" t="s">
        <v>24</v>
      </c>
      <c r="G32" t="s">
        <v>35</v>
      </c>
      <c r="H32" t="s">
        <v>8</v>
      </c>
      <c r="I32" t="s">
        <v>6</v>
      </c>
      <c r="J32" s="2">
        <v>43913</v>
      </c>
      <c r="K32" s="2" t="s">
        <v>2</v>
      </c>
    </row>
    <row r="33" spans="1:11" x14ac:dyDescent="0.25">
      <c r="A33" s="1">
        <f>IFERROR(INDEX(dayNum, MATCH(issues[[#This Row],[closed at]],dayDate)),maxDayNUm)</f>
        <v>47</v>
      </c>
      <c r="B33" s="1">
        <v>119</v>
      </c>
      <c r="C33" t="s">
        <v>3</v>
      </c>
      <c r="D33" s="2">
        <v>43896</v>
      </c>
      <c r="E33">
        <v>1</v>
      </c>
      <c r="F33" t="s">
        <v>24</v>
      </c>
      <c r="G33" t="s">
        <v>35</v>
      </c>
      <c r="H33" t="s">
        <v>8</v>
      </c>
      <c r="I33" t="s">
        <v>6</v>
      </c>
      <c r="J33" s="2">
        <v>43913</v>
      </c>
      <c r="K33" s="2" t="s">
        <v>2</v>
      </c>
    </row>
    <row r="34" spans="1:11" x14ac:dyDescent="0.25">
      <c r="A34" s="1">
        <f>IFERROR(INDEX(dayNum, MATCH(issues[[#This Row],[closed at]],dayDate)),maxDayNUm)</f>
        <v>49</v>
      </c>
      <c r="B34" s="1">
        <v>104</v>
      </c>
      <c r="C34" t="s">
        <v>3</v>
      </c>
      <c r="D34" s="2">
        <v>43898</v>
      </c>
      <c r="E34">
        <v>5</v>
      </c>
      <c r="F34" t="s">
        <v>24</v>
      </c>
      <c r="G34" t="s">
        <v>35</v>
      </c>
      <c r="H34" t="s">
        <v>9</v>
      </c>
      <c r="I34" t="s">
        <v>6</v>
      </c>
      <c r="J34" s="2">
        <v>43913</v>
      </c>
      <c r="K34" s="2" t="s">
        <v>2</v>
      </c>
    </row>
    <row r="35" spans="1:11" x14ac:dyDescent="0.25">
      <c r="A35" s="1">
        <f>IFERROR(INDEX(dayNum, MATCH(issues[[#This Row],[closed at]],dayDate)),maxDayNUm)</f>
        <v>56</v>
      </c>
      <c r="B35" s="1">
        <v>103</v>
      </c>
      <c r="C35" t="s">
        <v>3</v>
      </c>
      <c r="D35" s="2">
        <v>43905</v>
      </c>
      <c r="E35">
        <v>3</v>
      </c>
      <c r="F35" t="s">
        <v>24</v>
      </c>
      <c r="G35" t="s">
        <v>35</v>
      </c>
      <c r="H35" t="s">
        <v>8</v>
      </c>
      <c r="I35" t="s">
        <v>6</v>
      </c>
      <c r="J35" s="2">
        <v>43913</v>
      </c>
      <c r="K35" s="2" t="s">
        <v>2</v>
      </c>
    </row>
    <row r="36" spans="1:11" x14ac:dyDescent="0.25">
      <c r="A36" s="1">
        <f>IFERROR(INDEX(dayNum, MATCH(issues[[#This Row],[closed at]],dayDate)),maxDayNUm)</f>
        <v>57</v>
      </c>
      <c r="B36" s="1">
        <v>139</v>
      </c>
      <c r="C36" t="s">
        <v>3</v>
      </c>
      <c r="D36" s="2">
        <v>43906</v>
      </c>
      <c r="E36">
        <v>8</v>
      </c>
      <c r="F36" t="s">
        <v>24</v>
      </c>
      <c r="G36" t="s">
        <v>35</v>
      </c>
      <c r="H36" t="s">
        <v>8</v>
      </c>
      <c r="I36" t="s">
        <v>6</v>
      </c>
      <c r="J36" s="2">
        <v>43913</v>
      </c>
      <c r="K36" s="2" t="s">
        <v>2</v>
      </c>
    </row>
    <row r="37" spans="1:11" x14ac:dyDescent="0.25">
      <c r="A37" s="1">
        <f>IFERROR(INDEX(dayNum, MATCH(issues[[#This Row],[closed at]],dayDate)),maxDayNUm)</f>
        <v>57</v>
      </c>
      <c r="B37" s="1">
        <v>120</v>
      </c>
      <c r="C37" t="s">
        <v>3</v>
      </c>
      <c r="D37" s="2">
        <v>43906</v>
      </c>
      <c r="E37">
        <v>8</v>
      </c>
      <c r="F37" t="s">
        <v>24</v>
      </c>
      <c r="G37" t="s">
        <v>35</v>
      </c>
      <c r="H37" t="s">
        <v>9</v>
      </c>
      <c r="I37" t="s">
        <v>6</v>
      </c>
      <c r="J37" s="2">
        <v>43913</v>
      </c>
      <c r="K37" s="2" t="s">
        <v>2</v>
      </c>
    </row>
    <row r="38" spans="1:11" x14ac:dyDescent="0.25">
      <c r="A38" s="1">
        <f>IFERROR(INDEX(dayNum, MATCH(issues[[#This Row],[closed at]],dayDate)),maxDayNUm)</f>
        <v>58</v>
      </c>
      <c r="B38" s="1">
        <v>140</v>
      </c>
      <c r="C38" t="s">
        <v>3</v>
      </c>
      <c r="D38" s="2">
        <v>43907</v>
      </c>
      <c r="E38">
        <v>1</v>
      </c>
      <c r="F38" t="s">
        <v>24</v>
      </c>
      <c r="G38" t="s">
        <v>35</v>
      </c>
      <c r="H38" t="s">
        <v>8</v>
      </c>
      <c r="I38" t="s">
        <v>6</v>
      </c>
      <c r="J38" s="2">
        <v>43913</v>
      </c>
      <c r="K38" s="2" t="s">
        <v>2</v>
      </c>
    </row>
    <row r="39" spans="1:11" x14ac:dyDescent="0.25">
      <c r="A39" s="1">
        <f>IFERROR(INDEX(dayNum, MATCH(issues[[#This Row],[closed at]],dayDate)),maxDayNUm)</f>
        <v>64</v>
      </c>
      <c r="B39" s="1">
        <v>132</v>
      </c>
      <c r="C39" t="s">
        <v>3</v>
      </c>
      <c r="D39" s="2">
        <v>43913</v>
      </c>
      <c r="E39">
        <v>8</v>
      </c>
      <c r="F39" t="s">
        <v>24</v>
      </c>
      <c r="G39" t="s">
        <v>35</v>
      </c>
      <c r="H39" t="s">
        <v>9</v>
      </c>
      <c r="I39" t="s">
        <v>6</v>
      </c>
      <c r="J39" s="2">
        <v>43913</v>
      </c>
      <c r="K39" s="2" t="s">
        <v>2</v>
      </c>
    </row>
    <row r="40" spans="1:11" x14ac:dyDescent="0.25">
      <c r="A40" s="1">
        <f>IFERROR(INDEX(dayNum, MATCH(issues[[#This Row],[closed at]],dayDate)),maxDayNUm)</f>
        <v>64</v>
      </c>
      <c r="B40" s="1">
        <v>98</v>
      </c>
      <c r="C40" t="s">
        <v>3</v>
      </c>
      <c r="D40" s="2">
        <v>43913</v>
      </c>
      <c r="E40">
        <v>8</v>
      </c>
      <c r="F40" t="s">
        <v>24</v>
      </c>
      <c r="G40" t="s">
        <v>35</v>
      </c>
      <c r="H40" t="s">
        <v>9</v>
      </c>
      <c r="I40" t="s">
        <v>7</v>
      </c>
      <c r="J40" s="2">
        <v>43927</v>
      </c>
      <c r="K40" s="2" t="s">
        <v>2</v>
      </c>
    </row>
    <row r="41" spans="1:11" x14ac:dyDescent="0.25">
      <c r="A41" s="1">
        <f>IFERROR(INDEX(dayNum, MATCH(issues[[#This Row],[closed at]],dayDate)),maxDayNUm)</f>
        <v>66</v>
      </c>
      <c r="B41" s="1">
        <v>142</v>
      </c>
      <c r="C41" t="s">
        <v>3</v>
      </c>
      <c r="D41" s="2">
        <v>43915</v>
      </c>
      <c r="E41">
        <v>5</v>
      </c>
      <c r="F41" t="s">
        <v>24</v>
      </c>
      <c r="G41" t="s">
        <v>35</v>
      </c>
      <c r="H41" t="s">
        <v>9</v>
      </c>
      <c r="I41" t="s">
        <v>7</v>
      </c>
      <c r="J41" s="2">
        <v>43927</v>
      </c>
      <c r="K41" s="2" t="s">
        <v>2</v>
      </c>
    </row>
    <row r="42" spans="1:11" x14ac:dyDescent="0.25">
      <c r="A42" s="1">
        <f>IFERROR(INDEX(dayNum, MATCH(issues[[#This Row],[closed at]],dayDate)),maxDayNUm)</f>
        <v>67</v>
      </c>
      <c r="B42" s="1">
        <v>144</v>
      </c>
      <c r="C42" t="s">
        <v>3</v>
      </c>
      <c r="D42" s="2">
        <v>43916</v>
      </c>
      <c r="E42">
        <v>2</v>
      </c>
      <c r="F42" t="s">
        <v>24</v>
      </c>
      <c r="G42" t="s">
        <v>38</v>
      </c>
      <c r="H42" t="s">
        <v>8</v>
      </c>
      <c r="I42" t="s">
        <v>7</v>
      </c>
      <c r="J42" s="2">
        <v>43927</v>
      </c>
      <c r="K42" s="2" t="s">
        <v>10</v>
      </c>
    </row>
    <row r="43" spans="1:11" x14ac:dyDescent="0.25">
      <c r="A43" s="1">
        <f>IFERROR(INDEX(dayNum, MATCH(issues[[#This Row],[closed at]],dayDate)),maxDayNUm)</f>
        <v>67</v>
      </c>
      <c r="B43" s="1">
        <v>7</v>
      </c>
      <c r="C43" t="s">
        <v>3</v>
      </c>
      <c r="D43" s="2">
        <v>43916</v>
      </c>
      <c r="E43">
        <v>1</v>
      </c>
      <c r="F43" t="s">
        <v>24</v>
      </c>
      <c r="G43" t="s">
        <v>35</v>
      </c>
      <c r="H43" t="s">
        <v>8</v>
      </c>
      <c r="I43" t="s">
        <v>6</v>
      </c>
      <c r="J43" s="2">
        <v>43913</v>
      </c>
      <c r="K43" s="2" t="s">
        <v>2</v>
      </c>
    </row>
    <row r="44" spans="1:11" x14ac:dyDescent="0.25">
      <c r="A44" s="1">
        <f>IFERROR(INDEX(dayNum, MATCH(issues[[#This Row],[closed at]],dayDate)),maxDayNUm)</f>
        <v>74</v>
      </c>
      <c r="B44" s="1">
        <v>143</v>
      </c>
      <c r="C44" t="s">
        <v>3</v>
      </c>
      <c r="D44" s="2">
        <v>43923</v>
      </c>
      <c r="E44">
        <v>5</v>
      </c>
      <c r="F44" t="s">
        <v>24</v>
      </c>
      <c r="G44" t="s">
        <v>35</v>
      </c>
      <c r="H44" t="s">
        <v>9</v>
      </c>
      <c r="I44" t="s">
        <v>7</v>
      </c>
      <c r="J44" s="2">
        <v>43927</v>
      </c>
      <c r="K44" s="2" t="s">
        <v>2</v>
      </c>
    </row>
    <row r="45" spans="1:11" x14ac:dyDescent="0.25">
      <c r="A45" s="1">
        <f>IFERROR(INDEX(dayNum, MATCH(issues[[#This Row],[closed at]],dayDate)),maxDayNUm)</f>
        <v>74</v>
      </c>
      <c r="B45" s="1">
        <v>106</v>
      </c>
      <c r="C45" t="s">
        <v>3</v>
      </c>
      <c r="D45" s="2">
        <v>43923</v>
      </c>
      <c r="E45">
        <v>5</v>
      </c>
      <c r="F45" t="s">
        <v>24</v>
      </c>
      <c r="G45" t="s">
        <v>35</v>
      </c>
      <c r="H45" t="s">
        <v>9</v>
      </c>
      <c r="I45" t="s">
        <v>7</v>
      </c>
      <c r="J45" s="2">
        <v>43927</v>
      </c>
      <c r="K45" s="2" t="s">
        <v>2</v>
      </c>
    </row>
    <row r="46" spans="1:11" x14ac:dyDescent="0.25">
      <c r="A46" s="1">
        <f>IFERROR(INDEX(dayNum, MATCH(issues[[#This Row],[closed at]],dayDate)),maxDayNUm)</f>
        <v>76</v>
      </c>
      <c r="B46" s="1">
        <v>84</v>
      </c>
      <c r="C46" t="s">
        <v>3</v>
      </c>
      <c r="D46" s="2">
        <v>43925</v>
      </c>
      <c r="E46">
        <v>3</v>
      </c>
      <c r="F46" t="s">
        <v>24</v>
      </c>
      <c r="G46" t="s">
        <v>38</v>
      </c>
      <c r="H46" t="s">
        <v>8</v>
      </c>
      <c r="I46" t="s">
        <v>7</v>
      </c>
      <c r="J46" s="2">
        <v>43927</v>
      </c>
      <c r="K46" s="2" t="s">
        <v>10</v>
      </c>
    </row>
    <row r="47" spans="1:11" x14ac:dyDescent="0.25">
      <c r="A47" s="1">
        <f>IFERROR(INDEX(dayNum, MATCH(issues[[#This Row],[closed at]],dayDate)),maxDayNUm)</f>
        <v>78</v>
      </c>
      <c r="B47" s="1">
        <v>149</v>
      </c>
      <c r="C47" t="s">
        <v>3</v>
      </c>
      <c r="D47" s="2">
        <v>43927</v>
      </c>
      <c r="E47">
        <v>8</v>
      </c>
      <c r="F47" t="s">
        <v>24</v>
      </c>
      <c r="G47" t="s">
        <v>35</v>
      </c>
      <c r="H47" t="s">
        <v>9</v>
      </c>
      <c r="I47" t="s">
        <v>7</v>
      </c>
      <c r="J47" s="2">
        <v>43927</v>
      </c>
      <c r="K47" s="2" t="s">
        <v>2</v>
      </c>
    </row>
    <row r="48" spans="1:11" x14ac:dyDescent="0.25">
      <c r="A48" s="1">
        <f>IFERROR(INDEX(dayNum, MATCH(issues[[#This Row],[closed at]],dayDate)),maxDayNUm)</f>
        <v>78</v>
      </c>
      <c r="B48" s="1">
        <v>24</v>
      </c>
      <c r="C48" t="s">
        <v>3</v>
      </c>
      <c r="D48" s="2">
        <v>43927</v>
      </c>
      <c r="E48">
        <v>8</v>
      </c>
      <c r="F48" t="s">
        <v>24</v>
      </c>
      <c r="G48" t="s">
        <v>35</v>
      </c>
      <c r="H48" t="s">
        <v>9</v>
      </c>
      <c r="I48" t="s">
        <v>7</v>
      </c>
      <c r="J48" s="2">
        <v>43927</v>
      </c>
      <c r="K48" s="2" t="s">
        <v>2</v>
      </c>
    </row>
    <row r="49" spans="1:11" x14ac:dyDescent="0.25">
      <c r="A49" s="1">
        <f>IFERROR(INDEX(dayNum, MATCH(issues[[#This Row],[closed at]],dayDate)),maxDayNUm)</f>
        <v>82</v>
      </c>
      <c r="B49" s="1">
        <v>154</v>
      </c>
      <c r="C49" t="s">
        <v>3</v>
      </c>
      <c r="D49" s="2">
        <v>43931</v>
      </c>
      <c r="E49">
        <v>3</v>
      </c>
      <c r="F49" t="s">
        <v>24</v>
      </c>
      <c r="G49" t="s">
        <v>35</v>
      </c>
      <c r="H49" t="s">
        <v>9</v>
      </c>
      <c r="I49" t="s">
        <v>31</v>
      </c>
      <c r="J49" s="2">
        <v>43941</v>
      </c>
      <c r="K49" s="2" t="s">
        <v>2</v>
      </c>
    </row>
    <row r="50" spans="1:11" x14ac:dyDescent="0.25">
      <c r="A50" s="1">
        <f>IFERROR(INDEX(dayNum, MATCH(issues[[#This Row],[closed at]],dayDate)),maxDayNUm)</f>
        <v>83</v>
      </c>
      <c r="B50" s="1">
        <v>155</v>
      </c>
      <c r="C50" t="s">
        <v>3</v>
      </c>
      <c r="D50" s="2">
        <v>43932</v>
      </c>
      <c r="E50">
        <v>3</v>
      </c>
      <c r="F50" t="s">
        <v>24</v>
      </c>
      <c r="G50" t="s">
        <v>35</v>
      </c>
      <c r="H50" t="s">
        <v>9</v>
      </c>
      <c r="I50" t="s">
        <v>31</v>
      </c>
      <c r="J50" s="2">
        <v>43941</v>
      </c>
      <c r="K50" s="2" t="s">
        <v>2</v>
      </c>
    </row>
    <row r="51" spans="1:11" x14ac:dyDescent="0.25">
      <c r="A51" s="1">
        <f>IFERROR(INDEX(dayNum, MATCH(issues[[#This Row],[closed at]],dayDate)),maxDayNUm)</f>
        <v>85</v>
      </c>
      <c r="B51" s="1">
        <v>158</v>
      </c>
      <c r="C51" t="s">
        <v>3</v>
      </c>
      <c r="D51" s="2">
        <v>43934</v>
      </c>
      <c r="E51">
        <v>3</v>
      </c>
      <c r="F51" t="s">
        <v>24</v>
      </c>
      <c r="G51" t="s">
        <v>38</v>
      </c>
      <c r="H51" t="s">
        <v>9</v>
      </c>
      <c r="I51" t="s">
        <v>31</v>
      </c>
      <c r="J51" s="2">
        <v>43941</v>
      </c>
      <c r="K51" s="2" t="s">
        <v>10</v>
      </c>
    </row>
    <row r="52" spans="1:11" x14ac:dyDescent="0.25">
      <c r="A52" s="1">
        <f>IFERROR(INDEX(dayNum, MATCH(issues[[#This Row],[closed at]],dayDate)),maxDayNUm)</f>
        <v>89</v>
      </c>
      <c r="B52" s="1">
        <v>151</v>
      </c>
      <c r="C52" t="s">
        <v>3</v>
      </c>
      <c r="D52" s="2">
        <v>43938</v>
      </c>
      <c r="E52">
        <v>3</v>
      </c>
      <c r="F52" t="s">
        <v>24</v>
      </c>
      <c r="G52" t="s">
        <v>35</v>
      </c>
      <c r="H52" t="s">
        <v>9</v>
      </c>
      <c r="I52" t="s">
        <v>31</v>
      </c>
      <c r="J52" s="2">
        <v>43941</v>
      </c>
      <c r="K52" s="2" t="s">
        <v>2</v>
      </c>
    </row>
    <row r="53" spans="1:11" x14ac:dyDescent="0.25">
      <c r="A53" s="1">
        <f>IFERROR(INDEX(dayNum, MATCH(issues[[#This Row],[closed at]],dayDate)),maxDayNUm)</f>
        <v>89</v>
      </c>
      <c r="B53" s="1">
        <v>150</v>
      </c>
      <c r="C53" t="s">
        <v>3</v>
      </c>
      <c r="D53" s="2">
        <v>43938</v>
      </c>
      <c r="E53">
        <v>3</v>
      </c>
      <c r="F53" t="s">
        <v>24</v>
      </c>
      <c r="G53" t="s">
        <v>35</v>
      </c>
      <c r="H53" t="s">
        <v>9</v>
      </c>
      <c r="I53" t="s">
        <v>31</v>
      </c>
      <c r="J53" s="2">
        <v>43941</v>
      </c>
      <c r="K53" s="2" t="s">
        <v>2</v>
      </c>
    </row>
    <row r="54" spans="1:11" x14ac:dyDescent="0.25">
      <c r="A54" s="1">
        <f>IFERROR(INDEX(dayNum, MATCH(issues[[#This Row],[closed at]],dayDate)),maxDayNUm)</f>
        <v>90</v>
      </c>
      <c r="B54" s="1">
        <v>148</v>
      </c>
      <c r="C54" t="s">
        <v>3</v>
      </c>
      <c r="D54" s="2">
        <v>43939</v>
      </c>
      <c r="E54">
        <v>8</v>
      </c>
      <c r="F54" t="s">
        <v>24</v>
      </c>
      <c r="G54" t="s">
        <v>35</v>
      </c>
      <c r="H54" t="s">
        <v>9</v>
      </c>
      <c r="I54" t="s">
        <v>31</v>
      </c>
      <c r="J54" s="2">
        <v>43941</v>
      </c>
      <c r="K54" s="2" t="s">
        <v>2</v>
      </c>
    </row>
    <row r="55" spans="1:11" x14ac:dyDescent="0.25">
      <c r="A55" s="1">
        <f>IFERROR(INDEX(dayNum, MATCH(issues[[#This Row],[closed at]],dayDate)),maxDayNUm)</f>
        <v>91</v>
      </c>
      <c r="B55" s="1">
        <v>165</v>
      </c>
      <c r="C55" t="s">
        <v>3</v>
      </c>
      <c r="D55" s="2">
        <v>43940</v>
      </c>
      <c r="E55">
        <v>2</v>
      </c>
      <c r="F55" t="s">
        <v>24</v>
      </c>
      <c r="G55" t="s">
        <v>35</v>
      </c>
      <c r="H55" t="s">
        <v>9</v>
      </c>
      <c r="I55" t="s">
        <v>31</v>
      </c>
      <c r="J55" s="2">
        <v>43941</v>
      </c>
      <c r="K55" s="2" t="s">
        <v>2</v>
      </c>
    </row>
    <row r="56" spans="1:11" x14ac:dyDescent="0.25">
      <c r="A56" s="1">
        <f>IFERROR(INDEX(dayNum, MATCH(issues[[#This Row],[closed at]],dayDate)),maxDayNUm)</f>
        <v>91</v>
      </c>
      <c r="B56" s="1">
        <v>20</v>
      </c>
      <c r="C56" t="s">
        <v>3</v>
      </c>
      <c r="D56" s="2">
        <v>43940</v>
      </c>
      <c r="E56">
        <v>8</v>
      </c>
      <c r="F56" t="s">
        <v>24</v>
      </c>
      <c r="G56" t="s">
        <v>35</v>
      </c>
      <c r="H56" t="s">
        <v>9</v>
      </c>
      <c r="I56" t="s">
        <v>31</v>
      </c>
      <c r="J56" s="2">
        <v>43941</v>
      </c>
      <c r="K56" s="2" t="s">
        <v>2</v>
      </c>
    </row>
    <row r="57" spans="1:11" x14ac:dyDescent="0.25">
      <c r="A57" s="1">
        <f>IFERROR(INDEX(dayNum, MATCH(issues[[#This Row],[closed at]],dayDate)),maxDayNUm)</f>
        <v>92</v>
      </c>
      <c r="B57" s="1">
        <v>163</v>
      </c>
      <c r="C57" t="s">
        <v>3</v>
      </c>
      <c r="D57" s="2">
        <v>43941</v>
      </c>
      <c r="E57">
        <v>5</v>
      </c>
      <c r="F57" t="s">
        <v>24</v>
      </c>
      <c r="G57" t="s">
        <v>35</v>
      </c>
      <c r="H57" t="s">
        <v>9</v>
      </c>
      <c r="I57" t="s">
        <v>31</v>
      </c>
      <c r="J57" s="2">
        <v>43941</v>
      </c>
      <c r="K57" s="2" t="s">
        <v>2</v>
      </c>
    </row>
    <row r="58" spans="1:11" x14ac:dyDescent="0.25">
      <c r="A58" s="1">
        <f>IFERROR(INDEX(dayNum, MATCH(issues[[#This Row],[closed at]],dayDate)),maxDayNUm)</f>
        <v>92</v>
      </c>
      <c r="B58" s="1">
        <v>152</v>
      </c>
      <c r="C58" t="s">
        <v>3</v>
      </c>
      <c r="D58" s="2">
        <v>43941</v>
      </c>
      <c r="E58">
        <v>8</v>
      </c>
      <c r="F58" t="s">
        <v>24</v>
      </c>
      <c r="G58" t="s">
        <v>35</v>
      </c>
      <c r="H58" t="s">
        <v>9</v>
      </c>
      <c r="I58" t="s">
        <v>31</v>
      </c>
      <c r="J58" s="2">
        <v>43941</v>
      </c>
      <c r="K58" s="2" t="s">
        <v>2</v>
      </c>
    </row>
    <row r="59" spans="1:11" x14ac:dyDescent="0.25">
      <c r="A59" s="1">
        <f>IFERROR(INDEX(dayNum, MATCH(issues[[#This Row],[closed at]],dayDate)),maxDayNUm)</f>
        <v>93</v>
      </c>
      <c r="B59" s="1">
        <v>168</v>
      </c>
      <c r="C59" t="s">
        <v>3</v>
      </c>
      <c r="D59" s="2">
        <v>43942</v>
      </c>
      <c r="E59">
        <v>2</v>
      </c>
      <c r="F59" t="s">
        <v>24</v>
      </c>
      <c r="G59" t="s">
        <v>35</v>
      </c>
      <c r="H59" t="s">
        <v>9</v>
      </c>
      <c r="I59" t="s">
        <v>31</v>
      </c>
      <c r="J59" s="2">
        <v>43941</v>
      </c>
      <c r="K59" s="2" t="s">
        <v>2</v>
      </c>
    </row>
    <row r="60" spans="1:11" x14ac:dyDescent="0.25">
      <c r="A60" s="1">
        <f>IFERROR(INDEX(dayNum, MATCH(issues[[#This Row],[closed at]],dayDate)),maxDayNUm)</f>
        <v>93</v>
      </c>
      <c r="B60" s="1">
        <v>146</v>
      </c>
      <c r="C60" t="s">
        <v>3</v>
      </c>
      <c r="D60" s="2">
        <v>43942</v>
      </c>
      <c r="E60">
        <v>8</v>
      </c>
      <c r="F60" t="s">
        <v>24</v>
      </c>
      <c r="G60" t="s">
        <v>35</v>
      </c>
      <c r="H60" t="s">
        <v>9</v>
      </c>
      <c r="I60" t="s">
        <v>31</v>
      </c>
      <c r="J60" s="2">
        <v>43941</v>
      </c>
      <c r="K60" s="2" t="s">
        <v>2</v>
      </c>
    </row>
    <row r="61" spans="1:11" x14ac:dyDescent="0.25">
      <c r="A61" s="1">
        <f>IFERROR(INDEX(dayNum, MATCH(issues[[#This Row],[closed at]],dayDate)),maxDayNUm)</f>
        <v>93</v>
      </c>
      <c r="B61" s="1">
        <v>27</v>
      </c>
      <c r="C61" t="s">
        <v>3</v>
      </c>
      <c r="D61" s="2">
        <v>43942</v>
      </c>
      <c r="E61">
        <v>2</v>
      </c>
      <c r="F61" t="s">
        <v>24</v>
      </c>
      <c r="G61" t="s">
        <v>38</v>
      </c>
      <c r="H61" t="s">
        <v>9</v>
      </c>
      <c r="I61" t="s">
        <v>31</v>
      </c>
      <c r="J61" s="2">
        <v>43941</v>
      </c>
      <c r="K61" s="2" t="s">
        <v>10</v>
      </c>
    </row>
    <row r="62" spans="1:11" x14ac:dyDescent="0.25">
      <c r="A62" s="1">
        <f>IFERROR(INDEX(dayNum, MATCH(issues[[#This Row],[closed at]],dayDate)),maxDayNUm)</f>
        <v>93</v>
      </c>
      <c r="B62" s="1">
        <v>23</v>
      </c>
      <c r="C62" t="s">
        <v>3</v>
      </c>
      <c r="D62" s="2">
        <v>43942</v>
      </c>
      <c r="E62">
        <v>5</v>
      </c>
      <c r="F62" t="s">
        <v>24</v>
      </c>
      <c r="G62" t="s">
        <v>38</v>
      </c>
      <c r="H62" t="s">
        <v>9</v>
      </c>
      <c r="I62" t="s">
        <v>31</v>
      </c>
      <c r="J62" s="2">
        <v>43941</v>
      </c>
      <c r="K62" s="2" t="s">
        <v>10</v>
      </c>
    </row>
    <row r="63" spans="1:11" x14ac:dyDescent="0.25">
      <c r="A63" s="1">
        <f>IFERROR(INDEX(dayNum, MATCH(issues[[#This Row],[closed at]],dayDate)),maxDayNUm)</f>
        <v>95</v>
      </c>
      <c r="B63" s="1">
        <v>169</v>
      </c>
      <c r="C63" t="s">
        <v>3</v>
      </c>
      <c r="D63" s="2">
        <v>43944</v>
      </c>
      <c r="E63">
        <v>5</v>
      </c>
      <c r="F63" t="s">
        <v>24</v>
      </c>
      <c r="G63" t="s">
        <v>38</v>
      </c>
      <c r="H63" t="s">
        <v>9</v>
      </c>
      <c r="I63" t="s">
        <v>39</v>
      </c>
      <c r="J63" s="2">
        <v>43948</v>
      </c>
      <c r="K63" s="2" t="s">
        <v>10</v>
      </c>
    </row>
    <row r="64" spans="1:11" x14ac:dyDescent="0.25">
      <c r="A64" s="1">
        <f>IFERROR(INDEX(dayNum, MATCH(issues[[#This Row],[closed at]],dayDate)),maxDayNUm)</f>
        <v>95</v>
      </c>
      <c r="B64" s="1">
        <v>43</v>
      </c>
      <c r="C64" t="s">
        <v>3</v>
      </c>
      <c r="D64" s="2">
        <v>43944</v>
      </c>
      <c r="E64">
        <v>8</v>
      </c>
      <c r="F64" t="s">
        <v>24</v>
      </c>
      <c r="G64" t="s">
        <v>35</v>
      </c>
      <c r="H64" t="s">
        <v>9</v>
      </c>
      <c r="I64" t="s">
        <v>39</v>
      </c>
      <c r="J64" s="2">
        <v>43948</v>
      </c>
      <c r="K64" s="2" t="s">
        <v>2</v>
      </c>
    </row>
    <row r="65" spans="1:11" x14ac:dyDescent="0.25">
      <c r="A65" s="1">
        <f>IFERROR(INDEX(dayNum, MATCH(issues[[#This Row],[closed at]],dayDate)),maxDayNUm)</f>
        <v>95</v>
      </c>
      <c r="B65" s="1">
        <v>39</v>
      </c>
      <c r="C65" t="s">
        <v>3</v>
      </c>
      <c r="D65" s="2">
        <v>43944</v>
      </c>
      <c r="E65">
        <v>5</v>
      </c>
      <c r="F65" t="s">
        <v>24</v>
      </c>
      <c r="G65" t="s">
        <v>38</v>
      </c>
      <c r="H65" t="s">
        <v>9</v>
      </c>
      <c r="I65" t="s">
        <v>39</v>
      </c>
      <c r="J65" s="2">
        <v>43948</v>
      </c>
      <c r="K65" s="2" t="s">
        <v>10</v>
      </c>
    </row>
    <row r="66" spans="1:11" x14ac:dyDescent="0.25">
      <c r="A66" s="1">
        <f>IFERROR(INDEX(dayNum, MATCH(issues[[#This Row],[closed at]],dayDate)),maxDayNUm)</f>
        <v>95</v>
      </c>
      <c r="B66" s="1">
        <v>34</v>
      </c>
      <c r="C66" t="s">
        <v>3</v>
      </c>
      <c r="D66" s="2">
        <v>43944</v>
      </c>
      <c r="E66">
        <v>13</v>
      </c>
      <c r="F66" t="s">
        <v>24</v>
      </c>
      <c r="G66" t="s">
        <v>35</v>
      </c>
      <c r="H66" t="s">
        <v>9</v>
      </c>
      <c r="I66" t="s">
        <v>39</v>
      </c>
      <c r="J66" s="2">
        <v>43948</v>
      </c>
      <c r="K66" s="2" t="s">
        <v>2</v>
      </c>
    </row>
    <row r="67" spans="1:11" x14ac:dyDescent="0.25">
      <c r="A67" s="1">
        <f>IFERROR(INDEX(dayNum, MATCH(issues[[#This Row],[closed at]],dayDate)),maxDayNUm)</f>
        <v>95</v>
      </c>
      <c r="B67" s="1">
        <v>26</v>
      </c>
      <c r="C67" t="s">
        <v>3</v>
      </c>
      <c r="D67" s="2">
        <v>43944</v>
      </c>
      <c r="E67">
        <v>13</v>
      </c>
      <c r="F67" t="s">
        <v>24</v>
      </c>
      <c r="G67" t="s">
        <v>35</v>
      </c>
      <c r="H67" t="s">
        <v>9</v>
      </c>
      <c r="I67" t="s">
        <v>39</v>
      </c>
      <c r="J67" s="2">
        <v>43948</v>
      </c>
      <c r="K67" s="2" t="s">
        <v>2</v>
      </c>
    </row>
    <row r="68" spans="1:11" x14ac:dyDescent="0.25">
      <c r="A68" s="1">
        <f>IFERROR(INDEX(dayNum, MATCH(issues[[#This Row],[closed at]],dayDate)),maxDayNUm)</f>
        <v>96</v>
      </c>
      <c r="B68" s="1">
        <v>172</v>
      </c>
      <c r="C68" t="s">
        <v>3</v>
      </c>
      <c r="D68" s="2">
        <v>43945</v>
      </c>
      <c r="E68">
        <v>5</v>
      </c>
      <c r="F68" t="s">
        <v>24</v>
      </c>
      <c r="G68" t="s">
        <v>35</v>
      </c>
      <c r="H68" t="s">
        <v>9</v>
      </c>
      <c r="I68" t="s">
        <v>39</v>
      </c>
      <c r="J68" s="2">
        <v>43948</v>
      </c>
      <c r="K68" s="2" t="s">
        <v>2</v>
      </c>
    </row>
    <row r="69" spans="1:11" x14ac:dyDescent="0.25">
      <c r="A69" s="1">
        <f>IFERROR(INDEX(dayNum, MATCH(issues[[#This Row],[closed at]],dayDate)),maxDayNUm)</f>
        <v>96</v>
      </c>
      <c r="B69" s="1">
        <v>160</v>
      </c>
      <c r="C69" t="s">
        <v>3</v>
      </c>
      <c r="D69" s="2">
        <v>43945</v>
      </c>
      <c r="E69">
        <v>5</v>
      </c>
      <c r="F69" t="s">
        <v>24</v>
      </c>
      <c r="G69" t="s">
        <v>38</v>
      </c>
      <c r="H69" t="s">
        <v>9</v>
      </c>
      <c r="I69" t="s">
        <v>39</v>
      </c>
      <c r="J69" s="2">
        <v>43948</v>
      </c>
      <c r="K69" s="2" t="s">
        <v>10</v>
      </c>
    </row>
    <row r="70" spans="1:11" x14ac:dyDescent="0.25">
      <c r="A70" s="1">
        <f>IFERROR(INDEX(dayNum, MATCH(issues[[#This Row],[closed at]],dayDate)),maxDayNUm)</f>
        <v>96</v>
      </c>
      <c r="B70" s="1">
        <v>147</v>
      </c>
      <c r="C70" t="s">
        <v>3</v>
      </c>
      <c r="D70" s="2">
        <v>43945</v>
      </c>
      <c r="E70">
        <v>8</v>
      </c>
      <c r="F70" t="s">
        <v>24</v>
      </c>
      <c r="G70" t="s">
        <v>35</v>
      </c>
      <c r="H70" t="s">
        <v>9</v>
      </c>
      <c r="I70" t="s">
        <v>39</v>
      </c>
      <c r="J70" s="2">
        <v>43948</v>
      </c>
      <c r="K70" s="2" t="s">
        <v>2</v>
      </c>
    </row>
    <row r="71" spans="1:11" x14ac:dyDescent="0.25">
      <c r="A71" s="1">
        <f>IFERROR(INDEX(dayNum, MATCH(issues[[#This Row],[closed at]],dayDate)),maxDayNUm)</f>
        <v>96</v>
      </c>
      <c r="B71" s="1">
        <v>105</v>
      </c>
      <c r="C71" t="s">
        <v>3</v>
      </c>
      <c r="D71" s="2">
        <v>43945</v>
      </c>
      <c r="E71">
        <v>5</v>
      </c>
      <c r="F71" t="s">
        <v>24</v>
      </c>
      <c r="G71" t="s">
        <v>35</v>
      </c>
      <c r="H71" t="s">
        <v>9</v>
      </c>
      <c r="I71" t="s">
        <v>39</v>
      </c>
      <c r="J71" s="2">
        <v>43948</v>
      </c>
      <c r="K71" s="2" t="s">
        <v>2</v>
      </c>
    </row>
    <row r="72" spans="1:11" x14ac:dyDescent="0.25">
      <c r="A72" s="1">
        <f>IFERROR(INDEX(dayNum, MATCH(issues[[#This Row],[closed at]],dayDate)),maxDayNUm)</f>
        <v>96</v>
      </c>
      <c r="B72" s="1">
        <v>31</v>
      </c>
      <c r="C72" t="s">
        <v>3</v>
      </c>
      <c r="D72" s="2">
        <v>43945</v>
      </c>
      <c r="E72">
        <v>8</v>
      </c>
      <c r="F72" t="s">
        <v>24</v>
      </c>
      <c r="G72" t="s">
        <v>38</v>
      </c>
      <c r="H72" t="s">
        <v>9</v>
      </c>
      <c r="I72" t="s">
        <v>39</v>
      </c>
      <c r="J72" s="2">
        <v>43948</v>
      </c>
      <c r="K72" s="2" t="s">
        <v>10</v>
      </c>
    </row>
    <row r="73" spans="1:11" x14ac:dyDescent="0.25">
      <c r="A73" s="1">
        <f>IFERROR(INDEX(dayNum, MATCH(issues[[#This Row],[closed at]],dayDate)),maxDayNUm)</f>
        <v>97</v>
      </c>
      <c r="B73" s="1">
        <v>164</v>
      </c>
      <c r="C73" t="s">
        <v>3</v>
      </c>
      <c r="D73" s="2">
        <v>43946</v>
      </c>
      <c r="E73">
        <v>3</v>
      </c>
      <c r="F73" t="s">
        <v>24</v>
      </c>
      <c r="G73" t="s">
        <v>38</v>
      </c>
      <c r="H73" t="s">
        <v>9</v>
      </c>
      <c r="I73" t="s">
        <v>39</v>
      </c>
      <c r="J73" s="2">
        <v>43948</v>
      </c>
      <c r="K73" s="2" t="s">
        <v>10</v>
      </c>
    </row>
    <row r="74" spans="1:11" x14ac:dyDescent="0.25">
      <c r="A74" s="1">
        <f>IFERROR(INDEX(dayNum, MATCH(issues[[#This Row],[closed at]],dayDate)),maxDayNUm)</f>
        <v>98</v>
      </c>
      <c r="B74" s="1">
        <v>14</v>
      </c>
      <c r="C74" t="s">
        <v>3</v>
      </c>
      <c r="D74" s="2">
        <v>43947</v>
      </c>
      <c r="E74">
        <v>5</v>
      </c>
      <c r="F74" t="s">
        <v>24</v>
      </c>
      <c r="G74" t="s">
        <v>35</v>
      </c>
      <c r="H74" t="s">
        <v>9</v>
      </c>
      <c r="I74" t="s">
        <v>39</v>
      </c>
      <c r="J74" s="2">
        <v>43948</v>
      </c>
      <c r="K74" s="2" t="s">
        <v>2</v>
      </c>
    </row>
    <row r="75" spans="1:11" x14ac:dyDescent="0.25">
      <c r="A75" s="1">
        <f>IFERROR(INDEX(dayNum, MATCH(issues[[#This Row],[closed at]],dayDate)),maxDayNUm)</f>
        <v>99</v>
      </c>
      <c r="B75" s="1">
        <v>16</v>
      </c>
      <c r="C75" t="s">
        <v>3</v>
      </c>
      <c r="D75" s="2">
        <v>43948</v>
      </c>
      <c r="E75">
        <v>5</v>
      </c>
      <c r="F75" t="s">
        <v>24</v>
      </c>
      <c r="G75" t="s">
        <v>38</v>
      </c>
      <c r="H75" t="s">
        <v>9</v>
      </c>
      <c r="I75" t="s">
        <v>39</v>
      </c>
      <c r="J75" s="2">
        <v>43948</v>
      </c>
      <c r="K75" s="2" t="s">
        <v>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6 a d 8 5 b - 9 4 0 e - 4 9 a 5 - b 8 0 6 - 4 6 9 5 e 3 8 4 6 d 6 7 "   x m l n s = " h t t p : / / s c h e m a s . m i c r o s o f t . c o m / D a t a M a s h u p " > A A A A A J k J A A B Q S w M E F A A C A A g A u 7 y e U C s 3 B X C o A A A A + A A A A B I A H A B D b 2 5 m a W c v U G F j a 2 F n Z S 5 4 b W w g o h g A K K A U A A A A A A A A A A A A A A A A A A A A A A A A A A A A h Y 9 N D o I w G E S v Q r q n L f U H J B 9 l 4 V Y S E 6 J x S 2 q F R i i G F s v d X H g k r y C J o u 5 c z u R N 8 u Z x u 0 M 6 N L V 3 l Z 1 R r U 5 Q g C n y p B b t U e k y Q b 0 9 + R F K O W w L c S 5 K 6 Y 2 w N v F g V I I q a y 8 x I c 4 5 7 G a 4 7 U r C K A 3 I I d v k o p J N 4 S t t b K G F R J / V 8 f 8 K c d i / Z D j D 4 Q o v w m W E 2 T w A M t W Q K f 1 F 2 G i M K Z C f E t Z 9 b f t O c q n 9 X Q 5 k i k D e L / g T U E s D B B Q A A g A I A L u 8 n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7 v J 5 Q n O a E l I 8 G A A B / G A A A E w A c A E Z v c m 1 1 b G F z L 1 N l Y 3 R p b 2 4 x L m 0 g o h g A K K A U A A A A A A A A A A A A A A A A A A A A A A A A A A A A 7 V h t b 9 s 2 E P 7 c A P k P g g o U E i D Y c d I O 2 7 p 0 a B K n S 5 G + z H H X D 4 Z h y B Z j q 5 F F l a R c u 4 b / + + 5 I S i J l 2 f V a Y P u y I q j F t 7 u H d 8 e H d + R k I m K a O n f q t / P 8 + O j 4 i M 9 C R i I n 5 j w n 3 D l 3 E i K O j x z 4 d 0 d z N i H Q 4 7 w J H 8 i N H P / Q u + X e K y L e 5 v M x Y e / u V W / g d E 5 O / E A t u y Z i M r s p p P X D c U J a L 6 P o k i b 5 P P W U 0 M B x j W l u 4 J B w M j N X e o P r P E l A 2 9 A v 5 D 5 2 e 2 R O F w B V i e J u K V 4 N 6 G 7 P E B O s X S 3 H 3 V R y u s s s T C M Q J F d X Y l S / / N Z o t 3 V u I V + 7 c Y S 9 X I S C 4 M c k o R w W h A I b X 0 g 8 n R l f r V P 8 z l h M W S x W b R H y B 0 e s M r n Q a s z j h H B B U 9 m I c u J E K H 7 z b + u r j H Y 5 C 9 M p 2 g w X l C b r s z D l 9 5 T N l X 1 w k H t b F g 7 W a w s m K p U K 5 H 5 K z L I 7 l Z E l B 0 o Y 5 o o S E s Q U i a 7 j R B B 2 S x Y k a Y q 2 G m z Y 2 m U O u 5 w X E Y e R H M 5 J 1 M N J n n t v S H P 9 g R L S G Z o R m O L 0 p g j E g S I C t 6 C h A U r N r j n i b p o C U 8 + t R e Z t z I U R m D a U u t x K q u q G q T 3 6 x Y B 8 R x K g A e z z t j V r + 8 A x N G Q O n d 9 e g H + S x N 8 h v L N D u o 1 A y + 6 T p W h d 0 l S E M Z h s 8 L g p S o e B Y y P w / e O j O N 2 h 3 K Q z m 4 W A 0 5 x b G k a v 7 9 6 9 h a a X s 8 Q J u S M A g u + c v 8 B 1 K L G k P o v + X n O a t q 7 o J J + T V H g f y V i i h m + O c g D h H y S M C O P n g 5 e 5 m M E W v o b I r u f u B Q E o z L n v f b 7 9 u f v p K 5 v y b v d 0 u X h 9 8 c v S H V b E p s 8 X T R e E C Y A u a J 2 Y r h m d o / N L 9 r z L k l j A 1 l v y 4 2 L 1 l o p Z n E 4 9 P 5 D + K f 7 v L g U L / w o T M E K r y x h l t s r K 6 S r Q 6 / H W I x P K j K O 0 j R A P l F 5 b M V O s f j J G P 0 E I j F R L x E L N j w i f s D h D C 9 k 0 x g h 8 R S P F Y 3 k W G S 3 F H X Z j v M J G E o 4 x 2 O s E F n I e T 1 M i C d o N p V f M b q m B E z Z K q S B 8 N K F 5 K k X P C Z u S E S O f w W D C 6 M + z B U 6 U 8 O m X t G r k Z B Q V + G l 6 H 0 c Q F X G Y y L G Y T 3 L Q R 9 N R Q i c P J F K k P B 5 B z C i D z M k I d 8 8 L L g Z 9 8 w x C E J f g Q C 5 H Z i E f 4 a h s j J I 4 V V 8 8 H 6 M d x y B 3 8 7 / p / z P T 2 w f q w A S l 4 e Q F h Q c P c 5 3 t o 2 / j t P d / k L 0 O N d K P O K 4 p E J p D x o o q K w y N 4 N 3 U 6 Q 3 Y b 4 J 8 p S h w Z 9 b C G / O 8 d R X h 5 n 0 1 H 8 c p 8 Z C N K z H e K F D D S N T A w W 4 A 1 6 / K W f C K q e E 6 7 D 6 u Y d c g w F j 1 i 1 O h h J v S v e r e d v v d K 9 f f Q f P V O d 1 P 9 P X r 2 j r g a y M o C 1 d u d n T X b r j v y i A N 3 e u 1 G T 1 2 E q m Y z 8 w g a 9 r l T a n d 6 4 x X z h V J 4 n k M + z Q 8 g F N 2 Z o 5 l N N i X L 3 r j Y l V K 8 8 D 3 g f N n D k F 9 J 1 Y g 9 J I v / C q Y W p 1 K l M r N 9 f f Z N p c c l G r u 2 x g a T N 8 I s b 4 m T B Q 6 7 7 a d V 5 n b n L + r i j D n n N k 1 R Z H B l 4 e 9 K i q + 4 Z n 3 l M e S 6 H Y 4 p i H z L U u I J t 8 U 8 r i 3 P g m c U w B 2 H y a c + F X t Y d o D 9 r o n b j v f D N y d u 0 F v G O p u U v H T 0 x a u M o o g a e i K N 3 C g s X a z p z S P 7 I + n z u 6 A s v d b g 1 1 G z a H H q 3 O g G z v 1 b K P J l V 3 g w O q o r d 0 + h p l 9 2 E z v l u J a t v T 9 P j 7 9 x z 4 2 N l u V u o V a m 6 d M D I W 3 4 K b d 9 p Z 1 H Z 3 t T i V s 5 M F 6 3 y 5 r J j / d H Q N b + r f 3 Z V T 0 d f Q H F Y V b Y M q a s 4 x n o + B U 4 o v S r 1 E N V n F x W t Z 5 Z j W 4 9 W L V + M 6 1 p 9 B z Z 0 J k / N d 2 e w p E G Y 5 b Z M J b 4 3 C V U N Y i U d 4 O s 7 i 9 e N r W y R t v P 3 v W V u 9 p v 2 e Q 4 W T h l J y j y X 6 0 U l R I O w B V f a 1 P N n o E a L 7 s 7 Q y g N a z q Z G i Z t r A f 8 7 A a r p k G C m N 1 h Q a O G n k P f 7 C F a s C X x T O 6 V B b P 2 5 a s y l a V W g D 1 D k A b j H y v I d 1 h G W O v S E o Y 5 n y Y h O 1 7 Y g S N O K U I r L V M 2 n o k g 4 R R 4 R l u A r X D V g / S z + h D V j N F 2 9 q / 7 5 c Q t G R Q b o E B f w z 0 0 F D P 7 F M 9 U f d X L u v T v r J g v c h X S 3 6 8 y D 8 4 h 9 B I 5 C N V W c 2 j 9 c z X K f m m J c P A s P g N p G j L f R c z L o D f D v z Z 7 3 b q V b b p z a 5 U h C 9 a + v F W e x C N y 4 f O E 8 e t z p U L z T L 3 9 m y H 4 c w n D b M G O F o d K 0 1 2 7 8 S M M I 1 9 B 9 1 a 2 I F r 9 f a 0 r Q p 5 b + C Q o 7 L 9 1 0 i D V v R A t W X z K q 9 O c y G 8 T m / l M 6 Z + 7 r L 6 z r 3 q W z 1 4 O f r Y P k K X w Z L u c k K S 1 m X O G P D d R 8 o e x p Q + e P 5 6 g A v P q 9 X D z U C T I k b 4 o w X G H S x H K Q q j 6 t J c b I F 4 / j d Q S w E C L Q A U A A I A C A C 7 v J 5 Q K z c F c K g A A A D 4 A A A A E g A A A A A A A A A A A A A A A A A A A A A A Q 2 9 u Z m l n L 1 B h Y 2 t h Z 2 U u e G 1 s U E s B A i 0 A F A A C A A g A u 7 y e U A / K 6 a u k A A A A 6 Q A A A B M A A A A A A A A A A A A A A A A A 9 A A A A F t D b 2 5 0 Z W 5 0 X 1 R 5 c G V z X S 5 4 b W x Q S w E C L Q A U A A I A C A C 7 v J 5 Q n O a E l I 8 G A A B / G A A A E w A A A A A A A A A A A A A A A A D l A Q A A R m 9 y b X V s Y X M v U 2 V j d G l v b j E u b V B L B Q Y A A A A A A w A D A M I A A A D B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I w A A A A A A A O o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c 3 N 1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X N z d W V z I i A v P j x F b n R y e S B U e X B l P S J G a W x s Z W R D b 2 1 w b G V 0 Z V J l c 3 V s d F R v V 2 9 y a 3 N o Z W V 0 I i B W Y W x 1 Z T 0 i b D E i I C 8 + P E V u d H J 5 I F R 5 c G U 9 I k Z p b G x D b 2 x 1 b W 5 U e X B l c y I g V m F s d W U 9 I n N B Q U F K Q l F B Q U F B Q U p B Q T 0 9 I i A v P j x F b n R y e S B U e X B l P S J G a W x s T G F z d F V w Z G F 0 Z W Q i I F Z h b H V l P S J k M j A y M C 0 w N S 0 w M V Q w N D o z N z o 1 N C 4 x M D U 2 M j I 5 W i I g L z 4 8 R W 5 0 c n k g V H l w Z T 0 i U X V l c n l J R C I g V m F s d W U 9 I n N l N G I w M D d l Z i 1 m Y m E x L T R j O T g t Y j J j M i 1 l M G Q 2 M z Q 5 M W N l Z W U i I C 8 + P E V u d H J 5 I F R 5 c G U 9 I k Z p b G x D b 2 x 1 b W 5 O Y W 1 l c y I g V m F s d W U 9 I n N b J n F 1 b 3 Q 7 a W Q m c X V v d D s s J n F 1 b 3 Q 7 c 3 R h d G U m c X V v d D s s J n F 1 b 3 Q 7 Y 2 x v c 2 V k I G F 0 J n F 1 b 3 Q 7 L C Z x d W 9 0 O 3 d l a W d o d C Z x d W 9 0 O y w m c X V v d D t 3 Z W l n a H Q u M i Z x d W 9 0 O y w m c X V v d D t w c m l v c m l 0 e S 9 0 Y X N r I H R 5 c G U m c X V v d D s s J n F 1 b 3 Q 7 d G F z a y B 0 e X B l J n F 1 b 3 Q 7 L C Z x d W 9 0 O 2 1 p b G V z d G 9 u Z S Z x d W 9 0 O y w m c X V v d D t k d W U g Z G F 0 Z S Z x d W 9 0 O y w m c X V v d D t G a W x 0 Z X J M Z X Z l b H M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N z d W V z L 0 V 4 c G F u Z G V k I F R h Y m x l L n t p Z C w w f S Z x d W 9 0 O y w m c X V v d D t T Z W N 0 a W 9 u M S 9 p c 3 N 1 Z X M v R X h w Y W 5 k Z W Q g V G F i b G U u e 3 N 0 Y X R l L D F 9 J n F 1 b 3 Q 7 L C Z x d W 9 0 O 1 N l Y 3 R p b 2 4 x L 2 l z c 3 V l c y 9 D a G F u Z 2 V k I F R 5 c G U u e 2 N s b 3 N l Z C B h d C w y f S Z x d W 9 0 O y w m c X V v d D t T Z W N 0 a W 9 u M S 9 p c 3 N 1 Z X M v Q 2 h h b m d l Z C B U e X B l L n t 3 Z W l n a H Q s M 3 0 m c X V v d D s s J n F 1 b 3 Q 7 U 2 V j d G l v b j E v a X N z d W V z L 0 V 4 c G F u Z G V k I F R h Y m x l L n t 3 Z W l n a H Q u M i w 0 f S Z x d W 9 0 O y w m c X V v d D t T Z W N 0 a W 9 u M S 9 p c 3 N 1 Z X M v R X h w Y W 5 k Z W Q g V G F i b G U u e 3 B y a W 9 y a X R 5 L 3 R h c 2 s g d H l w Z S w 1 f S Z x d W 9 0 O y w m c X V v d D t T Z W N 0 a W 9 u M S 9 p c 3 N 1 Z X M v R X h w Y W 5 k Z W Q g V G F i b G U u e 3 R h c 2 s g d H l w Z S w 2 f S Z x d W 9 0 O y w m c X V v d D t T Z W N 0 a W 9 u M S 9 p c 3 N 1 Z X M v R X h w Y W 5 k Z W Q g V G F i b G U u e 2 1 p b G V z d G 9 u Z S w 3 f S Z x d W 9 0 O y w m c X V v d D t T Z W N 0 a W 9 u M S 9 p c 3 N 1 Z X M v Q 2 h h b m d l Z C B U e X B l L n t k d W U g Z G F 0 Z S w 4 f S Z x d W 9 0 O y w m c X V v d D t T Z W N 0 a W 9 u M S 9 p c 3 N 1 Z X M v R X h w Y W 5 k Z W Q g Q 3 V z d G 9 t L n t G a W x 0 Z X J M Z X Z l b H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l z c 3 V l c y 9 F e H B h b m R l Z C B U Y W J s Z S 5 7 a W Q s M H 0 m c X V v d D s s J n F 1 b 3 Q 7 U 2 V j d G l v b j E v a X N z d W V z L 0 V 4 c G F u Z G V k I F R h Y m x l L n t z d G F 0 Z S w x f S Z x d W 9 0 O y w m c X V v d D t T Z W N 0 a W 9 u M S 9 p c 3 N 1 Z X M v Q 2 h h b m d l Z C B U e X B l L n t j b G 9 z Z W Q g Y X Q s M n 0 m c X V v d D s s J n F 1 b 3 Q 7 U 2 V j d G l v b j E v a X N z d W V z L 0 N o Y W 5 n Z W Q g V H l w Z S 5 7 d 2 V p Z 2 h 0 L D N 9 J n F 1 b 3 Q 7 L C Z x d W 9 0 O 1 N l Y 3 R p b 2 4 x L 2 l z c 3 V l c y 9 F e H B h b m R l Z C B U Y W J s Z S 5 7 d 2 V p Z 2 h 0 L j I s N H 0 m c X V v d D s s J n F 1 b 3 Q 7 U 2 V j d G l v b j E v a X N z d W V z L 0 V 4 c G F u Z G V k I F R h Y m x l L n t w c m l v c m l 0 e S 9 0 Y X N r I H R 5 c G U s N X 0 m c X V v d D s s J n F 1 b 3 Q 7 U 2 V j d G l v b j E v a X N z d W V z L 0 V 4 c G F u Z G V k I F R h Y m x l L n t 0 Y X N r I H R 5 c G U s N n 0 m c X V v d D s s J n F 1 b 3 Q 7 U 2 V j d G l v b j E v a X N z d W V z L 0 V 4 c G F u Z G V k I F R h Y m x l L n t t a W x l c 3 R v b m U s N 3 0 m c X V v d D s s J n F 1 b 3 Q 7 U 2 V j d G l v b j E v a X N z d W V z L 0 N o Y W 5 n Z W Q g V H l w Z S 5 7 Z H V l I G R h d G U s O H 0 m c X V v d D s s J n F 1 b 3 Q 7 U 2 V j d G l v b j E v a X N z d W V z L 0 V 4 c G F u Z G V k I E N 1 c 3 R v b S 5 7 R m l s d G V y T G V 2 Z W x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3 N 1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z d W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0 Y 2 h J c 3 N 1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A t M D Q t M T d U M D E 6 M D g 6 N D I u M T M 4 N j A 0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l d G N o S X N z d W V z L 0 x v Y W R K U 0 9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T n V t Y m V y T 2 Z J c 3 N 1 Z X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d U M D A 6 N D U 6 M T Y u M D E z N z M 4 N l o i I C 8 + P E V u d H J 5 I F R 5 c G U 9 I k Z p b G x D b 2 x 1 b W 5 U e X B l c y I g V m F s d W U 9 I n N C U T 0 9 I i A v P j x F b n R y e S B U e X B l P S J G a W x s Q 2 9 s d W 1 u T m F t Z X M i I F Z h b H V l P S J z W y Z x d W 9 0 O 0 d l d E 5 1 b W J l c k 9 m S X N z d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0 T n V t Y m V y T 2 Z J c 3 N 1 Z X M v Q X V 0 b 1 J l b W 9 2 Z W R D b 2 x 1 b W 5 z M S 5 7 R 2 V 0 T n V t Y m V y T 2 Z J c 3 N 1 Z X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2 V 0 T n V t Y m V y T 2 Z J c 3 N 1 Z X M v Q X V 0 b 1 J l b W 9 2 Z W R D b 2 x 1 b W 5 z M S 5 7 R 2 V 0 T n V t Y m V y T 2 Z J c 3 N 1 Z X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l d E 5 1 b W J l c k 9 m S X N z d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5 1 b W J l c k 9 m S X N z d W V z L 1 N v d X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O d W 1 i Z X J P Z k l z c 3 V l c y 9 p a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t l S X N z d W V z V V J M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C 0 w N C 0 x N 1 Q w M T o w O D o 0 M i 4 x N j g 2 M D Q 5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X N z d W V z L 0 Z l d G N o S X N z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z d W V z L 0 V 4 c G F u Z G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3 N 1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O Y W 1 l Z F J h b m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w L T A 0 L T E 3 V D A y O j I 4 O j A 5 L j M x M D g 1 M D F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Z X R O Y W 1 l Z F J h b m d l L 0 d l d E 5 h b W V k U m F u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3 N 1 Z X M v R X h w Y W 5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3 N 1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z d W V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3 N 1 Z X M v Q W R k Z W R G a W x 0 Z X J M Z X Z l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3 N 1 Z X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5 K p q d 3 P T 0 K / v 8 z i B R t S Y A A A A A A C A A A A A A A Q Z g A A A A E A A C A A A A B s g t V J b y F n q E J t 6 s Y v l F G A n c 2 T G a Q q D f G J z z / f A M P 1 h A A A A A A O g A A A A A I A A C A A A A C W P 2 9 o B r V 7 p I v 8 w j R O l j O J 1 S b l 6 G g V j W g Q 4 W 1 b m X T e O F A A A A A m + m f U 5 V P H f g x H R D U Y o t x a 8 h Y X 8 3 4 L w h e P D U B p 0 g 1 x l 9 R j w d V A q Y Q 1 Q N h D A U J P a 8 y 8 A a m Z Z Q 8 E H s Y Q 6 c G 5 R 6 m 5 u e R V M e m I 1 a M 5 l Y D n b R 7 N g U A A A A C W e L P + y G Y y o 0 C + A V 1 Y T y 7 2 4 b A g e 4 v n a A m O x w Y N B + 1 5 1 O v A Y s 2 7 1 F B C 0 P N x f X v a 0 w D 6 7 8 K z s 6 j J B K B s F A 2 9 j w z Q < / D a t a M a s h u p > 
</file>

<file path=customXml/itemProps1.xml><?xml version="1.0" encoding="utf-8"?>
<ds:datastoreItem xmlns:ds="http://schemas.openxmlformats.org/officeDocument/2006/customXml" ds:itemID="{CB665F68-3E99-4541-8385-69554A56CD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calculations</vt:lpstr>
      <vt:lpstr>data</vt:lpstr>
      <vt:lpstr>BurndownChart</vt:lpstr>
      <vt:lpstr>actualEffortRemaining</vt:lpstr>
      <vt:lpstr>dayDate</vt:lpstr>
      <vt:lpstr>dayNum</vt:lpstr>
      <vt:lpstr>filterLevels</vt:lpstr>
      <vt:lpstr>maxDayNUm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SeanLaptop</dc:creator>
  <cp:lastModifiedBy>SeanDesktop</cp:lastModifiedBy>
  <cp:lastPrinted>2020-03-02T06:52:19Z</cp:lastPrinted>
  <dcterms:created xsi:type="dcterms:W3CDTF">2020-02-11T14:54:36Z</dcterms:created>
  <dcterms:modified xsi:type="dcterms:W3CDTF">2020-05-01T04:38:00Z</dcterms:modified>
</cp:coreProperties>
</file>