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hardison/Desktop/Ecology Lab/"/>
    </mc:Choice>
  </mc:AlternateContent>
  <xr:revisionPtr revIDLastSave="0" documentId="13_ncr:1_{6AB16A75-FA6E-BD42-B63E-6BF5DF59A84D}" xr6:coauthVersionLast="45" xr6:coauthVersionMax="45" xr10:uidLastSave="{00000000-0000-0000-0000-000000000000}"/>
  <bookViews>
    <workbookView xWindow="2040" yWindow="2800" windowWidth="27240" windowHeight="16440" xr2:uid="{BCEA90B4-22C0-FA43-B75C-AD634D80D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5" i="1" l="1"/>
  <c r="F54" i="1"/>
  <c r="D97" i="1" l="1"/>
  <c r="E97" i="1" s="1"/>
  <c r="C97" i="1"/>
  <c r="D96" i="1"/>
  <c r="E96" i="1" s="1"/>
  <c r="C96" i="1"/>
  <c r="D95" i="1"/>
  <c r="E95" i="1" s="1"/>
  <c r="C95" i="1"/>
  <c r="D94" i="1"/>
  <c r="E94" i="1" s="1"/>
  <c r="C94" i="1"/>
  <c r="D93" i="1"/>
  <c r="E93" i="1" s="1"/>
  <c r="C93" i="1"/>
  <c r="D92" i="1"/>
  <c r="E92" i="1" s="1"/>
  <c r="C92" i="1"/>
  <c r="D91" i="1"/>
  <c r="E91" i="1" s="1"/>
  <c r="C91" i="1"/>
  <c r="D90" i="1"/>
  <c r="E90" i="1" s="1"/>
  <c r="C90" i="1"/>
  <c r="D89" i="1"/>
  <c r="E89" i="1" s="1"/>
  <c r="C89" i="1"/>
  <c r="D88" i="1"/>
  <c r="E88" i="1" s="1"/>
  <c r="C88" i="1"/>
  <c r="D87" i="1"/>
  <c r="E87" i="1" s="1"/>
  <c r="C87" i="1"/>
  <c r="D86" i="1"/>
  <c r="E86" i="1" s="1"/>
  <c r="C86" i="1"/>
  <c r="D85" i="1"/>
  <c r="E85" i="1" s="1"/>
  <c r="C85" i="1"/>
  <c r="D84" i="1"/>
  <c r="E84" i="1" s="1"/>
  <c r="C84" i="1"/>
  <c r="D83" i="1"/>
  <c r="E83" i="1" s="1"/>
  <c r="C83" i="1"/>
  <c r="D82" i="1"/>
  <c r="E82" i="1" s="1"/>
  <c r="C82" i="1"/>
  <c r="D81" i="1"/>
  <c r="E81" i="1" s="1"/>
  <c r="C81" i="1"/>
  <c r="D80" i="1"/>
  <c r="E80" i="1" s="1"/>
  <c r="C80" i="1"/>
  <c r="D79" i="1"/>
  <c r="E79" i="1" s="1"/>
  <c r="C79" i="1"/>
  <c r="D78" i="1"/>
  <c r="E78" i="1" s="1"/>
  <c r="C78" i="1"/>
  <c r="D77" i="1"/>
  <c r="E77" i="1" s="1"/>
  <c r="C77" i="1"/>
  <c r="D76" i="1"/>
  <c r="E76" i="1" s="1"/>
  <c r="C76" i="1"/>
  <c r="D75" i="1"/>
  <c r="E75" i="1" s="1"/>
  <c r="C75" i="1"/>
  <c r="D74" i="1"/>
  <c r="E74" i="1" s="1"/>
  <c r="C74" i="1"/>
  <c r="D73" i="1"/>
  <c r="E73" i="1" s="1"/>
  <c r="C73" i="1"/>
  <c r="D72" i="1"/>
  <c r="E72" i="1" s="1"/>
  <c r="C72" i="1"/>
  <c r="D71" i="1"/>
  <c r="E71" i="1" s="1"/>
  <c r="C71" i="1"/>
  <c r="D70" i="1"/>
  <c r="E70" i="1" s="1"/>
  <c r="C70" i="1"/>
  <c r="D69" i="1"/>
  <c r="E69" i="1" s="1"/>
  <c r="C69" i="1"/>
  <c r="D68" i="1"/>
  <c r="E68" i="1" s="1"/>
  <c r="C68" i="1"/>
  <c r="D67" i="1"/>
  <c r="E67" i="1" s="1"/>
  <c r="C67" i="1"/>
  <c r="D66" i="1"/>
  <c r="F66" i="1" s="1"/>
  <c r="C66" i="1"/>
  <c r="D65" i="1"/>
  <c r="E65" i="1" s="1"/>
  <c r="C65" i="1"/>
  <c r="D64" i="1"/>
  <c r="E64" i="1" s="1"/>
  <c r="C64" i="1"/>
  <c r="D63" i="1"/>
  <c r="E63" i="1" s="1"/>
  <c r="C63" i="1"/>
  <c r="D62" i="1"/>
  <c r="E62" i="1" s="1"/>
  <c r="C62" i="1"/>
  <c r="D61" i="1"/>
  <c r="E61" i="1" s="1"/>
  <c r="C61" i="1"/>
  <c r="D60" i="1"/>
  <c r="E60" i="1" s="1"/>
  <c r="C60" i="1"/>
  <c r="D59" i="1"/>
  <c r="E59" i="1" s="1"/>
  <c r="F59" i="1" s="1"/>
  <c r="C59" i="1"/>
  <c r="D58" i="1"/>
  <c r="E58" i="1" s="1"/>
  <c r="C58" i="1"/>
  <c r="D57" i="1"/>
  <c r="E57" i="1" s="1"/>
  <c r="C57" i="1"/>
  <c r="D56" i="1"/>
  <c r="E56" i="1" s="1"/>
  <c r="C56" i="1"/>
  <c r="H58" i="1" s="1"/>
  <c r="D55" i="1"/>
  <c r="E55" i="1" s="1"/>
  <c r="C55" i="1"/>
  <c r="D54" i="1"/>
  <c r="E54" i="1" s="1"/>
  <c r="C54" i="1"/>
  <c r="D53" i="1"/>
  <c r="E53" i="1" s="1"/>
  <c r="C53" i="1"/>
  <c r="D52" i="1"/>
  <c r="E52" i="1" s="1"/>
  <c r="C52" i="1"/>
  <c r="D51" i="1"/>
  <c r="E51" i="1" s="1"/>
  <c r="C51" i="1"/>
  <c r="D50" i="1"/>
  <c r="E50" i="1" s="1"/>
  <c r="C50" i="1"/>
  <c r="D49" i="1"/>
  <c r="E49" i="1" s="1"/>
  <c r="C49" i="1"/>
  <c r="D48" i="1"/>
  <c r="E48" i="1" s="1"/>
  <c r="C48" i="1"/>
  <c r="H48" i="1" s="1"/>
  <c r="D47" i="1"/>
  <c r="E47" i="1" s="1"/>
  <c r="F47" i="1" s="1"/>
  <c r="C47" i="1"/>
  <c r="D46" i="1"/>
  <c r="F46" i="1" s="1"/>
  <c r="C46" i="1"/>
  <c r="D45" i="1"/>
  <c r="E45" i="1" s="1"/>
  <c r="C45" i="1"/>
  <c r="D44" i="1"/>
  <c r="E44" i="1" s="1"/>
  <c r="C44" i="1"/>
  <c r="D43" i="1"/>
  <c r="E43" i="1" s="1"/>
  <c r="C43" i="1"/>
  <c r="D42" i="1"/>
  <c r="E42" i="1" s="1"/>
  <c r="C42" i="1"/>
  <c r="D41" i="1"/>
  <c r="E41" i="1" s="1"/>
  <c r="C41" i="1"/>
  <c r="D40" i="1"/>
  <c r="E40" i="1" s="1"/>
  <c r="C40" i="1"/>
  <c r="D39" i="1"/>
  <c r="E39" i="1" s="1"/>
  <c r="C39" i="1"/>
  <c r="D38" i="1"/>
  <c r="E38" i="1" s="1"/>
  <c r="C38" i="1"/>
  <c r="D37" i="1"/>
  <c r="E37" i="1" s="1"/>
  <c r="C37" i="1"/>
  <c r="D36" i="1"/>
  <c r="E36" i="1" s="1"/>
  <c r="C36" i="1"/>
  <c r="D35" i="1"/>
  <c r="E35" i="1" s="1"/>
  <c r="C35" i="1"/>
  <c r="D34" i="1"/>
  <c r="E34" i="1" s="1"/>
  <c r="C34" i="1"/>
  <c r="D33" i="1"/>
  <c r="E33" i="1" s="1"/>
  <c r="C33" i="1"/>
  <c r="D32" i="1"/>
  <c r="E32" i="1" s="1"/>
  <c r="C32" i="1"/>
  <c r="D31" i="1"/>
  <c r="E31" i="1" s="1"/>
  <c r="C31" i="1"/>
  <c r="D30" i="1"/>
  <c r="E30" i="1" s="1"/>
  <c r="C30" i="1"/>
  <c r="D29" i="1"/>
  <c r="E29" i="1" s="1"/>
  <c r="C29" i="1"/>
  <c r="D28" i="1"/>
  <c r="E28" i="1" s="1"/>
  <c r="C28" i="1"/>
  <c r="D27" i="1"/>
  <c r="E27" i="1" s="1"/>
  <c r="C27" i="1"/>
  <c r="D26" i="1"/>
  <c r="E26" i="1" s="1"/>
  <c r="C26" i="1"/>
  <c r="D25" i="1"/>
  <c r="F25" i="1" s="1"/>
  <c r="C25" i="1"/>
  <c r="D24" i="1"/>
  <c r="E24" i="1" s="1"/>
  <c r="C24" i="1"/>
  <c r="D23" i="1"/>
  <c r="E23" i="1" s="1"/>
  <c r="C23" i="1"/>
  <c r="D22" i="1"/>
  <c r="F22" i="1" s="1"/>
  <c r="C22" i="1"/>
  <c r="D21" i="1"/>
  <c r="F21" i="1" s="1"/>
  <c r="C21" i="1"/>
  <c r="D20" i="1"/>
  <c r="E20" i="1" s="1"/>
  <c r="C20" i="1"/>
  <c r="D19" i="1"/>
  <c r="E19" i="1" s="1"/>
  <c r="C19" i="1"/>
  <c r="D18" i="1"/>
  <c r="E18" i="1" s="1"/>
  <c r="C18" i="1"/>
  <c r="D17" i="1"/>
  <c r="F17" i="1" s="1"/>
  <c r="C17" i="1"/>
  <c r="D16" i="1"/>
  <c r="E16" i="1" s="1"/>
  <c r="C16" i="1"/>
  <c r="D15" i="1"/>
  <c r="E15" i="1" s="1"/>
  <c r="C15" i="1"/>
  <c r="H16" i="1" s="1"/>
  <c r="D14" i="1"/>
  <c r="F14" i="1" s="1"/>
  <c r="C14" i="1"/>
  <c r="D13" i="1"/>
  <c r="F13" i="1" s="1"/>
  <c r="C13" i="1"/>
  <c r="D12" i="1"/>
  <c r="E12" i="1" s="1"/>
  <c r="C12" i="1"/>
  <c r="D11" i="1"/>
  <c r="E11" i="1" s="1"/>
  <c r="C11" i="1"/>
  <c r="D10" i="1"/>
  <c r="E10" i="1" s="1"/>
  <c r="C10" i="1"/>
  <c r="D9" i="1"/>
  <c r="E9" i="1" s="1"/>
  <c r="C9" i="1"/>
  <c r="D8" i="1"/>
  <c r="E8" i="1" s="1"/>
  <c r="C8" i="1"/>
  <c r="D7" i="1"/>
  <c r="E7" i="1" s="1"/>
  <c r="C7" i="1"/>
  <c r="D6" i="1"/>
  <c r="E6" i="1" s="1"/>
  <c r="C6" i="1"/>
  <c r="D5" i="1"/>
  <c r="E5" i="1" s="1"/>
  <c r="C5" i="1"/>
  <c r="D4" i="1"/>
  <c r="E4" i="1" s="1"/>
  <c r="C4" i="1"/>
  <c r="D3" i="1"/>
  <c r="E3" i="1" s="1"/>
  <c r="C3" i="1"/>
  <c r="D2" i="1"/>
  <c r="E2" i="1" s="1"/>
  <c r="C2" i="1"/>
  <c r="G9" i="1" l="1"/>
  <c r="H17" i="1"/>
  <c r="H47" i="1"/>
  <c r="H46" i="1"/>
  <c r="H60" i="1"/>
  <c r="H59" i="1"/>
  <c r="H84" i="1"/>
  <c r="H43" i="1"/>
  <c r="H62" i="1"/>
  <c r="H64" i="1"/>
  <c r="H97" i="1"/>
  <c r="H70" i="1"/>
  <c r="H13" i="1"/>
  <c r="H25" i="1"/>
  <c r="H38" i="1"/>
  <c r="H22" i="1"/>
  <c r="H19" i="1"/>
  <c r="H55" i="1"/>
  <c r="H68" i="1"/>
  <c r="H10" i="1"/>
  <c r="H24" i="1"/>
  <c r="H49" i="1"/>
  <c r="H21" i="1"/>
  <c r="H26" i="1"/>
  <c r="F51" i="1"/>
  <c r="F52" i="1"/>
  <c r="F53" i="1"/>
  <c r="F69" i="1"/>
  <c r="F70" i="1"/>
  <c r="F12" i="1"/>
  <c r="F10" i="1"/>
  <c r="F11" i="1"/>
  <c r="F90" i="1"/>
  <c r="F87" i="1"/>
  <c r="F84" i="1"/>
  <c r="F81" i="1"/>
  <c r="F78" i="1"/>
  <c r="F75" i="1"/>
  <c r="I75" i="1" s="1"/>
  <c r="F72" i="1"/>
  <c r="G93" i="1"/>
  <c r="G84" i="1"/>
  <c r="G97" i="1"/>
  <c r="G94" i="1"/>
  <c r="G91" i="1"/>
  <c r="G88" i="1"/>
  <c r="G85" i="1"/>
  <c r="G82" i="1"/>
  <c r="G79" i="1"/>
  <c r="G76" i="1"/>
  <c r="G73" i="1"/>
  <c r="F91" i="1"/>
  <c r="F88" i="1"/>
  <c r="F85" i="1"/>
  <c r="F82" i="1"/>
  <c r="F79" i="1"/>
  <c r="I79" i="1" s="1"/>
  <c r="F76" i="1"/>
  <c r="I76" i="1" s="1"/>
  <c r="F73" i="1"/>
  <c r="I73" i="1" s="1"/>
  <c r="G72" i="1"/>
  <c r="G90" i="1"/>
  <c r="G75" i="1"/>
  <c r="G95" i="1"/>
  <c r="G92" i="1"/>
  <c r="G89" i="1"/>
  <c r="G86" i="1"/>
  <c r="G83" i="1"/>
  <c r="G80" i="1"/>
  <c r="G77" i="1"/>
  <c r="G74" i="1"/>
  <c r="G71" i="1"/>
  <c r="G96" i="1"/>
  <c r="G81" i="1"/>
  <c r="F92" i="1"/>
  <c r="F89" i="1"/>
  <c r="F86" i="1"/>
  <c r="F83" i="1"/>
  <c r="F80" i="1"/>
  <c r="F77" i="1"/>
  <c r="F74" i="1"/>
  <c r="F71" i="1"/>
  <c r="G87" i="1"/>
  <c r="G78" i="1"/>
  <c r="H7" i="1"/>
  <c r="F18" i="1"/>
  <c r="F19" i="1"/>
  <c r="F20" i="1"/>
  <c r="F45" i="1"/>
  <c r="F42" i="1"/>
  <c r="F43" i="1"/>
  <c r="F44" i="1"/>
  <c r="F48" i="1"/>
  <c r="F49" i="1"/>
  <c r="F50" i="1"/>
  <c r="G3" i="1"/>
  <c r="H3" i="1"/>
  <c r="H5" i="1"/>
  <c r="H4" i="1"/>
  <c r="H2" i="1"/>
  <c r="H12" i="1"/>
  <c r="H9" i="1"/>
  <c r="H6" i="1"/>
  <c r="F63" i="1"/>
  <c r="F60" i="1"/>
  <c r="F64" i="1"/>
  <c r="F61" i="1"/>
  <c r="F65" i="1"/>
  <c r="F62" i="1"/>
  <c r="F96" i="1"/>
  <c r="F97" i="1"/>
  <c r="F36" i="1"/>
  <c r="F33" i="1"/>
  <c r="F30" i="1"/>
  <c r="F27" i="1"/>
  <c r="G29" i="1"/>
  <c r="F34" i="1"/>
  <c r="F31" i="1"/>
  <c r="F28" i="1"/>
  <c r="G42" i="1"/>
  <c r="F35" i="1"/>
  <c r="F32" i="1"/>
  <c r="F29" i="1"/>
  <c r="F26" i="1"/>
  <c r="F93" i="1"/>
  <c r="F94" i="1"/>
  <c r="F95" i="1"/>
  <c r="I95" i="1" s="1"/>
  <c r="F6" i="1"/>
  <c r="F3" i="1"/>
  <c r="F4" i="1"/>
  <c r="F5" i="1"/>
  <c r="G12" i="1"/>
  <c r="G7" i="1"/>
  <c r="G10" i="1"/>
  <c r="G4" i="1"/>
  <c r="G2" i="1"/>
  <c r="F2" i="1"/>
  <c r="I2" i="1" s="1"/>
  <c r="G11" i="1"/>
  <c r="G5" i="1"/>
  <c r="G8" i="1"/>
  <c r="G6" i="1"/>
  <c r="F39" i="1"/>
  <c r="F40" i="1"/>
  <c r="F37" i="1"/>
  <c r="F41" i="1"/>
  <c r="F38" i="1"/>
  <c r="F57" i="1"/>
  <c r="F58" i="1"/>
  <c r="F56" i="1"/>
  <c r="F15" i="1"/>
  <c r="F16" i="1"/>
  <c r="F24" i="1"/>
  <c r="F23" i="1"/>
  <c r="F9" i="1"/>
  <c r="I9" i="1" s="1"/>
  <c r="F7" i="1"/>
  <c r="F8" i="1"/>
  <c r="I8" i="1" s="1"/>
  <c r="F67" i="1"/>
  <c r="F68" i="1"/>
  <c r="H66" i="1"/>
  <c r="H72" i="1"/>
  <c r="H81" i="1"/>
  <c r="H96" i="1"/>
  <c r="E14" i="1"/>
  <c r="E17" i="1"/>
  <c r="H27" i="1"/>
  <c r="H39" i="1"/>
  <c r="H57" i="1"/>
  <c r="H75" i="1"/>
  <c r="J75" i="1" s="1"/>
  <c r="H18" i="1"/>
  <c r="H30" i="1"/>
  <c r="H42" i="1"/>
  <c r="H54" i="1"/>
  <c r="H69" i="1"/>
  <c r="H78" i="1"/>
  <c r="H93" i="1"/>
  <c r="H11" i="1"/>
  <c r="H65" i="1"/>
  <c r="H77" i="1"/>
  <c r="H80" i="1"/>
  <c r="H83" i="1"/>
  <c r="H89" i="1"/>
  <c r="H15" i="1"/>
  <c r="H45" i="1"/>
  <c r="H87" i="1"/>
  <c r="H8" i="1"/>
  <c r="H29" i="1"/>
  <c r="H44" i="1"/>
  <c r="H53" i="1"/>
  <c r="H56" i="1"/>
  <c r="H74" i="1"/>
  <c r="H95" i="1"/>
  <c r="E13" i="1"/>
  <c r="E22" i="1"/>
  <c r="E25" i="1"/>
  <c r="E46" i="1"/>
  <c r="G27" i="1" s="1"/>
  <c r="H63" i="1"/>
  <c r="H20" i="1"/>
  <c r="H23" i="1"/>
  <c r="H35" i="1"/>
  <c r="H41" i="1"/>
  <c r="H71" i="1"/>
  <c r="H86" i="1"/>
  <c r="H36" i="1"/>
  <c r="H51" i="1"/>
  <c r="H90" i="1"/>
  <c r="H14" i="1"/>
  <c r="H33" i="1"/>
  <c r="H32" i="1"/>
  <c r="H50" i="1"/>
  <c r="H92" i="1"/>
  <c r="H28" i="1"/>
  <c r="H31" i="1"/>
  <c r="H34" i="1"/>
  <c r="H37" i="1"/>
  <c r="H40" i="1"/>
  <c r="H52" i="1"/>
  <c r="H61" i="1"/>
  <c r="H67" i="1"/>
  <c r="H73" i="1"/>
  <c r="H76" i="1"/>
  <c r="H79" i="1"/>
  <c r="H82" i="1"/>
  <c r="H85" i="1"/>
  <c r="H88" i="1"/>
  <c r="H91" i="1"/>
  <c r="H94" i="1"/>
  <c r="E21" i="1"/>
  <c r="E66" i="1"/>
  <c r="G63" i="1" s="1"/>
  <c r="I77" i="1" l="1"/>
  <c r="I94" i="1"/>
  <c r="J9" i="1"/>
  <c r="J79" i="1"/>
  <c r="J8" i="1"/>
  <c r="I93" i="1"/>
  <c r="G54" i="1"/>
  <c r="J76" i="1"/>
  <c r="J73" i="1"/>
  <c r="G53" i="1"/>
  <c r="I53" i="1" s="1"/>
  <c r="J53" i="1" s="1"/>
  <c r="I84" i="1"/>
  <c r="J84" i="1" s="1"/>
  <c r="G38" i="1"/>
  <c r="I38" i="1" s="1"/>
  <c r="J38" i="1" s="1"/>
  <c r="G45" i="1"/>
  <c r="G50" i="1"/>
  <c r="I50" i="1" s="1"/>
  <c r="J50" i="1" s="1"/>
  <c r="I87" i="1"/>
  <c r="J87" i="1" s="1"/>
  <c r="G56" i="1"/>
  <c r="I56" i="1" s="1"/>
  <c r="J56" i="1" s="1"/>
  <c r="G52" i="1"/>
  <c r="I52" i="1" s="1"/>
  <c r="J52" i="1" s="1"/>
  <c r="G44" i="1"/>
  <c r="G35" i="1"/>
  <c r="I35" i="1" s="1"/>
  <c r="J35" i="1" s="1"/>
  <c r="G26" i="1"/>
  <c r="I26" i="1" s="1"/>
  <c r="J26" i="1" s="1"/>
  <c r="I42" i="1"/>
  <c r="I90" i="1"/>
  <c r="J90" i="1" s="1"/>
  <c r="G62" i="1"/>
  <c r="I62" i="1" s="1"/>
  <c r="J62" i="1" s="1"/>
  <c r="G55" i="1"/>
  <c r="I55" i="1" s="1"/>
  <c r="J55" i="1" s="1"/>
  <c r="G30" i="1"/>
  <c r="I30" i="1" s="1"/>
  <c r="J30" i="1" s="1"/>
  <c r="G28" i="1"/>
  <c r="I28" i="1" s="1"/>
  <c r="J28" i="1" s="1"/>
  <c r="I27" i="1"/>
  <c r="J27" i="1" s="1"/>
  <c r="I63" i="1"/>
  <c r="J63" i="1" s="1"/>
  <c r="I45" i="1"/>
  <c r="J45" i="1" s="1"/>
  <c r="G65" i="1"/>
  <c r="I65" i="1" s="1"/>
  <c r="J65" i="1" s="1"/>
  <c r="G58" i="1"/>
  <c r="I58" i="1" s="1"/>
  <c r="J58" i="1" s="1"/>
  <c r="I44" i="1"/>
  <c r="J44" i="1" s="1"/>
  <c r="I41" i="1"/>
  <c r="G39" i="1"/>
  <c r="I39" i="1" s="1"/>
  <c r="J39" i="1" s="1"/>
  <c r="G31" i="1"/>
  <c r="I31" i="1" s="1"/>
  <c r="J31" i="1" s="1"/>
  <c r="I71" i="1"/>
  <c r="J71" i="1" s="1"/>
  <c r="G68" i="1"/>
  <c r="I68" i="1" s="1"/>
  <c r="J68" i="1" s="1"/>
  <c r="G61" i="1"/>
  <c r="I61" i="1" s="1"/>
  <c r="J61" i="1" s="1"/>
  <c r="I37" i="1"/>
  <c r="J37" i="1" s="1"/>
  <c r="G47" i="1"/>
  <c r="I47" i="1" s="1"/>
  <c r="J47" i="1" s="1"/>
  <c r="G34" i="1"/>
  <c r="I34" i="1" s="1"/>
  <c r="J34" i="1" s="1"/>
  <c r="I19" i="1"/>
  <c r="J19" i="1" s="1"/>
  <c r="I74" i="1"/>
  <c r="J74" i="1" s="1"/>
  <c r="I82" i="1"/>
  <c r="J82" i="1" s="1"/>
  <c r="G51" i="1"/>
  <c r="I51" i="1" s="1"/>
  <c r="J51" i="1" s="1"/>
  <c r="G64" i="1"/>
  <c r="I64" i="1" s="1"/>
  <c r="J64" i="1" s="1"/>
  <c r="J92" i="1"/>
  <c r="G37" i="1"/>
  <c r="I85" i="1"/>
  <c r="I11" i="1"/>
  <c r="J11" i="1" s="1"/>
  <c r="G69" i="1"/>
  <c r="I69" i="1" s="1"/>
  <c r="J69" i="1" s="1"/>
  <c r="G67" i="1"/>
  <c r="J7" i="1"/>
  <c r="G70" i="1"/>
  <c r="I70" i="1" s="1"/>
  <c r="J70" i="1" s="1"/>
  <c r="J95" i="1"/>
  <c r="I97" i="1"/>
  <c r="J97" i="1" s="1"/>
  <c r="I80" i="1"/>
  <c r="J80" i="1" s="1"/>
  <c r="J94" i="1"/>
  <c r="J77" i="1"/>
  <c r="I29" i="1"/>
  <c r="J29" i="1" s="1"/>
  <c r="J6" i="1"/>
  <c r="I91" i="1"/>
  <c r="J91" i="1" s="1"/>
  <c r="G66" i="1"/>
  <c r="I66" i="1" s="1"/>
  <c r="J66" i="1" s="1"/>
  <c r="I4" i="1"/>
  <c r="J4" i="1" s="1"/>
  <c r="G46" i="1"/>
  <c r="I46" i="1" s="1"/>
  <c r="J46" i="1" s="1"/>
  <c r="I86" i="1"/>
  <c r="J86" i="1" s="1"/>
  <c r="G57" i="1"/>
  <c r="I57" i="1" s="1"/>
  <c r="J57" i="1" s="1"/>
  <c r="I40" i="1"/>
  <c r="J40" i="1" s="1"/>
  <c r="I36" i="1"/>
  <c r="J36" i="1" s="1"/>
  <c r="G41" i="1"/>
  <c r="I88" i="1"/>
  <c r="I10" i="1"/>
  <c r="J10" i="1" s="1"/>
  <c r="I5" i="1"/>
  <c r="J5" i="1" s="1"/>
  <c r="G43" i="1"/>
  <c r="I43" i="1" s="1"/>
  <c r="J43" i="1" s="1"/>
  <c r="I83" i="1"/>
  <c r="J83" i="1" s="1"/>
  <c r="I72" i="1"/>
  <c r="J72" i="1" s="1"/>
  <c r="I12" i="1"/>
  <c r="J12" i="1" s="1"/>
  <c r="G49" i="1"/>
  <c r="I49" i="1" s="1"/>
  <c r="J49" i="1" s="1"/>
  <c r="I54" i="1"/>
  <c r="J54" i="1"/>
  <c r="J42" i="1"/>
  <c r="I67" i="1"/>
  <c r="J67" i="1" s="1"/>
  <c r="G22" i="1"/>
  <c r="I22" i="1" s="1"/>
  <c r="J22" i="1" s="1"/>
  <c r="G17" i="1"/>
  <c r="I17" i="1" s="1"/>
  <c r="J17" i="1" s="1"/>
  <c r="G25" i="1"/>
  <c r="I25" i="1" s="1"/>
  <c r="J25" i="1" s="1"/>
  <c r="G21" i="1"/>
  <c r="I21" i="1" s="1"/>
  <c r="J21" i="1" s="1"/>
  <c r="G19" i="1"/>
  <c r="G16" i="1"/>
  <c r="I16" i="1" s="1"/>
  <c r="J16" i="1" s="1"/>
  <c r="G13" i="1"/>
  <c r="I13" i="1" s="1"/>
  <c r="J13" i="1" s="1"/>
  <c r="G18" i="1"/>
  <c r="I18" i="1" s="1"/>
  <c r="J18" i="1" s="1"/>
  <c r="G23" i="1"/>
  <c r="I23" i="1" s="1"/>
  <c r="J23" i="1" s="1"/>
  <c r="G14" i="1"/>
  <c r="I14" i="1" s="1"/>
  <c r="J14" i="1" s="1"/>
  <c r="G24" i="1"/>
  <c r="I24" i="1" s="1"/>
  <c r="J24" i="1" s="1"/>
  <c r="G15" i="1"/>
  <c r="I15" i="1" s="1"/>
  <c r="J15" i="1" s="1"/>
  <c r="G20" i="1"/>
  <c r="I20" i="1" s="1"/>
  <c r="J20" i="1" s="1"/>
  <c r="G48" i="1"/>
  <c r="I48" i="1" s="1"/>
  <c r="J48" i="1" s="1"/>
  <c r="G40" i="1"/>
  <c r="G60" i="1"/>
  <c r="I60" i="1" s="1"/>
  <c r="J60" i="1" s="1"/>
  <c r="G36" i="1"/>
  <c r="I96" i="1"/>
  <c r="J96" i="1" s="1"/>
  <c r="G59" i="1"/>
  <c r="I59" i="1" s="1"/>
  <c r="J59" i="1" s="1"/>
  <c r="G32" i="1"/>
  <c r="I32" i="1" s="1"/>
  <c r="J32" i="1" s="1"/>
  <c r="J88" i="1"/>
  <c r="J41" i="1"/>
  <c r="I7" i="1"/>
  <c r="I3" i="1"/>
  <c r="J3" i="1" s="1"/>
  <c r="I89" i="1"/>
  <c r="J89" i="1" s="1"/>
  <c r="I78" i="1"/>
  <c r="J78" i="1" s="1"/>
  <c r="J85" i="1"/>
  <c r="J93" i="1"/>
  <c r="I6" i="1"/>
  <c r="G33" i="1"/>
  <c r="I33" i="1" s="1"/>
  <c r="J33" i="1" s="1"/>
  <c r="J2" i="1"/>
  <c r="I92" i="1"/>
  <c r="I81" i="1"/>
  <c r="J81" i="1" s="1"/>
</calcChain>
</file>

<file path=xl/sharedStrings.xml><?xml version="1.0" encoding="utf-8"?>
<sst xmlns="http://schemas.openxmlformats.org/spreadsheetml/2006/main" count="107" uniqueCount="26">
  <si>
    <t>Tree ID</t>
  </si>
  <si>
    <t>DBH (cm)</t>
  </si>
  <si>
    <t>Frequency</t>
  </si>
  <si>
    <t>Radius</t>
  </si>
  <si>
    <t>Stem Basal Area</t>
  </si>
  <si>
    <t xml:space="preserve">Species Basal Area </t>
  </si>
  <si>
    <t>Total Basal Area</t>
  </si>
  <si>
    <t>Relative Frequency</t>
  </si>
  <si>
    <t>Relative Dominance</t>
  </si>
  <si>
    <t>Importance</t>
  </si>
  <si>
    <t>Site</t>
  </si>
  <si>
    <t>Chestnut Oak</t>
  </si>
  <si>
    <t>White Oak</t>
  </si>
  <si>
    <t>Black Gum</t>
  </si>
  <si>
    <t>Red Maple</t>
  </si>
  <si>
    <t>Red Ash</t>
  </si>
  <si>
    <t>Tulip Poplar</t>
  </si>
  <si>
    <t>Pignut Hickory</t>
  </si>
  <si>
    <t>White Ash</t>
  </si>
  <si>
    <t>Mockery Nut</t>
  </si>
  <si>
    <t>Mockernut</t>
  </si>
  <si>
    <t>Pignut</t>
  </si>
  <si>
    <t>Chestnut</t>
  </si>
  <si>
    <t>Holly</t>
  </si>
  <si>
    <t>Mountain Laurel</t>
  </si>
  <si>
    <t>Yellow 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</si>
</sst>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6B64-DDBA-4249-88C9-1EBE17CECE89}">
  <dimension ref="A1:K97"/>
  <sheetViews>
    <sheetView tabSelected="1" topLeftCell="A42" zoomScale="128" zoomScaleNormal="128" workbookViewId="0">
      <selection activeCell="E55" sqref="E55"/>
    </sheetView>
  </sheetViews>
  <sheetFormatPr baseColWidth="10" defaultRowHeight="16" x14ac:dyDescent="0.2"/>
  <cols>
    <col min="1" max="1" width="30.5" customWidth="1"/>
    <col min="3" max="3" width="13.83203125" style="3" customWidth="1"/>
    <col min="5" max="5" width="14.83203125" customWidth="1"/>
    <col min="6" max="7" width="35" customWidth="1"/>
    <col min="8" max="8" width="23.5" customWidth="1"/>
    <col min="9" max="9" width="22.6640625" customWidth="1"/>
    <col min="10" max="10" width="13.83203125" style="3" customWidth="1"/>
  </cols>
  <sheetData>
    <row r="1" spans="1:11" x14ac:dyDescent="0.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t="s">
        <v>10</v>
      </c>
    </row>
    <row r="2" spans="1:11" x14ac:dyDescent="0.2">
      <c r="A2" t="s">
        <v>11</v>
      </c>
      <c r="B2">
        <v>40.1</v>
      </c>
      <c r="C2" s="3">
        <f>COUNT($B$2:$B$6)</f>
        <v>5</v>
      </c>
      <c r="D2">
        <f>B2/2</f>
        <v>20.05</v>
      </c>
      <c r="E2">
        <f xml:space="preserve"> PI() * (D2 ^ 2)</f>
        <v>1262.9281007247309</v>
      </c>
      <c r="F2">
        <f>SUM($E$2:$E$6)</f>
        <v>4260.4394612392634</v>
      </c>
      <c r="G2">
        <f t="shared" ref="G2:G12" si="0">SUM($E$2:$E$12)</f>
        <v>4741.1345531650377</v>
      </c>
      <c r="H2">
        <f>$C$2/COUNT($C$2:$C$12)</f>
        <v>0.45454545454545453</v>
      </c>
      <c r="I2">
        <f>F2/G2</f>
        <v>0.89861180134512808</v>
      </c>
      <c r="J2" s="3">
        <f>H2+I2</f>
        <v>1.3531572558905827</v>
      </c>
      <c r="K2">
        <v>1</v>
      </c>
    </row>
    <row r="3" spans="1:11" x14ac:dyDescent="0.2">
      <c r="A3" t="s">
        <v>11</v>
      </c>
      <c r="B3">
        <v>5</v>
      </c>
      <c r="C3" s="3">
        <f t="shared" ref="C3:C6" si="1">COUNT($B$2:$B$6)</f>
        <v>5</v>
      </c>
      <c r="D3">
        <f t="shared" ref="D3:D67" si="2">B3/2</f>
        <v>2.5</v>
      </c>
      <c r="E3">
        <f t="shared" ref="E3:F65" si="3" xml:space="preserve"> PI() * (D3 ^ 2)</f>
        <v>19.634954084936208</v>
      </c>
      <c r="F3">
        <f t="shared" ref="F3:F6" si="4">SUM($E$2:$E$6)</f>
        <v>4260.4394612392634</v>
      </c>
      <c r="G3">
        <f t="shared" si="0"/>
        <v>4741.1345531650377</v>
      </c>
      <c r="H3">
        <f>$C$2/COUNT($C$2:$C$12)</f>
        <v>0.45454545454545453</v>
      </c>
      <c r="I3">
        <f>F3/G3</f>
        <v>0.89861180134512808</v>
      </c>
      <c r="J3" s="3">
        <f t="shared" ref="J3:J66" si="5">H3+I3</f>
        <v>1.3531572558905827</v>
      </c>
      <c r="K3">
        <v>1</v>
      </c>
    </row>
    <row r="4" spans="1:11" x14ac:dyDescent="0.2">
      <c r="A4" t="s">
        <v>11</v>
      </c>
      <c r="B4">
        <v>45.7</v>
      </c>
      <c r="C4" s="3">
        <f t="shared" si="1"/>
        <v>5</v>
      </c>
      <c r="D4">
        <f t="shared" si="2"/>
        <v>22.85</v>
      </c>
      <c r="E4">
        <f t="shared" si="3"/>
        <v>1640.296210273937</v>
      </c>
      <c r="F4">
        <f t="shared" si="4"/>
        <v>4260.4394612392634</v>
      </c>
      <c r="G4">
        <f t="shared" si="0"/>
        <v>4741.1345531650377</v>
      </c>
      <c r="H4">
        <f>$C$2/COUNT($C$2:$C$12)</f>
        <v>0.45454545454545453</v>
      </c>
      <c r="I4">
        <f t="shared" ref="I4:I11" si="6">F4/G4</f>
        <v>0.89861180134512808</v>
      </c>
      <c r="J4" s="3">
        <f t="shared" si="5"/>
        <v>1.3531572558905827</v>
      </c>
      <c r="K4">
        <v>1</v>
      </c>
    </row>
    <row r="5" spans="1:11" x14ac:dyDescent="0.2">
      <c r="A5" t="s">
        <v>11</v>
      </c>
      <c r="B5">
        <v>40.9</v>
      </c>
      <c r="C5" s="3">
        <f t="shared" si="1"/>
        <v>5</v>
      </c>
      <c r="D5">
        <f t="shared" si="2"/>
        <v>20.45</v>
      </c>
      <c r="E5">
        <f t="shared" si="3"/>
        <v>1313.8219017128854</v>
      </c>
      <c r="F5">
        <f t="shared" si="4"/>
        <v>4260.4394612392634</v>
      </c>
      <c r="G5">
        <f t="shared" si="0"/>
        <v>4741.1345531650377</v>
      </c>
      <c r="H5">
        <f>$C$2/COUNT($C$2:$C$12)</f>
        <v>0.45454545454545453</v>
      </c>
      <c r="I5">
        <f t="shared" si="6"/>
        <v>0.89861180134512808</v>
      </c>
      <c r="J5" s="3">
        <f t="shared" si="5"/>
        <v>1.3531572558905827</v>
      </c>
      <c r="K5">
        <v>1</v>
      </c>
    </row>
    <row r="6" spans="1:11" x14ac:dyDescent="0.2">
      <c r="A6" s="4" t="s">
        <v>11</v>
      </c>
      <c r="B6">
        <v>5.5</v>
      </c>
      <c r="C6" s="3">
        <f t="shared" si="1"/>
        <v>5</v>
      </c>
      <c r="D6">
        <f t="shared" si="2"/>
        <v>2.75</v>
      </c>
      <c r="E6">
        <f t="shared" si="3"/>
        <v>23.758294442772812</v>
      </c>
      <c r="F6">
        <f t="shared" si="4"/>
        <v>4260.4394612392634</v>
      </c>
      <c r="G6">
        <f t="shared" si="0"/>
        <v>4741.1345531650377</v>
      </c>
      <c r="H6">
        <f>$C$2/COUNT($C$2:$C$12)</f>
        <v>0.45454545454545453</v>
      </c>
      <c r="I6">
        <f t="shared" si="6"/>
        <v>0.89861180134512808</v>
      </c>
      <c r="J6" s="3">
        <f t="shared" si="5"/>
        <v>1.3531572558905827</v>
      </c>
      <c r="K6">
        <v>1</v>
      </c>
    </row>
    <row r="7" spans="1:11" x14ac:dyDescent="0.2">
      <c r="A7" t="s">
        <v>12</v>
      </c>
      <c r="B7">
        <v>22.9</v>
      </c>
      <c r="C7" s="3">
        <f>COUNT($B$7:$B$9)</f>
        <v>3</v>
      </c>
      <c r="D7">
        <f t="shared" si="2"/>
        <v>11.45</v>
      </c>
      <c r="E7">
        <f t="shared" si="3"/>
        <v>411.87065086725585</v>
      </c>
      <c r="F7">
        <f>SUM($E$7:$E$9)</f>
        <v>451.24266079836991</v>
      </c>
      <c r="G7">
        <f t="shared" si="0"/>
        <v>4741.1345531650377</v>
      </c>
      <c r="H7">
        <f>$C$7/COUNT($C$2:$C$12)</f>
        <v>0.27272727272727271</v>
      </c>
      <c r="I7">
        <f t="shared" si="6"/>
        <v>9.5176092502401985E-2</v>
      </c>
      <c r="J7" s="3">
        <f t="shared" si="5"/>
        <v>0.36790336522967471</v>
      </c>
      <c r="K7">
        <v>1</v>
      </c>
    </row>
    <row r="8" spans="1:11" x14ac:dyDescent="0.2">
      <c r="A8" t="s">
        <v>12</v>
      </c>
      <c r="B8">
        <v>4.2</v>
      </c>
      <c r="C8" s="3">
        <f>COUNT($B$7:$B$9)</f>
        <v>3</v>
      </c>
      <c r="D8">
        <f t="shared" si="2"/>
        <v>2.1</v>
      </c>
      <c r="E8">
        <f t="shared" si="3"/>
        <v>13.854423602330987</v>
      </c>
      <c r="F8">
        <f t="shared" ref="F8:F9" si="7">SUM($E$7:$E$9)</f>
        <v>451.24266079836991</v>
      </c>
      <c r="G8">
        <f t="shared" si="0"/>
        <v>4741.1345531650377</v>
      </c>
      <c r="H8">
        <f>$C$7/COUNT($C$2:$C$12)</f>
        <v>0.27272727272727271</v>
      </c>
      <c r="I8">
        <f t="shared" si="6"/>
        <v>9.5176092502401985E-2</v>
      </c>
      <c r="J8" s="3">
        <f t="shared" si="5"/>
        <v>0.36790336522967471</v>
      </c>
      <c r="K8">
        <v>1</v>
      </c>
    </row>
    <row r="9" spans="1:11" x14ac:dyDescent="0.2">
      <c r="A9" t="s">
        <v>12</v>
      </c>
      <c r="B9">
        <v>5.7</v>
      </c>
      <c r="C9" s="3">
        <f t="shared" ref="C9" si="8">COUNT($B$7:$B$9)</f>
        <v>3</v>
      </c>
      <c r="D9">
        <f t="shared" si="2"/>
        <v>2.85</v>
      </c>
      <c r="E9">
        <f t="shared" si="3"/>
        <v>25.517586328783096</v>
      </c>
      <c r="F9">
        <f t="shared" si="7"/>
        <v>451.24266079836991</v>
      </c>
      <c r="G9">
        <f t="shared" si="0"/>
        <v>4741.1345531650377</v>
      </c>
      <c r="H9">
        <f>$C$7/COUNT($C$2:$C$12)</f>
        <v>0.27272727272727271</v>
      </c>
      <c r="I9">
        <f t="shared" si="6"/>
        <v>9.5176092502401985E-2</v>
      </c>
      <c r="J9" s="3">
        <f t="shared" si="5"/>
        <v>0.36790336522967471</v>
      </c>
      <c r="K9">
        <v>1</v>
      </c>
    </row>
    <row r="10" spans="1:11" x14ac:dyDescent="0.2">
      <c r="A10" t="s">
        <v>13</v>
      </c>
      <c r="B10">
        <v>5</v>
      </c>
      <c r="C10" s="3">
        <f>COUNT($B$10:$B$12)</f>
        <v>3</v>
      </c>
      <c r="D10">
        <f t="shared" si="2"/>
        <v>2.5</v>
      </c>
      <c r="E10">
        <f t="shared" si="3"/>
        <v>19.634954084936208</v>
      </c>
      <c r="F10">
        <f>SUM($E$10:$E$12)</f>
        <v>29.452431127404314</v>
      </c>
      <c r="G10">
        <f t="shared" si="0"/>
        <v>4741.1345531650377</v>
      </c>
      <c r="H10">
        <f>$C$10/COUNT($C$2:$C$12)</f>
        <v>0.27272727272727271</v>
      </c>
      <c r="I10">
        <f t="shared" si="6"/>
        <v>6.2121061524699319E-3</v>
      </c>
      <c r="J10" s="3">
        <f t="shared" si="5"/>
        <v>0.27893937887974263</v>
      </c>
      <c r="K10">
        <v>1</v>
      </c>
    </row>
    <row r="11" spans="1:11" x14ac:dyDescent="0.2">
      <c r="A11" t="s">
        <v>13</v>
      </c>
      <c r="B11">
        <v>2.5</v>
      </c>
      <c r="C11" s="3">
        <f>COUNT($B$10:$B$12)</f>
        <v>3</v>
      </c>
      <c r="D11">
        <f t="shared" si="2"/>
        <v>1.25</v>
      </c>
      <c r="E11">
        <f t="shared" si="3"/>
        <v>4.908738521234052</v>
      </c>
      <c r="F11">
        <f>SUM($E$10:$E$12)</f>
        <v>29.452431127404314</v>
      </c>
      <c r="G11">
        <f t="shared" si="0"/>
        <v>4741.1345531650377</v>
      </c>
      <c r="H11">
        <f>$C$10/COUNT($C$2:$C$12)</f>
        <v>0.27272727272727271</v>
      </c>
      <c r="I11">
        <f t="shared" si="6"/>
        <v>6.2121061524699319E-3</v>
      </c>
      <c r="J11" s="3">
        <f t="shared" si="5"/>
        <v>0.27893937887974263</v>
      </c>
      <c r="K11">
        <v>1</v>
      </c>
    </row>
    <row r="12" spans="1:11" x14ac:dyDescent="0.2">
      <c r="A12" t="s">
        <v>13</v>
      </c>
      <c r="B12">
        <v>2.5</v>
      </c>
      <c r="C12" s="3">
        <f>COUNT($B$10:$B$12)</f>
        <v>3</v>
      </c>
      <c r="D12">
        <f t="shared" si="2"/>
        <v>1.25</v>
      </c>
      <c r="E12">
        <f t="shared" si="3"/>
        <v>4.908738521234052</v>
      </c>
      <c r="F12">
        <f>SUM($E$10:$E$12)</f>
        <v>29.452431127404314</v>
      </c>
      <c r="G12">
        <f t="shared" si="0"/>
        <v>4741.1345531650377</v>
      </c>
      <c r="H12">
        <f>$C$10/COUNT($C$2:$C$12)</f>
        <v>0.27272727272727271</v>
      </c>
      <c r="I12">
        <f>F12/G12</f>
        <v>6.2121061524699319E-3</v>
      </c>
      <c r="J12" s="3">
        <f t="shared" si="5"/>
        <v>0.27893937887974263</v>
      </c>
      <c r="K12">
        <v>1</v>
      </c>
    </row>
    <row r="13" spans="1:11" x14ac:dyDescent="0.2">
      <c r="A13" t="s">
        <v>14</v>
      </c>
      <c r="B13">
        <v>10.5</v>
      </c>
      <c r="C13" s="3">
        <f>COUNT($B$13)</f>
        <v>1</v>
      </c>
      <c r="D13">
        <f t="shared" si="2"/>
        <v>5.25</v>
      </c>
      <c r="E13">
        <f t="shared" si="3"/>
        <v>86.59014751456867</v>
      </c>
      <c r="F13">
        <f xml:space="preserve"> PI() * (D13 ^ 2)</f>
        <v>86.59014751456867</v>
      </c>
      <c r="G13">
        <f>SUM($E$13:$E$25)</f>
        <v>6354.515168379342</v>
      </c>
      <c r="H13">
        <f>$C$13/COUNT($C$13:$C$25)</f>
        <v>7.6923076923076927E-2</v>
      </c>
      <c r="I13">
        <f>F13/G13</f>
        <v>1.3626554539589313E-2</v>
      </c>
      <c r="J13" s="3">
        <f t="shared" si="5"/>
        <v>9.0549631462666244E-2</v>
      </c>
      <c r="K13">
        <v>2</v>
      </c>
    </row>
    <row r="14" spans="1:11" x14ac:dyDescent="0.2">
      <c r="A14" t="s">
        <v>15</v>
      </c>
      <c r="B14">
        <v>5.0999999999999996</v>
      </c>
      <c r="C14" s="3">
        <f>COUNT($B$14)</f>
        <v>1</v>
      </c>
      <c r="D14">
        <f t="shared" si="2"/>
        <v>2.5499999999999998</v>
      </c>
      <c r="E14">
        <f xml:space="preserve"> PI() * (D14 ^ 2)</f>
        <v>20.428206229967628</v>
      </c>
      <c r="F14">
        <f xml:space="preserve"> PI() * (D14 ^ 2)</f>
        <v>20.428206229967628</v>
      </c>
      <c r="G14">
        <f t="shared" ref="G14:G25" si="9">SUM($E$13:$E$25)</f>
        <v>6354.515168379342</v>
      </c>
      <c r="H14">
        <f>$C$14/COUNT($C$13:$C$25)</f>
        <v>7.6923076923076927E-2</v>
      </c>
      <c r="I14">
        <f t="shared" ref="I14:I77" si="10">F14/G14</f>
        <v>3.2147544995439277E-3</v>
      </c>
      <c r="J14" s="3">
        <f t="shared" si="5"/>
        <v>8.0137831422620862E-2</v>
      </c>
      <c r="K14">
        <v>2</v>
      </c>
    </row>
    <row r="15" spans="1:11" x14ac:dyDescent="0.2">
      <c r="A15" t="s">
        <v>12</v>
      </c>
      <c r="B15">
        <v>57.5</v>
      </c>
      <c r="C15" s="3">
        <f>COUNT($B$15:$B$16)</f>
        <v>2</v>
      </c>
      <c r="D15">
        <f t="shared" si="2"/>
        <v>28.75</v>
      </c>
      <c r="E15">
        <f t="shared" si="3"/>
        <v>2596.7226777328133</v>
      </c>
      <c r="F15">
        <f>SUM($E$15:$E$16)</f>
        <v>2606.3438052344322</v>
      </c>
      <c r="G15">
        <f t="shared" si="9"/>
        <v>6354.515168379342</v>
      </c>
      <c r="H15">
        <f>$C$15/COUNT($C$13:$C$25)</f>
        <v>0.15384615384615385</v>
      </c>
      <c r="I15">
        <f t="shared" si="10"/>
        <v>0.41015620171997402</v>
      </c>
      <c r="J15" s="3">
        <f t="shared" si="5"/>
        <v>0.56400235556612788</v>
      </c>
      <c r="K15">
        <v>2</v>
      </c>
    </row>
    <row r="16" spans="1:11" x14ac:dyDescent="0.2">
      <c r="A16" t="s">
        <v>12</v>
      </c>
      <c r="B16">
        <v>3.5</v>
      </c>
      <c r="C16" s="3">
        <f>COUNT($B$15:$B$16)</f>
        <v>2</v>
      </c>
      <c r="D16">
        <f t="shared" si="2"/>
        <v>1.75</v>
      </c>
      <c r="E16">
        <f t="shared" si="3"/>
        <v>9.6211275016187408</v>
      </c>
      <c r="F16">
        <f>SUM($E$15:$E$16)</f>
        <v>2606.3438052344322</v>
      </c>
      <c r="G16">
        <f t="shared" si="9"/>
        <v>6354.515168379342</v>
      </c>
      <c r="H16">
        <f>$C$15/COUNT($C$13:$C$25)</f>
        <v>0.15384615384615385</v>
      </c>
      <c r="I16">
        <f t="shared" si="10"/>
        <v>0.41015620171997402</v>
      </c>
      <c r="J16" s="3">
        <f t="shared" si="5"/>
        <v>0.56400235556612788</v>
      </c>
      <c r="K16">
        <v>2</v>
      </c>
    </row>
    <row r="17" spans="1:11" x14ac:dyDescent="0.2">
      <c r="A17" t="s">
        <v>16</v>
      </c>
      <c r="B17">
        <v>27</v>
      </c>
      <c r="C17" s="3">
        <f>COUNT($B$17)</f>
        <v>1</v>
      </c>
      <c r="D17">
        <f t="shared" si="2"/>
        <v>13.5</v>
      </c>
      <c r="E17">
        <f xml:space="preserve"> PI() * (D17 ^ 2)</f>
        <v>572.55526111673976</v>
      </c>
      <c r="F17">
        <f xml:space="preserve"> PI() * (D17 ^ 2)</f>
        <v>572.55526111673976</v>
      </c>
      <c r="G17">
        <f t="shared" si="9"/>
        <v>6354.515168379342</v>
      </c>
      <c r="H17">
        <f>$C$17/COUNT($C$13:$C$25)</f>
        <v>7.6923076923076927E-2</v>
      </c>
      <c r="I17">
        <f t="shared" si="10"/>
        <v>9.0102115731161989E-2</v>
      </c>
      <c r="J17" s="3">
        <f t="shared" si="5"/>
        <v>0.16702519265423893</v>
      </c>
      <c r="K17">
        <v>2</v>
      </c>
    </row>
    <row r="18" spans="1:11" x14ac:dyDescent="0.2">
      <c r="A18" t="s">
        <v>17</v>
      </c>
      <c r="B18">
        <v>5.5</v>
      </c>
      <c r="C18" s="3">
        <f>COUNT($B$18:$B$20)</f>
        <v>3</v>
      </c>
      <c r="D18">
        <f t="shared" si="2"/>
        <v>2.75</v>
      </c>
      <c r="E18">
        <f t="shared" si="3"/>
        <v>23.758294442772812</v>
      </c>
      <c r="F18">
        <f>SUM($E$18:$E$20)</f>
        <v>67.237936768455555</v>
      </c>
      <c r="G18">
        <f t="shared" si="9"/>
        <v>6354.515168379342</v>
      </c>
      <c r="H18">
        <f>$C$18/COUNT($C$13:$C$25)</f>
        <v>0.23076923076923078</v>
      </c>
      <c r="I18">
        <f t="shared" si="10"/>
        <v>1.0581127747249354E-2</v>
      </c>
      <c r="J18" s="3">
        <f t="shared" si="5"/>
        <v>0.24135035851648012</v>
      </c>
      <c r="K18">
        <v>2</v>
      </c>
    </row>
    <row r="19" spans="1:11" x14ac:dyDescent="0.2">
      <c r="A19" t="s">
        <v>17</v>
      </c>
      <c r="B19">
        <v>6</v>
      </c>
      <c r="C19" s="3">
        <f t="shared" ref="C19:C20" si="11">COUNT($B$18:$B$20)</f>
        <v>3</v>
      </c>
      <c r="D19">
        <f t="shared" si="2"/>
        <v>3</v>
      </c>
      <c r="E19">
        <f t="shared" si="3"/>
        <v>28.274333882308138</v>
      </c>
      <c r="F19">
        <f t="shared" ref="F19:F20" si="12">SUM($E$18:$E$20)</f>
        <v>67.237936768455555</v>
      </c>
      <c r="G19">
        <f t="shared" si="9"/>
        <v>6354.515168379342</v>
      </c>
      <c r="H19">
        <f t="shared" ref="H19:H20" si="13">$C$18/COUNT($C$13:$C$25)</f>
        <v>0.23076923076923078</v>
      </c>
      <c r="I19">
        <f t="shared" si="10"/>
        <v>1.0581127747249354E-2</v>
      </c>
      <c r="J19" s="3">
        <f t="shared" si="5"/>
        <v>0.24135035851648012</v>
      </c>
      <c r="K19">
        <v>2</v>
      </c>
    </row>
    <row r="20" spans="1:11" x14ac:dyDescent="0.2">
      <c r="A20" t="s">
        <v>17</v>
      </c>
      <c r="B20">
        <v>4.4000000000000004</v>
      </c>
      <c r="C20" s="3">
        <f t="shared" si="11"/>
        <v>3</v>
      </c>
      <c r="D20">
        <f t="shared" si="2"/>
        <v>2.2000000000000002</v>
      </c>
      <c r="E20">
        <f t="shared" si="3"/>
        <v>15.205308443374602</v>
      </c>
      <c r="F20">
        <f t="shared" si="12"/>
        <v>67.237936768455555</v>
      </c>
      <c r="G20">
        <f t="shared" si="9"/>
        <v>6354.515168379342</v>
      </c>
      <c r="H20">
        <f t="shared" si="13"/>
        <v>0.23076923076923078</v>
      </c>
      <c r="I20">
        <f t="shared" si="10"/>
        <v>1.0581127747249354E-2</v>
      </c>
      <c r="J20" s="3">
        <f t="shared" si="5"/>
        <v>0.24135035851648012</v>
      </c>
      <c r="K20">
        <v>2</v>
      </c>
    </row>
    <row r="21" spans="1:11" x14ac:dyDescent="0.2">
      <c r="A21" t="s">
        <v>13</v>
      </c>
      <c r="B21">
        <v>2.4</v>
      </c>
      <c r="C21" s="3">
        <f>COUNT($B$21)</f>
        <v>1</v>
      </c>
      <c r="D21">
        <f t="shared" si="2"/>
        <v>1.2</v>
      </c>
      <c r="E21">
        <f xml:space="preserve"> PI() * (D21 ^ 2)</f>
        <v>4.5238934211693023</v>
      </c>
      <c r="F21">
        <f xml:space="preserve"> PI() * (D21 ^ 2)</f>
        <v>4.5238934211693023</v>
      </c>
      <c r="G21">
        <f t="shared" si="9"/>
        <v>6354.515168379342</v>
      </c>
      <c r="H21">
        <f>$C$21/COUNT($C$13:$C$25)</f>
        <v>7.6923076923076927E-2</v>
      </c>
      <c r="I21">
        <f t="shared" si="10"/>
        <v>7.1191795145609475E-4</v>
      </c>
      <c r="J21" s="3">
        <f t="shared" si="5"/>
        <v>7.7634994874533028E-2</v>
      </c>
      <c r="K21">
        <v>2</v>
      </c>
    </row>
    <row r="22" spans="1:11" x14ac:dyDescent="0.2">
      <c r="A22" t="s">
        <v>18</v>
      </c>
      <c r="B22">
        <v>11.5</v>
      </c>
      <c r="C22" s="3">
        <f>COUNT($B$22)</f>
        <v>1</v>
      </c>
      <c r="D22">
        <f t="shared" si="2"/>
        <v>5.75</v>
      </c>
      <c r="E22">
        <f xml:space="preserve"> PI() * (D22 ^ 2)</f>
        <v>103.86890710931253</v>
      </c>
      <c r="F22">
        <f xml:space="preserve"> PI() * (D22 ^ 2)</f>
        <v>103.86890710931253</v>
      </c>
      <c r="G22">
        <f t="shared" si="9"/>
        <v>6354.515168379342</v>
      </c>
      <c r="H22">
        <f>$C$22/COUNT($C$13:$C$25)</f>
        <v>7.6923076923076927E-2</v>
      </c>
      <c r="I22">
        <f t="shared" si="10"/>
        <v>1.6345685604178564E-2</v>
      </c>
      <c r="J22" s="3">
        <f t="shared" si="5"/>
        <v>9.3268762527255494E-2</v>
      </c>
      <c r="K22">
        <v>2</v>
      </c>
    </row>
    <row r="23" spans="1:11" x14ac:dyDescent="0.2">
      <c r="A23" t="s">
        <v>11</v>
      </c>
      <c r="B23">
        <v>10.8</v>
      </c>
      <c r="C23" s="3">
        <f>COUNT($B$23:$B$24)</f>
        <v>2</v>
      </c>
      <c r="D23">
        <f t="shared" si="2"/>
        <v>5.4</v>
      </c>
      <c r="E23">
        <f t="shared" si="3"/>
        <v>91.608841778678382</v>
      </c>
      <c r="F23">
        <f>SUM($E$23:$E$24)</f>
        <v>2862.7763055836986</v>
      </c>
      <c r="G23">
        <f t="shared" si="9"/>
        <v>6354.515168379342</v>
      </c>
      <c r="H23">
        <f>$C$23/COUNT($C$13:$C$25)</f>
        <v>0.15384615384615385</v>
      </c>
      <c r="I23">
        <f t="shared" si="10"/>
        <v>0.4505105786558099</v>
      </c>
      <c r="J23" s="3">
        <f t="shared" si="5"/>
        <v>0.60435673250196376</v>
      </c>
      <c r="K23">
        <v>2</v>
      </c>
    </row>
    <row r="24" spans="1:11" x14ac:dyDescent="0.2">
      <c r="A24" t="s">
        <v>11</v>
      </c>
      <c r="B24">
        <v>59.4</v>
      </c>
      <c r="C24" s="3">
        <f>COUNT($B$23:$B$24)</f>
        <v>2</v>
      </c>
      <c r="D24">
        <f t="shared" si="2"/>
        <v>29.7</v>
      </c>
      <c r="E24">
        <f t="shared" si="3"/>
        <v>2771.1674638050204</v>
      </c>
      <c r="F24">
        <f>SUM($E$23:$E$24)</f>
        <v>2862.7763055836986</v>
      </c>
      <c r="G24">
        <f t="shared" si="9"/>
        <v>6354.515168379342</v>
      </c>
      <c r="H24">
        <f>$C$23/COUNT($C$13:$C$25)</f>
        <v>0.15384615384615385</v>
      </c>
      <c r="I24">
        <f t="shared" si="10"/>
        <v>0.4505105786558099</v>
      </c>
      <c r="J24" s="3">
        <f t="shared" si="5"/>
        <v>0.60435673250196376</v>
      </c>
      <c r="K24">
        <v>2</v>
      </c>
    </row>
    <row r="25" spans="1:11" x14ac:dyDescent="0.2">
      <c r="A25" t="s">
        <v>19</v>
      </c>
      <c r="B25">
        <v>6.2</v>
      </c>
      <c r="C25" s="3">
        <f>COUNT($B$25)</f>
        <v>1</v>
      </c>
      <c r="D25">
        <f t="shared" si="2"/>
        <v>3.1</v>
      </c>
      <c r="E25">
        <f xml:space="preserve"> PI() * (D25 ^ 2)</f>
        <v>30.190705400997917</v>
      </c>
      <c r="F25">
        <f xml:space="preserve"> PI() * (D25 ^ 2)</f>
        <v>30.190705400997917</v>
      </c>
      <c r="G25">
        <f t="shared" si="9"/>
        <v>6354.515168379342</v>
      </c>
      <c r="H25">
        <f>$C$25/COUNT($C$13:$C$25)</f>
        <v>7.6923076923076927E-2</v>
      </c>
      <c r="I25">
        <f t="shared" si="10"/>
        <v>4.7510635510368557E-3</v>
      </c>
      <c r="J25" s="3">
        <f t="shared" si="5"/>
        <v>8.1674140474113782E-2</v>
      </c>
      <c r="K25">
        <v>2</v>
      </c>
    </row>
    <row r="26" spans="1:11" x14ac:dyDescent="0.2">
      <c r="A26" t="s">
        <v>20</v>
      </c>
      <c r="B26">
        <v>3.2</v>
      </c>
      <c r="C26" s="3">
        <f>COUNT($B$26:$B$36)</f>
        <v>11</v>
      </c>
      <c r="D26">
        <f t="shared" si="2"/>
        <v>1.6</v>
      </c>
      <c r="E26">
        <f t="shared" si="3"/>
        <v>8.0424771931898711</v>
      </c>
      <c r="F26">
        <f>SUM($E$26:$E$36)</f>
        <v>569.91632328772437</v>
      </c>
      <c r="G26">
        <f>SUM($E$26:$E$50)</f>
        <v>10229.51262694967</v>
      </c>
      <c r="H26">
        <f t="shared" ref="H26:H36" si="14">$C$26/COUNT($C$26:$C$50)</f>
        <v>0.44</v>
      </c>
      <c r="I26">
        <f t="shared" si="10"/>
        <v>5.5712949782795979E-2</v>
      </c>
      <c r="J26" s="3">
        <f t="shared" si="5"/>
        <v>0.49571294978279601</v>
      </c>
      <c r="K26">
        <v>3</v>
      </c>
    </row>
    <row r="27" spans="1:11" x14ac:dyDescent="0.2">
      <c r="A27" t="s">
        <v>20</v>
      </c>
      <c r="B27">
        <v>5.0999999999999996</v>
      </c>
      <c r="C27" s="3">
        <f t="shared" ref="C27:C36" si="15">COUNT($B$26:$B$36)</f>
        <v>11</v>
      </c>
      <c r="D27">
        <f t="shared" si="2"/>
        <v>2.5499999999999998</v>
      </c>
      <c r="E27">
        <f t="shared" si="3"/>
        <v>20.428206229967628</v>
      </c>
      <c r="F27">
        <f t="shared" ref="F27:F36" si="16">SUM($E$26:$E$36)</f>
        <v>569.91632328772437</v>
      </c>
      <c r="G27">
        <f t="shared" ref="G27:G50" si="17">SUM($E$26:$E$50)</f>
        <v>10229.51262694967</v>
      </c>
      <c r="H27">
        <f t="shared" si="14"/>
        <v>0.44</v>
      </c>
      <c r="I27">
        <f t="shared" si="10"/>
        <v>5.5712949782795979E-2</v>
      </c>
      <c r="J27" s="3">
        <f t="shared" si="5"/>
        <v>0.49571294978279601</v>
      </c>
      <c r="K27">
        <v>3</v>
      </c>
    </row>
    <row r="28" spans="1:11" x14ac:dyDescent="0.2">
      <c r="A28" t="s">
        <v>20</v>
      </c>
      <c r="B28">
        <v>9.5</v>
      </c>
      <c r="C28" s="3">
        <f t="shared" si="15"/>
        <v>11</v>
      </c>
      <c r="D28">
        <f t="shared" si="2"/>
        <v>4.75</v>
      </c>
      <c r="E28">
        <f t="shared" si="3"/>
        <v>70.882184246619701</v>
      </c>
      <c r="F28">
        <f t="shared" si="16"/>
        <v>569.91632328772437</v>
      </c>
      <c r="G28">
        <f t="shared" si="17"/>
        <v>10229.51262694967</v>
      </c>
      <c r="H28">
        <f t="shared" si="14"/>
        <v>0.44</v>
      </c>
      <c r="I28">
        <f t="shared" si="10"/>
        <v>5.5712949782795979E-2</v>
      </c>
      <c r="J28" s="3">
        <f t="shared" si="5"/>
        <v>0.49571294978279601</v>
      </c>
      <c r="K28">
        <v>3</v>
      </c>
    </row>
    <row r="29" spans="1:11" x14ac:dyDescent="0.2">
      <c r="A29" t="s">
        <v>20</v>
      </c>
      <c r="B29">
        <v>6.1</v>
      </c>
      <c r="C29" s="3">
        <f t="shared" si="15"/>
        <v>11</v>
      </c>
      <c r="D29">
        <f t="shared" si="2"/>
        <v>3.05</v>
      </c>
      <c r="E29">
        <f t="shared" si="3"/>
        <v>29.224665660019046</v>
      </c>
      <c r="F29">
        <f t="shared" si="16"/>
        <v>569.91632328772437</v>
      </c>
      <c r="G29">
        <f t="shared" si="17"/>
        <v>10229.51262694967</v>
      </c>
      <c r="H29">
        <f t="shared" si="14"/>
        <v>0.44</v>
      </c>
      <c r="I29">
        <f t="shared" si="10"/>
        <v>5.5712949782795979E-2</v>
      </c>
      <c r="J29" s="3">
        <f t="shared" si="5"/>
        <v>0.49571294978279601</v>
      </c>
      <c r="K29">
        <v>3</v>
      </c>
    </row>
    <row r="30" spans="1:11" x14ac:dyDescent="0.2">
      <c r="A30" t="s">
        <v>20</v>
      </c>
      <c r="B30">
        <v>5.5</v>
      </c>
      <c r="C30" s="3">
        <f t="shared" si="15"/>
        <v>11</v>
      </c>
      <c r="D30">
        <f t="shared" si="2"/>
        <v>2.75</v>
      </c>
      <c r="E30">
        <f t="shared" si="3"/>
        <v>23.758294442772812</v>
      </c>
      <c r="F30">
        <f t="shared" si="16"/>
        <v>569.91632328772437</v>
      </c>
      <c r="G30">
        <f t="shared" si="17"/>
        <v>10229.51262694967</v>
      </c>
      <c r="H30">
        <f t="shared" si="14"/>
        <v>0.44</v>
      </c>
      <c r="I30">
        <f t="shared" si="10"/>
        <v>5.5712949782795979E-2</v>
      </c>
      <c r="J30" s="3">
        <f t="shared" si="5"/>
        <v>0.49571294978279601</v>
      </c>
      <c r="K30">
        <v>3</v>
      </c>
    </row>
    <row r="31" spans="1:11" x14ac:dyDescent="0.2">
      <c r="A31" t="s">
        <v>20</v>
      </c>
      <c r="B31">
        <v>3.5</v>
      </c>
      <c r="C31" s="3">
        <f t="shared" si="15"/>
        <v>11</v>
      </c>
      <c r="D31">
        <f t="shared" si="2"/>
        <v>1.75</v>
      </c>
      <c r="E31">
        <f t="shared" si="3"/>
        <v>9.6211275016187408</v>
      </c>
      <c r="F31">
        <f t="shared" si="16"/>
        <v>569.91632328772437</v>
      </c>
      <c r="G31">
        <f t="shared" si="17"/>
        <v>10229.51262694967</v>
      </c>
      <c r="H31">
        <f t="shared" si="14"/>
        <v>0.44</v>
      </c>
      <c r="I31">
        <f t="shared" si="10"/>
        <v>5.5712949782795979E-2</v>
      </c>
      <c r="J31" s="3">
        <f t="shared" si="5"/>
        <v>0.49571294978279601</v>
      </c>
      <c r="K31">
        <v>3</v>
      </c>
    </row>
    <row r="32" spans="1:11" x14ac:dyDescent="0.2">
      <c r="A32" t="s">
        <v>20</v>
      </c>
      <c r="B32">
        <v>9.1</v>
      </c>
      <c r="C32" s="3">
        <f t="shared" si="15"/>
        <v>11</v>
      </c>
      <c r="D32">
        <f t="shared" si="2"/>
        <v>4.55</v>
      </c>
      <c r="E32">
        <f t="shared" si="3"/>
        <v>65.038821910942687</v>
      </c>
      <c r="F32">
        <f t="shared" si="16"/>
        <v>569.91632328772437</v>
      </c>
      <c r="G32">
        <f t="shared" si="17"/>
        <v>10229.51262694967</v>
      </c>
      <c r="H32">
        <f t="shared" si="14"/>
        <v>0.44</v>
      </c>
      <c r="I32">
        <f t="shared" si="10"/>
        <v>5.5712949782795979E-2</v>
      </c>
      <c r="J32" s="3">
        <f t="shared" si="5"/>
        <v>0.49571294978279601</v>
      </c>
      <c r="K32">
        <v>3</v>
      </c>
    </row>
    <row r="33" spans="1:11" x14ac:dyDescent="0.2">
      <c r="A33" t="s">
        <v>20</v>
      </c>
      <c r="B33">
        <v>7.5</v>
      </c>
      <c r="C33" s="3">
        <f t="shared" si="15"/>
        <v>11</v>
      </c>
      <c r="D33">
        <f t="shared" si="2"/>
        <v>3.75</v>
      </c>
      <c r="E33">
        <f t="shared" si="3"/>
        <v>44.178646691106465</v>
      </c>
      <c r="F33">
        <f t="shared" si="16"/>
        <v>569.91632328772437</v>
      </c>
      <c r="G33">
        <f t="shared" si="17"/>
        <v>10229.51262694967</v>
      </c>
      <c r="H33">
        <f t="shared" si="14"/>
        <v>0.44</v>
      </c>
      <c r="I33">
        <f>F33/G33</f>
        <v>5.5712949782795979E-2</v>
      </c>
      <c r="J33" s="3">
        <f t="shared" si="5"/>
        <v>0.49571294978279601</v>
      </c>
      <c r="K33">
        <v>3</v>
      </c>
    </row>
    <row r="34" spans="1:11" x14ac:dyDescent="0.2">
      <c r="A34" t="s">
        <v>20</v>
      </c>
      <c r="B34">
        <v>17</v>
      </c>
      <c r="C34" s="3">
        <f t="shared" si="15"/>
        <v>11</v>
      </c>
      <c r="D34">
        <f t="shared" si="2"/>
        <v>8.5</v>
      </c>
      <c r="E34">
        <f t="shared" si="3"/>
        <v>226.98006922186255</v>
      </c>
      <c r="F34">
        <f t="shared" si="16"/>
        <v>569.91632328772437</v>
      </c>
      <c r="G34">
        <f t="shared" si="17"/>
        <v>10229.51262694967</v>
      </c>
      <c r="H34">
        <f t="shared" si="14"/>
        <v>0.44</v>
      </c>
      <c r="I34">
        <f t="shared" si="10"/>
        <v>5.5712949782795979E-2</v>
      </c>
      <c r="J34" s="3">
        <f t="shared" si="5"/>
        <v>0.49571294978279601</v>
      </c>
      <c r="K34">
        <v>3</v>
      </c>
    </row>
    <row r="35" spans="1:11" x14ac:dyDescent="0.2">
      <c r="A35" t="s">
        <v>20</v>
      </c>
      <c r="B35">
        <v>6.4</v>
      </c>
      <c r="C35" s="3">
        <f t="shared" si="15"/>
        <v>11</v>
      </c>
      <c r="D35">
        <f t="shared" si="2"/>
        <v>3.2</v>
      </c>
      <c r="E35">
        <f t="shared" si="3"/>
        <v>32.169908772759484</v>
      </c>
      <c r="F35">
        <f t="shared" si="16"/>
        <v>569.91632328772437</v>
      </c>
      <c r="G35">
        <f t="shared" si="17"/>
        <v>10229.51262694967</v>
      </c>
      <c r="H35">
        <f t="shared" si="14"/>
        <v>0.44</v>
      </c>
      <c r="I35">
        <f t="shared" si="10"/>
        <v>5.5712949782795979E-2</v>
      </c>
      <c r="J35" s="3">
        <f t="shared" si="5"/>
        <v>0.49571294978279601</v>
      </c>
      <c r="K35">
        <v>3</v>
      </c>
    </row>
    <row r="36" spans="1:11" x14ac:dyDescent="0.2">
      <c r="A36" t="s">
        <v>20</v>
      </c>
      <c r="B36">
        <v>7.1</v>
      </c>
      <c r="C36" s="3">
        <f t="shared" si="15"/>
        <v>11</v>
      </c>
      <c r="D36">
        <f t="shared" si="2"/>
        <v>3.55</v>
      </c>
      <c r="E36">
        <f t="shared" si="3"/>
        <v>39.591921416865368</v>
      </c>
      <c r="F36">
        <f t="shared" si="16"/>
        <v>569.91632328772437</v>
      </c>
      <c r="G36">
        <f t="shared" si="17"/>
        <v>10229.51262694967</v>
      </c>
      <c r="H36">
        <f t="shared" si="14"/>
        <v>0.44</v>
      </c>
      <c r="I36">
        <f t="shared" si="10"/>
        <v>5.5712949782795979E-2</v>
      </c>
      <c r="J36" s="3">
        <f t="shared" si="5"/>
        <v>0.49571294978279601</v>
      </c>
      <c r="K36">
        <v>3</v>
      </c>
    </row>
    <row r="37" spans="1:11" x14ac:dyDescent="0.2">
      <c r="A37" t="s">
        <v>21</v>
      </c>
      <c r="B37">
        <v>1.5</v>
      </c>
      <c r="C37" s="3">
        <f>COUNT($B$37:$B$41)</f>
        <v>5</v>
      </c>
      <c r="D37">
        <f t="shared" si="2"/>
        <v>0.75</v>
      </c>
      <c r="E37">
        <f t="shared" si="3"/>
        <v>1.7671458676442586</v>
      </c>
      <c r="F37">
        <f>SUM($E$37:$E$41)</f>
        <v>60.554198397943267</v>
      </c>
      <c r="G37">
        <f t="shared" si="17"/>
        <v>10229.51262694967</v>
      </c>
      <c r="H37">
        <f>$C$37/COUNT($C$26:$C$50)</f>
        <v>0.2</v>
      </c>
      <c r="I37">
        <f t="shared" si="10"/>
        <v>5.9195584976759414E-3</v>
      </c>
      <c r="J37" s="3">
        <f t="shared" si="5"/>
        <v>0.20591955849767596</v>
      </c>
      <c r="K37">
        <v>3</v>
      </c>
    </row>
    <row r="38" spans="1:11" x14ac:dyDescent="0.2">
      <c r="A38" t="s">
        <v>21</v>
      </c>
      <c r="B38">
        <v>4.2</v>
      </c>
      <c r="C38" s="3">
        <f t="shared" ref="C38:C41" si="18">COUNT($B$37:$B$41)</f>
        <v>5</v>
      </c>
      <c r="D38">
        <f t="shared" si="2"/>
        <v>2.1</v>
      </c>
      <c r="E38">
        <f t="shared" si="3"/>
        <v>13.854423602330987</v>
      </c>
      <c r="F38">
        <f t="shared" ref="F38:F41" si="19">SUM($E$37:$E$41)</f>
        <v>60.554198397943267</v>
      </c>
      <c r="G38">
        <f t="shared" si="17"/>
        <v>10229.51262694967</v>
      </c>
      <c r="H38">
        <f t="shared" ref="H38:H41" si="20">$C$37/COUNT($C$26:$C$50)</f>
        <v>0.2</v>
      </c>
      <c r="I38">
        <f t="shared" si="10"/>
        <v>5.9195584976759414E-3</v>
      </c>
      <c r="J38" s="3">
        <f t="shared" si="5"/>
        <v>0.20591955849767596</v>
      </c>
      <c r="K38">
        <v>3</v>
      </c>
    </row>
    <row r="39" spans="1:11" x14ac:dyDescent="0.2">
      <c r="A39" t="s">
        <v>21</v>
      </c>
      <c r="B39">
        <v>1.4</v>
      </c>
      <c r="C39" s="3">
        <f t="shared" si="18"/>
        <v>5</v>
      </c>
      <c r="D39">
        <f t="shared" si="2"/>
        <v>0.7</v>
      </c>
      <c r="E39">
        <f t="shared" si="3"/>
        <v>1.5393804002589984</v>
      </c>
      <c r="F39">
        <f t="shared" si="19"/>
        <v>60.554198397943267</v>
      </c>
      <c r="G39">
        <f t="shared" si="17"/>
        <v>10229.51262694967</v>
      </c>
      <c r="H39">
        <f t="shared" si="20"/>
        <v>0.2</v>
      </c>
      <c r="I39">
        <f t="shared" si="10"/>
        <v>5.9195584976759414E-3</v>
      </c>
      <c r="J39" s="3">
        <f t="shared" si="5"/>
        <v>0.20591955849767596</v>
      </c>
      <c r="K39">
        <v>3</v>
      </c>
    </row>
    <row r="40" spans="1:11" x14ac:dyDescent="0.2">
      <c r="A40" t="s">
        <v>21</v>
      </c>
      <c r="B40">
        <v>5.5</v>
      </c>
      <c r="C40" s="3">
        <f t="shared" si="18"/>
        <v>5</v>
      </c>
      <c r="D40">
        <f t="shared" si="2"/>
        <v>2.75</v>
      </c>
      <c r="E40">
        <f t="shared" si="3"/>
        <v>23.758294442772812</v>
      </c>
      <c r="F40">
        <f t="shared" si="19"/>
        <v>60.554198397943267</v>
      </c>
      <c r="G40">
        <f t="shared" si="17"/>
        <v>10229.51262694967</v>
      </c>
      <c r="H40">
        <f t="shared" si="20"/>
        <v>0.2</v>
      </c>
      <c r="I40">
        <f t="shared" si="10"/>
        <v>5.9195584976759414E-3</v>
      </c>
      <c r="J40" s="3">
        <f t="shared" si="5"/>
        <v>0.20591955849767596</v>
      </c>
      <c r="K40">
        <v>3</v>
      </c>
    </row>
    <row r="41" spans="1:11" x14ac:dyDescent="0.2">
      <c r="A41" t="s">
        <v>21</v>
      </c>
      <c r="B41">
        <v>5</v>
      </c>
      <c r="C41" s="3">
        <f t="shared" si="18"/>
        <v>5</v>
      </c>
      <c r="D41">
        <f t="shared" si="2"/>
        <v>2.5</v>
      </c>
      <c r="E41">
        <f t="shared" si="3"/>
        <v>19.634954084936208</v>
      </c>
      <c r="F41">
        <f t="shared" si="19"/>
        <v>60.554198397943267</v>
      </c>
      <c r="G41">
        <f t="shared" si="17"/>
        <v>10229.51262694967</v>
      </c>
      <c r="H41">
        <f t="shared" si="20"/>
        <v>0.2</v>
      </c>
      <c r="I41">
        <f t="shared" si="10"/>
        <v>5.9195584976759414E-3</v>
      </c>
      <c r="J41" s="3">
        <f t="shared" si="5"/>
        <v>0.20591955849767596</v>
      </c>
      <c r="K41">
        <v>3</v>
      </c>
    </row>
    <row r="42" spans="1:11" x14ac:dyDescent="0.2">
      <c r="A42" t="s">
        <v>12</v>
      </c>
      <c r="B42">
        <v>4.2</v>
      </c>
      <c r="C42" s="3">
        <f>COUNT($B$42:$B$45)</f>
        <v>4</v>
      </c>
      <c r="D42">
        <f t="shared" si="2"/>
        <v>2.1</v>
      </c>
      <c r="E42">
        <f t="shared" si="3"/>
        <v>13.854423602330987</v>
      </c>
      <c r="F42">
        <f>SUM($E$42:$E$45)</f>
        <v>5561.5064967785729</v>
      </c>
      <c r="G42">
        <f t="shared" si="17"/>
        <v>10229.51262694967</v>
      </c>
      <c r="H42">
        <f>$C$42/COUNT($C$26:$C$50)</f>
        <v>0.16</v>
      </c>
      <c r="I42">
        <f t="shared" si="10"/>
        <v>0.54367267528726382</v>
      </c>
      <c r="J42" s="3">
        <f t="shared" si="5"/>
        <v>0.70367267528726385</v>
      </c>
      <c r="K42">
        <v>3</v>
      </c>
    </row>
    <row r="43" spans="1:11" x14ac:dyDescent="0.2">
      <c r="A43" t="s">
        <v>12</v>
      </c>
      <c r="B43">
        <v>8.1999999999999993</v>
      </c>
      <c r="C43" s="3">
        <f t="shared" ref="C43:C45" si="21">COUNT($B$42:$B$45)</f>
        <v>4</v>
      </c>
      <c r="D43">
        <f t="shared" si="2"/>
        <v>4.0999999999999996</v>
      </c>
      <c r="E43">
        <f t="shared" si="3"/>
        <v>52.810172506844417</v>
      </c>
      <c r="F43">
        <f t="shared" ref="F43:F45" si="22">SUM($E$42:$E$45)</f>
        <v>5561.5064967785729</v>
      </c>
      <c r="G43">
        <f t="shared" si="17"/>
        <v>10229.51262694967</v>
      </c>
      <c r="H43">
        <f t="shared" ref="H43:H45" si="23">$C$42/COUNT($C$26:$C$50)</f>
        <v>0.16</v>
      </c>
      <c r="I43">
        <f t="shared" si="10"/>
        <v>0.54367267528726382</v>
      </c>
      <c r="J43" s="3">
        <f t="shared" si="5"/>
        <v>0.70367267528726385</v>
      </c>
      <c r="K43">
        <v>3</v>
      </c>
    </row>
    <row r="44" spans="1:11" x14ac:dyDescent="0.2">
      <c r="A44" t="s">
        <v>12</v>
      </c>
      <c r="B44">
        <v>82</v>
      </c>
      <c r="C44" s="3">
        <f t="shared" si="21"/>
        <v>4</v>
      </c>
      <c r="D44">
        <f t="shared" si="2"/>
        <v>41</v>
      </c>
      <c r="E44">
        <f t="shared" si="3"/>
        <v>5281.0172506844419</v>
      </c>
      <c r="F44">
        <f t="shared" si="22"/>
        <v>5561.5064967785729</v>
      </c>
      <c r="G44">
        <f t="shared" si="17"/>
        <v>10229.51262694967</v>
      </c>
      <c r="H44">
        <f t="shared" si="23"/>
        <v>0.16</v>
      </c>
      <c r="I44">
        <f t="shared" si="10"/>
        <v>0.54367267528726382</v>
      </c>
      <c r="J44" s="3">
        <f t="shared" si="5"/>
        <v>0.70367267528726385</v>
      </c>
      <c r="K44">
        <v>3</v>
      </c>
    </row>
    <row r="45" spans="1:11" x14ac:dyDescent="0.2">
      <c r="A45" t="s">
        <v>12</v>
      </c>
      <c r="B45">
        <v>16.5</v>
      </c>
      <c r="C45" s="3">
        <f t="shared" si="21"/>
        <v>4</v>
      </c>
      <c r="D45">
        <f t="shared" si="2"/>
        <v>8.25</v>
      </c>
      <c r="E45">
        <f t="shared" si="3"/>
        <v>213.8246499849553</v>
      </c>
      <c r="F45">
        <f t="shared" si="22"/>
        <v>5561.5064967785729</v>
      </c>
      <c r="G45">
        <f t="shared" si="17"/>
        <v>10229.51262694967</v>
      </c>
      <c r="H45">
        <f t="shared" si="23"/>
        <v>0.16</v>
      </c>
      <c r="I45">
        <f t="shared" si="10"/>
        <v>0.54367267528726382</v>
      </c>
      <c r="J45" s="3">
        <f t="shared" si="5"/>
        <v>0.70367267528726385</v>
      </c>
      <c r="K45">
        <v>3</v>
      </c>
    </row>
    <row r="46" spans="1:11" x14ac:dyDescent="0.2">
      <c r="A46" t="s">
        <v>22</v>
      </c>
      <c r="B46">
        <v>71.400000000000006</v>
      </c>
      <c r="C46" s="3">
        <f>COUNT($B$46)</f>
        <v>1</v>
      </c>
      <c r="D46">
        <f t="shared" si="2"/>
        <v>35.700000000000003</v>
      </c>
      <c r="E46">
        <f xml:space="preserve"> PI() * (D46 ^ 2)</f>
        <v>4003.928421073656</v>
      </c>
      <c r="F46">
        <f xml:space="preserve"> PI() * (D46 ^ 2)</f>
        <v>4003.928421073656</v>
      </c>
      <c r="G46">
        <f t="shared" si="17"/>
        <v>10229.51262694967</v>
      </c>
      <c r="H46">
        <f>$C$46/COUNT($C$26:$C$50)</f>
        <v>0.04</v>
      </c>
      <c r="I46">
        <f t="shared" si="10"/>
        <v>0.39140949985489032</v>
      </c>
      <c r="J46" s="3">
        <f t="shared" si="5"/>
        <v>0.4314094998548903</v>
      </c>
      <c r="K46">
        <v>3</v>
      </c>
    </row>
    <row r="47" spans="1:11" x14ac:dyDescent="0.2">
      <c r="A47" t="s">
        <v>23</v>
      </c>
      <c r="B47">
        <v>2.2999999999999998</v>
      </c>
      <c r="C47" s="3">
        <f>COUNT($B$47)</f>
        <v>1</v>
      </c>
      <c r="D47">
        <f t="shared" si="2"/>
        <v>1.1499999999999999</v>
      </c>
      <c r="E47">
        <f t="shared" si="3"/>
        <v>4.1547562843725006</v>
      </c>
      <c r="F47">
        <f t="shared" si="3"/>
        <v>54.230171703073609</v>
      </c>
      <c r="G47">
        <f t="shared" si="17"/>
        <v>10229.51262694967</v>
      </c>
      <c r="H47">
        <f>$C$47/COUNT($C$26:$C$50)</f>
        <v>0.04</v>
      </c>
      <c r="I47">
        <f t="shared" si="10"/>
        <v>5.3013446173578319E-3</v>
      </c>
      <c r="J47" s="3">
        <f t="shared" si="5"/>
        <v>4.5301344617357832E-2</v>
      </c>
      <c r="K47">
        <v>3</v>
      </c>
    </row>
    <row r="48" spans="1:11" x14ac:dyDescent="0.2">
      <c r="A48" t="s">
        <v>13</v>
      </c>
      <c r="B48">
        <v>5.5</v>
      </c>
      <c r="C48" s="3">
        <f>COUNT($B$48:$B$50)</f>
        <v>3</v>
      </c>
      <c r="D48">
        <f t="shared" si="2"/>
        <v>2.75</v>
      </c>
      <c r="E48">
        <f t="shared" si="3"/>
        <v>23.758294442772812</v>
      </c>
      <c r="F48">
        <f>SUM($E$48:$E$50)</f>
        <v>29.452431127404314</v>
      </c>
      <c r="G48">
        <f t="shared" si="17"/>
        <v>10229.51262694967</v>
      </c>
      <c r="H48">
        <f>$C$48/COUNT($C$26:$C$50)</f>
        <v>0.12</v>
      </c>
      <c r="I48">
        <f t="shared" si="10"/>
        <v>2.8791626934221506E-3</v>
      </c>
      <c r="J48" s="3">
        <f t="shared" si="5"/>
        <v>0.12287916269342214</v>
      </c>
      <c r="K48">
        <v>3</v>
      </c>
    </row>
    <row r="49" spans="1:11" x14ac:dyDescent="0.2">
      <c r="A49" t="s">
        <v>13</v>
      </c>
      <c r="B49">
        <v>2.5</v>
      </c>
      <c r="C49" s="3">
        <f t="shared" ref="C49:C50" si="24">COUNT($B$48:$B$50)</f>
        <v>3</v>
      </c>
      <c r="D49">
        <f t="shared" si="2"/>
        <v>1.25</v>
      </c>
      <c r="E49">
        <f t="shared" si="3"/>
        <v>4.908738521234052</v>
      </c>
      <c r="F49">
        <f t="shared" ref="F49:F50" si="25">SUM($E$48:$E$50)</f>
        <v>29.452431127404314</v>
      </c>
      <c r="G49">
        <f t="shared" si="17"/>
        <v>10229.51262694967</v>
      </c>
      <c r="H49">
        <f t="shared" ref="H49:H50" si="26">$C$48/COUNT($C$26:$C$50)</f>
        <v>0.12</v>
      </c>
      <c r="I49">
        <f t="shared" si="10"/>
        <v>2.8791626934221506E-3</v>
      </c>
      <c r="J49" s="3">
        <f t="shared" si="5"/>
        <v>0.12287916269342214</v>
      </c>
      <c r="K49">
        <v>3</v>
      </c>
    </row>
    <row r="50" spans="1:11" x14ac:dyDescent="0.2">
      <c r="A50" t="s">
        <v>13</v>
      </c>
      <c r="B50">
        <v>1</v>
      </c>
      <c r="C50" s="3">
        <f t="shared" si="24"/>
        <v>3</v>
      </c>
      <c r="D50">
        <f t="shared" si="2"/>
        <v>0.5</v>
      </c>
      <c r="E50">
        <f t="shared" si="3"/>
        <v>0.78539816339744828</v>
      </c>
      <c r="F50">
        <f t="shared" si="25"/>
        <v>29.452431127404314</v>
      </c>
      <c r="G50">
        <f t="shared" si="17"/>
        <v>10229.51262694967</v>
      </c>
      <c r="H50">
        <f t="shared" si="26"/>
        <v>0.12</v>
      </c>
      <c r="I50">
        <f t="shared" si="10"/>
        <v>2.8791626934221506E-3</v>
      </c>
      <c r="J50" s="3">
        <f t="shared" si="5"/>
        <v>0.12287916269342214</v>
      </c>
      <c r="K50">
        <v>3</v>
      </c>
    </row>
    <row r="51" spans="1:11" x14ac:dyDescent="0.2">
      <c r="A51" t="s">
        <v>21</v>
      </c>
      <c r="B51">
        <v>1</v>
      </c>
      <c r="C51" s="3">
        <f>COUNT($B$51:$B$54)</f>
        <v>4</v>
      </c>
      <c r="D51">
        <f t="shared" si="2"/>
        <v>0.5</v>
      </c>
      <c r="E51">
        <f t="shared" si="3"/>
        <v>0.78539816339744828</v>
      </c>
      <c r="F51">
        <f>SUM($E$51:$E$54)</f>
        <v>7.9639373768501258</v>
      </c>
      <c r="G51">
        <f>SUM($E$51:$E$70)</f>
        <v>3269.8167577460599</v>
      </c>
      <c r="H51">
        <f>$C$51/COUNT($C$51:$C$70)</f>
        <v>0.2</v>
      </c>
      <c r="I51">
        <f t="shared" si="10"/>
        <v>2.4355913394791587E-3</v>
      </c>
      <c r="J51" s="3">
        <f t="shared" si="5"/>
        <v>0.20243559133947917</v>
      </c>
      <c r="K51">
        <v>4</v>
      </c>
    </row>
    <row r="52" spans="1:11" x14ac:dyDescent="0.2">
      <c r="A52" t="s">
        <v>21</v>
      </c>
      <c r="B52">
        <v>2</v>
      </c>
      <c r="C52" s="3">
        <f t="shared" ref="C52:C54" si="27">COUNT($B$51:$B$54)</f>
        <v>4</v>
      </c>
      <c r="D52">
        <f t="shared" si="2"/>
        <v>1</v>
      </c>
      <c r="E52">
        <f t="shared" si="3"/>
        <v>3.1415926535897931</v>
      </c>
      <c r="F52">
        <f t="shared" ref="F52:F55" si="28">SUM($E$51:$E$54)</f>
        <v>7.9639373768501258</v>
      </c>
      <c r="G52">
        <f t="shared" ref="G52:G70" si="29">SUM($E$51:$E$70)</f>
        <v>3269.8167577460599</v>
      </c>
      <c r="H52">
        <f>$C$51/COUNT($C$51:$C$70)</f>
        <v>0.2</v>
      </c>
      <c r="I52">
        <f t="shared" si="10"/>
        <v>2.4355913394791587E-3</v>
      </c>
      <c r="J52" s="3">
        <f t="shared" si="5"/>
        <v>0.20243559133947917</v>
      </c>
      <c r="K52">
        <v>4</v>
      </c>
    </row>
    <row r="53" spans="1:11" x14ac:dyDescent="0.2">
      <c r="A53" t="s">
        <v>21</v>
      </c>
      <c r="B53">
        <v>1.5</v>
      </c>
      <c r="C53" s="3">
        <f t="shared" si="27"/>
        <v>4</v>
      </c>
      <c r="D53">
        <f t="shared" si="2"/>
        <v>0.75</v>
      </c>
      <c r="E53">
        <f t="shared" si="3"/>
        <v>1.7671458676442586</v>
      </c>
      <c r="F53">
        <f t="shared" si="28"/>
        <v>7.9639373768501258</v>
      </c>
      <c r="G53">
        <f t="shared" si="29"/>
        <v>3269.8167577460599</v>
      </c>
      <c r="H53">
        <f>$C$51/COUNT($C$51:$C$70)</f>
        <v>0.2</v>
      </c>
      <c r="I53">
        <f t="shared" si="10"/>
        <v>2.4355913394791587E-3</v>
      </c>
      <c r="J53" s="3">
        <f t="shared" si="5"/>
        <v>0.20243559133947917</v>
      </c>
      <c r="K53">
        <v>4</v>
      </c>
    </row>
    <row r="54" spans="1:11" x14ac:dyDescent="0.2">
      <c r="A54" t="s">
        <v>21</v>
      </c>
      <c r="B54">
        <v>1.7</v>
      </c>
      <c r="C54" s="3">
        <f t="shared" si="27"/>
        <v>4</v>
      </c>
      <c r="D54">
        <f t="shared" si="2"/>
        <v>0.85</v>
      </c>
      <c r="E54">
        <f t="shared" si="3"/>
        <v>2.2698006922186251</v>
      </c>
      <c r="F54">
        <f>SUM($E$51:$E$54)</f>
        <v>7.9639373768501258</v>
      </c>
      <c r="G54">
        <f t="shared" si="29"/>
        <v>3269.8167577460599</v>
      </c>
      <c r="H54">
        <f>$C$51/COUNT($C$51:$C$70)</f>
        <v>0.2</v>
      </c>
      <c r="I54">
        <f t="shared" si="10"/>
        <v>2.4355913394791587E-3</v>
      </c>
      <c r="J54" s="3">
        <f t="shared" si="5"/>
        <v>0.20243559133947917</v>
      </c>
      <c r="K54">
        <v>4</v>
      </c>
    </row>
    <row r="55" spans="1:11" x14ac:dyDescent="0.2">
      <c r="A55" t="s">
        <v>12</v>
      </c>
      <c r="B55">
        <v>61.3</v>
      </c>
      <c r="C55" s="3">
        <f>COUNT($B$55)</f>
        <v>1</v>
      </c>
      <c r="D55">
        <f t="shared" si="2"/>
        <v>30.65</v>
      </c>
      <c r="E55">
        <f t="shared" si="3"/>
        <v>2951.282824616957</v>
      </c>
      <c r="F55">
        <f>E55</f>
        <v>2951.282824616957</v>
      </c>
      <c r="G55">
        <f t="shared" si="29"/>
        <v>3269.8167577460599</v>
      </c>
      <c r="H55">
        <f>$C$55/COUNT($C$51:$C$70)</f>
        <v>0.05</v>
      </c>
      <c r="I55">
        <f t="shared" si="10"/>
        <v>0.90258355231237064</v>
      </c>
      <c r="J55" s="3">
        <f t="shared" si="5"/>
        <v>0.95258355231237068</v>
      </c>
      <c r="K55">
        <v>4</v>
      </c>
    </row>
    <row r="56" spans="1:11" x14ac:dyDescent="0.2">
      <c r="A56" t="s">
        <v>24</v>
      </c>
      <c r="B56">
        <v>1</v>
      </c>
      <c r="C56" s="3">
        <f>COUNT($B$56:$B$58)</f>
        <v>3</v>
      </c>
      <c r="D56">
        <f t="shared" si="2"/>
        <v>0.5</v>
      </c>
      <c r="E56">
        <f t="shared" si="3"/>
        <v>0.78539816339744828</v>
      </c>
      <c r="F56">
        <f>SUM($E$56:$E$58)</f>
        <v>126.99102903973341</v>
      </c>
      <c r="G56">
        <f t="shared" si="29"/>
        <v>3269.8167577460599</v>
      </c>
      <c r="H56">
        <f>$C$56/COUNT($C$51:$C$70)</f>
        <v>0.15</v>
      </c>
      <c r="I56">
        <f t="shared" si="10"/>
        <v>3.8837353420156324E-2</v>
      </c>
      <c r="J56" s="3">
        <f t="shared" si="5"/>
        <v>0.18883735342015631</v>
      </c>
      <c r="K56">
        <v>4</v>
      </c>
    </row>
    <row r="57" spans="1:11" x14ac:dyDescent="0.2">
      <c r="A57" t="s">
        <v>24</v>
      </c>
      <c r="B57">
        <v>11</v>
      </c>
      <c r="C57" s="3">
        <f t="shared" ref="C57:C58" si="30">COUNT($B$56:$B$58)</f>
        <v>3</v>
      </c>
      <c r="D57">
        <f t="shared" si="2"/>
        <v>5.5</v>
      </c>
      <c r="E57">
        <f t="shared" si="3"/>
        <v>95.033177771091246</v>
      </c>
      <c r="F57">
        <f t="shared" ref="F57:F58" si="31">SUM($E$56:$E$58)</f>
        <v>126.99102903973341</v>
      </c>
      <c r="G57">
        <f t="shared" si="29"/>
        <v>3269.8167577460599</v>
      </c>
      <c r="H57">
        <f t="shared" ref="H57:H58" si="32">$C$56/COUNT($C$51:$C$70)</f>
        <v>0.15</v>
      </c>
      <c r="I57">
        <f t="shared" si="10"/>
        <v>3.8837353420156324E-2</v>
      </c>
      <c r="J57" s="3">
        <f t="shared" si="5"/>
        <v>0.18883735342015631</v>
      </c>
      <c r="K57">
        <v>4</v>
      </c>
    </row>
    <row r="58" spans="1:11" x14ac:dyDescent="0.2">
      <c r="A58" t="s">
        <v>24</v>
      </c>
      <c r="B58">
        <v>6.3</v>
      </c>
      <c r="C58" s="3">
        <f t="shared" si="30"/>
        <v>3</v>
      </c>
      <c r="D58">
        <f t="shared" si="2"/>
        <v>3.15</v>
      </c>
      <c r="E58">
        <f t="shared" si="3"/>
        <v>31.17245310524472</v>
      </c>
      <c r="F58">
        <f t="shared" si="31"/>
        <v>126.99102903973341</v>
      </c>
      <c r="G58">
        <f t="shared" si="29"/>
        <v>3269.8167577460599</v>
      </c>
      <c r="H58">
        <f t="shared" si="32"/>
        <v>0.15</v>
      </c>
      <c r="I58">
        <f t="shared" si="10"/>
        <v>3.8837353420156324E-2</v>
      </c>
      <c r="J58" s="3">
        <f t="shared" si="5"/>
        <v>0.18883735342015631</v>
      </c>
      <c r="K58">
        <v>4</v>
      </c>
    </row>
    <row r="59" spans="1:11" x14ac:dyDescent="0.2">
      <c r="A59" t="s">
        <v>18</v>
      </c>
      <c r="B59">
        <v>0.9</v>
      </c>
      <c r="C59" s="3">
        <f>COUNT($B$59)</f>
        <v>1</v>
      </c>
      <c r="D59">
        <f t="shared" si="2"/>
        <v>0.45</v>
      </c>
      <c r="E59">
        <f t="shared" si="3"/>
        <v>0.63617251235193317</v>
      </c>
      <c r="F59">
        <f t="shared" si="3"/>
        <v>1.2714511331215446</v>
      </c>
      <c r="G59">
        <f t="shared" si="29"/>
        <v>3269.8167577460599</v>
      </c>
      <c r="H59">
        <f>$C$59/COUNT($C$51:$C$70)</f>
        <v>0.05</v>
      </c>
      <c r="I59">
        <f t="shared" si="10"/>
        <v>3.8884476633423869E-4</v>
      </c>
      <c r="J59" s="3">
        <f t="shared" si="5"/>
        <v>5.0388844766334241E-2</v>
      </c>
      <c r="K59">
        <v>4</v>
      </c>
    </row>
    <row r="60" spans="1:11" x14ac:dyDescent="0.2">
      <c r="A60" t="s">
        <v>13</v>
      </c>
      <c r="B60">
        <v>4.0999999999999996</v>
      </c>
      <c r="C60" s="3">
        <f>COUNT($B$60:$B$65)</f>
        <v>6</v>
      </c>
      <c r="D60">
        <f t="shared" si="2"/>
        <v>2.0499999999999998</v>
      </c>
      <c r="E60">
        <f t="shared" si="3"/>
        <v>13.202543126711104</v>
      </c>
      <c r="F60">
        <f>SUM($E$60:$E$65)</f>
        <v>48.529752516328337</v>
      </c>
      <c r="G60">
        <f t="shared" si="29"/>
        <v>3269.8167577460599</v>
      </c>
      <c r="H60">
        <f>$C$60/COUNT($C$51:$C$70)</f>
        <v>0.3</v>
      </c>
      <c r="I60">
        <f t="shared" si="10"/>
        <v>1.4841734602210773E-2</v>
      </c>
      <c r="J60" s="3">
        <f t="shared" si="5"/>
        <v>0.31484173460221077</v>
      </c>
      <c r="K60">
        <v>4</v>
      </c>
    </row>
    <row r="61" spans="1:11" x14ac:dyDescent="0.2">
      <c r="A61" t="s">
        <v>13</v>
      </c>
      <c r="B61">
        <v>2.7</v>
      </c>
      <c r="C61" s="3">
        <f t="shared" ref="C61:C65" si="33">COUNT($B$60:$B$65)</f>
        <v>6</v>
      </c>
      <c r="D61">
        <f t="shared" si="2"/>
        <v>1.35</v>
      </c>
      <c r="E61">
        <f t="shared" si="3"/>
        <v>5.7255526111673989</v>
      </c>
      <c r="F61">
        <f t="shared" ref="F61:F65" si="34">SUM($E$60:$E$65)</f>
        <v>48.529752516328337</v>
      </c>
      <c r="G61">
        <f t="shared" si="29"/>
        <v>3269.8167577460599</v>
      </c>
      <c r="H61">
        <f t="shared" ref="H61:H65" si="35">$C$60/COUNT($C$51:$C$70)</f>
        <v>0.3</v>
      </c>
      <c r="I61">
        <f t="shared" si="10"/>
        <v>1.4841734602210773E-2</v>
      </c>
      <c r="J61" s="3">
        <f t="shared" si="5"/>
        <v>0.31484173460221077</v>
      </c>
      <c r="K61">
        <v>4</v>
      </c>
    </row>
    <row r="62" spans="1:11" x14ac:dyDescent="0.2">
      <c r="A62" t="s">
        <v>13</v>
      </c>
      <c r="B62">
        <v>1</v>
      </c>
      <c r="C62" s="3">
        <f t="shared" si="33"/>
        <v>6</v>
      </c>
      <c r="D62">
        <f t="shared" si="2"/>
        <v>0.5</v>
      </c>
      <c r="E62">
        <f t="shared" si="3"/>
        <v>0.78539816339744828</v>
      </c>
      <c r="F62">
        <f t="shared" si="34"/>
        <v>48.529752516328337</v>
      </c>
      <c r="G62">
        <f t="shared" si="29"/>
        <v>3269.8167577460599</v>
      </c>
      <c r="H62">
        <f t="shared" si="35"/>
        <v>0.3</v>
      </c>
      <c r="I62">
        <f t="shared" si="10"/>
        <v>1.4841734602210773E-2</v>
      </c>
      <c r="J62" s="3">
        <f t="shared" si="5"/>
        <v>0.31484173460221077</v>
      </c>
      <c r="K62">
        <v>4</v>
      </c>
    </row>
    <row r="63" spans="1:11" x14ac:dyDescent="0.2">
      <c r="A63" t="s">
        <v>13</v>
      </c>
      <c r="B63">
        <v>2.5</v>
      </c>
      <c r="C63" s="3">
        <f t="shared" si="33"/>
        <v>6</v>
      </c>
      <c r="D63">
        <f t="shared" si="2"/>
        <v>1.25</v>
      </c>
      <c r="E63">
        <f t="shared" si="3"/>
        <v>4.908738521234052</v>
      </c>
      <c r="F63">
        <f t="shared" si="34"/>
        <v>48.529752516328337</v>
      </c>
      <c r="G63">
        <f t="shared" si="29"/>
        <v>3269.8167577460599</v>
      </c>
      <c r="H63">
        <f t="shared" si="35"/>
        <v>0.3</v>
      </c>
      <c r="I63">
        <f t="shared" si="10"/>
        <v>1.4841734602210773E-2</v>
      </c>
      <c r="J63" s="3">
        <f t="shared" si="5"/>
        <v>0.31484173460221077</v>
      </c>
      <c r="K63">
        <v>4</v>
      </c>
    </row>
    <row r="64" spans="1:11" x14ac:dyDescent="0.2">
      <c r="A64" t="s">
        <v>13</v>
      </c>
      <c r="B64">
        <v>4</v>
      </c>
      <c r="C64" s="3">
        <f t="shared" si="33"/>
        <v>6</v>
      </c>
      <c r="D64">
        <f t="shared" si="2"/>
        <v>2</v>
      </c>
      <c r="E64">
        <f t="shared" si="3"/>
        <v>12.566370614359172</v>
      </c>
      <c r="F64">
        <f t="shared" si="34"/>
        <v>48.529752516328337</v>
      </c>
      <c r="G64">
        <f t="shared" si="29"/>
        <v>3269.8167577460599</v>
      </c>
      <c r="H64">
        <f t="shared" si="35"/>
        <v>0.3</v>
      </c>
      <c r="I64">
        <f t="shared" si="10"/>
        <v>1.4841734602210773E-2</v>
      </c>
      <c r="J64" s="3">
        <f t="shared" si="5"/>
        <v>0.31484173460221077</v>
      </c>
      <c r="K64">
        <v>4</v>
      </c>
    </row>
    <row r="65" spans="1:11" x14ac:dyDescent="0.2">
      <c r="A65" t="s">
        <v>13</v>
      </c>
      <c r="B65">
        <v>3.8</v>
      </c>
      <c r="C65" s="3">
        <f t="shared" si="33"/>
        <v>6</v>
      </c>
      <c r="D65">
        <f t="shared" si="2"/>
        <v>1.9</v>
      </c>
      <c r="E65">
        <f t="shared" si="3"/>
        <v>11.341149479459153</v>
      </c>
      <c r="F65">
        <f t="shared" si="34"/>
        <v>48.529752516328337</v>
      </c>
      <c r="G65">
        <f t="shared" si="29"/>
        <v>3269.8167577460599</v>
      </c>
      <c r="H65">
        <f t="shared" si="35"/>
        <v>0.3</v>
      </c>
      <c r="I65">
        <f t="shared" si="10"/>
        <v>1.4841734602210773E-2</v>
      </c>
      <c r="J65" s="3">
        <f t="shared" si="5"/>
        <v>0.31484173460221077</v>
      </c>
      <c r="K65">
        <v>4</v>
      </c>
    </row>
    <row r="66" spans="1:11" x14ac:dyDescent="0.2">
      <c r="A66" t="s">
        <v>14</v>
      </c>
      <c r="B66">
        <v>10.1</v>
      </c>
      <c r="C66" s="3">
        <f>COUNT($B$66)</f>
        <v>1</v>
      </c>
      <c r="D66">
        <f t="shared" si="2"/>
        <v>5.05</v>
      </c>
      <c r="E66">
        <f xml:space="preserve"> PI() * (D66 ^ 2)</f>
        <v>80.118466648173694</v>
      </c>
      <c r="F66">
        <f xml:space="preserve"> PI() * (D66 ^ 2)</f>
        <v>80.118466648173694</v>
      </c>
      <c r="G66">
        <f t="shared" si="29"/>
        <v>3269.8167577460599</v>
      </c>
      <c r="H66">
        <f>$C$66/COUNT($C$51:$C$70)</f>
        <v>0.05</v>
      </c>
      <c r="I66">
        <f t="shared" si="10"/>
        <v>2.4502433189375637E-2</v>
      </c>
      <c r="J66" s="3">
        <f t="shared" si="5"/>
        <v>7.4502433189375633E-2</v>
      </c>
      <c r="K66">
        <v>4</v>
      </c>
    </row>
    <row r="67" spans="1:11" x14ac:dyDescent="0.2">
      <c r="A67" t="s">
        <v>20</v>
      </c>
      <c r="B67">
        <v>1.8</v>
      </c>
      <c r="C67" s="3">
        <f>COUNT($B$67:$B$68)</f>
        <v>2</v>
      </c>
      <c r="D67">
        <f t="shared" si="2"/>
        <v>0.9</v>
      </c>
      <c r="E67">
        <f t="shared" ref="E67:E97" si="36" xml:space="preserve"> PI() * (D67 ^ 2)</f>
        <v>2.5446900494077327</v>
      </c>
      <c r="F67">
        <f>SUM($E$67:$E$68)</f>
        <v>6.0082959499904796</v>
      </c>
      <c r="G67">
        <f t="shared" si="29"/>
        <v>3269.8167577460599</v>
      </c>
      <c r="H67">
        <f>$C$67/COUNT($C$51:$C$70)</f>
        <v>0.1</v>
      </c>
      <c r="I67">
        <f t="shared" si="10"/>
        <v>1.83750234191475E-3</v>
      </c>
      <c r="J67" s="3">
        <f t="shared" ref="J67:J97" si="37">H67+I67</f>
        <v>0.10183750234191476</v>
      </c>
      <c r="K67">
        <v>4</v>
      </c>
    </row>
    <row r="68" spans="1:11" x14ac:dyDescent="0.2">
      <c r="A68" t="s">
        <v>20</v>
      </c>
      <c r="B68">
        <v>2.1</v>
      </c>
      <c r="C68" s="3">
        <f>COUNT($B$67:$B$68)</f>
        <v>2</v>
      </c>
      <c r="D68">
        <f t="shared" ref="D68:D97" si="38">B68/2</f>
        <v>1.05</v>
      </c>
      <c r="E68">
        <f t="shared" si="36"/>
        <v>3.4636059005827469</v>
      </c>
      <c r="F68">
        <f>SUM($E$67:$E$68)</f>
        <v>6.0082959499904796</v>
      </c>
      <c r="G68">
        <f t="shared" si="29"/>
        <v>3269.8167577460599</v>
      </c>
      <c r="H68">
        <f>$C$67/COUNT($C$51:$C$70)</f>
        <v>0.1</v>
      </c>
      <c r="I68">
        <f t="shared" si="10"/>
        <v>1.83750234191475E-3</v>
      </c>
      <c r="J68" s="3">
        <f t="shared" si="37"/>
        <v>0.10183750234191476</v>
      </c>
      <c r="K68">
        <v>4</v>
      </c>
    </row>
    <row r="69" spans="1:11" x14ac:dyDescent="0.2">
      <c r="A69" t="s">
        <v>25</v>
      </c>
      <c r="B69">
        <v>7.8</v>
      </c>
      <c r="C69" s="3">
        <f>COUNT($B$69:$B$70)</f>
        <v>2</v>
      </c>
      <c r="D69">
        <f t="shared" si="38"/>
        <v>3.9</v>
      </c>
      <c r="E69">
        <f t="shared" si="36"/>
        <v>47.783624261100748</v>
      </c>
      <c r="F69">
        <f>SUM($E$69:$E$70)</f>
        <v>48.286279085675112</v>
      </c>
      <c r="G69">
        <f t="shared" si="29"/>
        <v>3269.8167577460599</v>
      </c>
      <c r="H69">
        <f>$C$69/COUNT($C$51:$C$70)</f>
        <v>0.1</v>
      </c>
      <c r="I69">
        <f t="shared" si="10"/>
        <v>1.4767273722995921E-2</v>
      </c>
      <c r="J69" s="3">
        <f t="shared" si="37"/>
        <v>0.11476727372299593</v>
      </c>
      <c r="K69">
        <v>4</v>
      </c>
    </row>
    <row r="70" spans="1:11" x14ac:dyDescent="0.2">
      <c r="A70" t="s">
        <v>25</v>
      </c>
      <c r="B70">
        <v>0.8</v>
      </c>
      <c r="C70" s="3">
        <f>COUNT($B$69:$B$70)</f>
        <v>2</v>
      </c>
      <c r="D70">
        <f t="shared" si="38"/>
        <v>0.4</v>
      </c>
      <c r="E70">
        <f t="shared" si="36"/>
        <v>0.50265482457436694</v>
      </c>
      <c r="F70">
        <f>SUM($E$69:$E$70)</f>
        <v>48.286279085675112</v>
      </c>
      <c r="G70">
        <f t="shared" si="29"/>
        <v>3269.8167577460599</v>
      </c>
      <c r="H70">
        <f>$C$69/COUNT($C$51:$C$70)</f>
        <v>0.1</v>
      </c>
      <c r="I70">
        <f t="shared" si="10"/>
        <v>1.4767273722995921E-2</v>
      </c>
      <c r="J70" s="3">
        <f t="shared" si="37"/>
        <v>0.11476727372299593</v>
      </c>
      <c r="K70">
        <v>4</v>
      </c>
    </row>
    <row r="71" spans="1:11" x14ac:dyDescent="0.2">
      <c r="A71" t="s">
        <v>24</v>
      </c>
      <c r="B71">
        <v>4.5</v>
      </c>
      <c r="C71" s="3">
        <f>COUNT($B$71:$B$92)</f>
        <v>22</v>
      </c>
      <c r="D71">
        <f t="shared" si="38"/>
        <v>2.25</v>
      </c>
      <c r="E71">
        <f t="shared" si="36"/>
        <v>15.904312808798327</v>
      </c>
      <c r="F71">
        <f>SUM($E$71:$E$92)</f>
        <v>465.21489412521044</v>
      </c>
      <c r="G71">
        <f>SUM($E$71:$E$97)</f>
        <v>2451.0077564776848</v>
      </c>
      <c r="H71">
        <f t="shared" ref="H71:H92" si="39">$C$71/COUNT($C$71:$C$97)</f>
        <v>0.81481481481481477</v>
      </c>
      <c r="I71">
        <f t="shared" si="10"/>
        <v>0.18980555769181467</v>
      </c>
      <c r="J71" s="3">
        <f t="shared" si="37"/>
        <v>1.0046203725066294</v>
      </c>
      <c r="K71">
        <v>5</v>
      </c>
    </row>
    <row r="72" spans="1:11" x14ac:dyDescent="0.2">
      <c r="A72" t="s">
        <v>24</v>
      </c>
      <c r="B72">
        <v>3.9</v>
      </c>
      <c r="C72" s="3">
        <f t="shared" ref="C72:C92" si="40">COUNT($B$71:$B$92)</f>
        <v>22</v>
      </c>
      <c r="D72">
        <f t="shared" si="38"/>
        <v>1.95</v>
      </c>
      <c r="E72">
        <f t="shared" si="36"/>
        <v>11.945906065275187</v>
      </c>
      <c r="F72">
        <f t="shared" ref="F72:F92" si="41">SUM($E$71:$E$92)</f>
        <v>465.21489412521044</v>
      </c>
      <c r="G72">
        <f t="shared" ref="G72:G97" si="42">SUM($E$71:$E$97)</f>
        <v>2451.0077564776848</v>
      </c>
      <c r="H72">
        <f t="shared" si="39"/>
        <v>0.81481481481481477</v>
      </c>
      <c r="I72">
        <f t="shared" si="10"/>
        <v>0.18980555769181467</v>
      </c>
      <c r="J72" s="3">
        <f t="shared" si="37"/>
        <v>1.0046203725066294</v>
      </c>
      <c r="K72">
        <v>5</v>
      </c>
    </row>
    <row r="73" spans="1:11" x14ac:dyDescent="0.2">
      <c r="A73" t="s">
        <v>24</v>
      </c>
      <c r="B73">
        <v>2.8</v>
      </c>
      <c r="C73" s="3">
        <f t="shared" si="40"/>
        <v>22</v>
      </c>
      <c r="D73">
        <f t="shared" si="38"/>
        <v>1.4</v>
      </c>
      <c r="E73">
        <f t="shared" si="36"/>
        <v>6.1575216010359934</v>
      </c>
      <c r="F73">
        <f t="shared" si="41"/>
        <v>465.21489412521044</v>
      </c>
      <c r="G73">
        <f t="shared" si="42"/>
        <v>2451.0077564776848</v>
      </c>
      <c r="H73">
        <f t="shared" si="39"/>
        <v>0.81481481481481477</v>
      </c>
      <c r="I73">
        <f t="shared" si="10"/>
        <v>0.18980555769181467</v>
      </c>
      <c r="J73" s="3">
        <f t="shared" si="37"/>
        <v>1.0046203725066294</v>
      </c>
      <c r="K73">
        <v>5</v>
      </c>
    </row>
    <row r="74" spans="1:11" x14ac:dyDescent="0.2">
      <c r="A74" t="s">
        <v>24</v>
      </c>
      <c r="B74">
        <v>4.9000000000000004</v>
      </c>
      <c r="C74" s="3">
        <f t="shared" si="40"/>
        <v>22</v>
      </c>
      <c r="D74">
        <f t="shared" si="38"/>
        <v>2.4500000000000002</v>
      </c>
      <c r="E74">
        <f t="shared" si="36"/>
        <v>18.857409903172737</v>
      </c>
      <c r="F74">
        <f t="shared" si="41"/>
        <v>465.21489412521044</v>
      </c>
      <c r="G74">
        <f t="shared" si="42"/>
        <v>2451.0077564776848</v>
      </c>
      <c r="H74">
        <f t="shared" si="39"/>
        <v>0.81481481481481477</v>
      </c>
      <c r="I74">
        <f t="shared" si="10"/>
        <v>0.18980555769181467</v>
      </c>
      <c r="J74" s="3">
        <f t="shared" si="37"/>
        <v>1.0046203725066294</v>
      </c>
      <c r="K74">
        <v>5</v>
      </c>
    </row>
    <row r="75" spans="1:11" x14ac:dyDescent="0.2">
      <c r="A75" t="s">
        <v>24</v>
      </c>
      <c r="B75">
        <v>4.4000000000000004</v>
      </c>
      <c r="C75" s="3">
        <f t="shared" si="40"/>
        <v>22</v>
      </c>
      <c r="D75">
        <f t="shared" si="38"/>
        <v>2.2000000000000002</v>
      </c>
      <c r="E75">
        <f t="shared" si="36"/>
        <v>15.205308443374602</v>
      </c>
      <c r="F75">
        <f t="shared" si="41"/>
        <v>465.21489412521044</v>
      </c>
      <c r="G75">
        <f t="shared" si="42"/>
        <v>2451.0077564776848</v>
      </c>
      <c r="H75">
        <f t="shared" si="39"/>
        <v>0.81481481481481477</v>
      </c>
      <c r="I75">
        <f t="shared" si="10"/>
        <v>0.18980555769181467</v>
      </c>
      <c r="J75" s="3">
        <f t="shared" si="37"/>
        <v>1.0046203725066294</v>
      </c>
      <c r="K75">
        <v>5</v>
      </c>
    </row>
    <row r="76" spans="1:11" x14ac:dyDescent="0.2">
      <c r="A76" t="s">
        <v>24</v>
      </c>
      <c r="B76">
        <v>5.4</v>
      </c>
      <c r="C76" s="3">
        <f t="shared" si="40"/>
        <v>22</v>
      </c>
      <c r="D76">
        <f t="shared" si="38"/>
        <v>2.7</v>
      </c>
      <c r="E76">
        <f t="shared" si="36"/>
        <v>22.902210444669596</v>
      </c>
      <c r="F76">
        <f t="shared" si="41"/>
        <v>465.21489412521044</v>
      </c>
      <c r="G76">
        <f t="shared" si="42"/>
        <v>2451.0077564776848</v>
      </c>
      <c r="H76">
        <f t="shared" si="39"/>
        <v>0.81481481481481477</v>
      </c>
      <c r="I76">
        <f t="shared" si="10"/>
        <v>0.18980555769181467</v>
      </c>
      <c r="J76" s="3">
        <f t="shared" si="37"/>
        <v>1.0046203725066294</v>
      </c>
      <c r="K76">
        <v>5</v>
      </c>
    </row>
    <row r="77" spans="1:11" x14ac:dyDescent="0.2">
      <c r="A77" t="s">
        <v>24</v>
      </c>
      <c r="B77">
        <v>5.2</v>
      </c>
      <c r="C77" s="3">
        <f t="shared" si="40"/>
        <v>22</v>
      </c>
      <c r="D77">
        <f t="shared" si="38"/>
        <v>2.6</v>
      </c>
      <c r="E77">
        <f t="shared" si="36"/>
        <v>21.237166338267002</v>
      </c>
      <c r="F77">
        <f t="shared" si="41"/>
        <v>465.21489412521044</v>
      </c>
      <c r="G77">
        <f t="shared" si="42"/>
        <v>2451.0077564776848</v>
      </c>
      <c r="H77">
        <f t="shared" si="39"/>
        <v>0.81481481481481477</v>
      </c>
      <c r="I77">
        <f t="shared" si="10"/>
        <v>0.18980555769181467</v>
      </c>
      <c r="J77" s="3">
        <f t="shared" si="37"/>
        <v>1.0046203725066294</v>
      </c>
      <c r="K77">
        <v>5</v>
      </c>
    </row>
    <row r="78" spans="1:11" x14ac:dyDescent="0.2">
      <c r="A78" t="s">
        <v>24</v>
      </c>
      <c r="B78">
        <v>5.7</v>
      </c>
      <c r="C78" s="3">
        <f t="shared" si="40"/>
        <v>22</v>
      </c>
      <c r="D78">
        <f t="shared" si="38"/>
        <v>2.85</v>
      </c>
      <c r="E78">
        <f t="shared" si="36"/>
        <v>25.517586328783096</v>
      </c>
      <c r="F78">
        <f t="shared" si="41"/>
        <v>465.21489412521044</v>
      </c>
      <c r="G78">
        <f t="shared" si="42"/>
        <v>2451.0077564776848</v>
      </c>
      <c r="H78">
        <f t="shared" si="39"/>
        <v>0.81481481481481477</v>
      </c>
      <c r="I78">
        <f t="shared" ref="I78:I97" si="43">F78/G78</f>
        <v>0.18980555769181467</v>
      </c>
      <c r="J78" s="3">
        <f t="shared" si="37"/>
        <v>1.0046203725066294</v>
      </c>
      <c r="K78">
        <v>5</v>
      </c>
    </row>
    <row r="79" spans="1:11" x14ac:dyDescent="0.2">
      <c r="A79" t="s">
        <v>24</v>
      </c>
      <c r="B79">
        <v>4.9000000000000004</v>
      </c>
      <c r="C79" s="3">
        <f t="shared" si="40"/>
        <v>22</v>
      </c>
      <c r="D79">
        <f t="shared" si="38"/>
        <v>2.4500000000000002</v>
      </c>
      <c r="E79">
        <f t="shared" si="36"/>
        <v>18.857409903172737</v>
      </c>
      <c r="F79">
        <f t="shared" si="41"/>
        <v>465.21489412521044</v>
      </c>
      <c r="G79">
        <f t="shared" si="42"/>
        <v>2451.0077564776848</v>
      </c>
      <c r="H79">
        <f t="shared" si="39"/>
        <v>0.81481481481481477</v>
      </c>
      <c r="I79">
        <f t="shared" si="43"/>
        <v>0.18980555769181467</v>
      </c>
      <c r="J79" s="3">
        <f t="shared" si="37"/>
        <v>1.0046203725066294</v>
      </c>
      <c r="K79">
        <v>5</v>
      </c>
    </row>
    <row r="80" spans="1:11" x14ac:dyDescent="0.2">
      <c r="A80" t="s">
        <v>24</v>
      </c>
      <c r="B80">
        <v>5</v>
      </c>
      <c r="C80" s="3">
        <f t="shared" si="40"/>
        <v>22</v>
      </c>
      <c r="D80">
        <f t="shared" si="38"/>
        <v>2.5</v>
      </c>
      <c r="E80">
        <f t="shared" si="36"/>
        <v>19.634954084936208</v>
      </c>
      <c r="F80">
        <f t="shared" si="41"/>
        <v>465.21489412521044</v>
      </c>
      <c r="G80">
        <f t="shared" si="42"/>
        <v>2451.0077564776848</v>
      </c>
      <c r="H80">
        <f t="shared" si="39"/>
        <v>0.81481481481481477</v>
      </c>
      <c r="I80">
        <f t="shared" si="43"/>
        <v>0.18980555769181467</v>
      </c>
      <c r="J80" s="3">
        <f t="shared" si="37"/>
        <v>1.0046203725066294</v>
      </c>
      <c r="K80">
        <v>5</v>
      </c>
    </row>
    <row r="81" spans="1:11" x14ac:dyDescent="0.2">
      <c r="A81" t="s">
        <v>24</v>
      </c>
      <c r="B81">
        <v>7.2</v>
      </c>
      <c r="C81" s="3">
        <f t="shared" si="40"/>
        <v>22</v>
      </c>
      <c r="D81">
        <f t="shared" si="38"/>
        <v>3.6</v>
      </c>
      <c r="E81">
        <f t="shared" si="36"/>
        <v>40.715040790523723</v>
      </c>
      <c r="F81">
        <f t="shared" si="41"/>
        <v>465.21489412521044</v>
      </c>
      <c r="G81">
        <f t="shared" si="42"/>
        <v>2451.0077564776848</v>
      </c>
      <c r="H81">
        <f t="shared" si="39"/>
        <v>0.81481481481481477</v>
      </c>
      <c r="I81">
        <f t="shared" si="43"/>
        <v>0.18980555769181467</v>
      </c>
      <c r="J81" s="3">
        <f t="shared" si="37"/>
        <v>1.0046203725066294</v>
      </c>
      <c r="K81">
        <v>5</v>
      </c>
    </row>
    <row r="82" spans="1:11" x14ac:dyDescent="0.2">
      <c r="A82" t="s">
        <v>24</v>
      </c>
      <c r="B82">
        <v>7.2</v>
      </c>
      <c r="C82" s="3">
        <f t="shared" si="40"/>
        <v>22</v>
      </c>
      <c r="D82">
        <f t="shared" si="38"/>
        <v>3.6</v>
      </c>
      <c r="E82">
        <f t="shared" si="36"/>
        <v>40.715040790523723</v>
      </c>
      <c r="F82">
        <f t="shared" si="41"/>
        <v>465.21489412521044</v>
      </c>
      <c r="G82">
        <f t="shared" si="42"/>
        <v>2451.0077564776848</v>
      </c>
      <c r="H82">
        <f t="shared" si="39"/>
        <v>0.81481481481481477</v>
      </c>
      <c r="I82">
        <f t="shared" si="43"/>
        <v>0.18980555769181467</v>
      </c>
      <c r="J82" s="3">
        <f t="shared" si="37"/>
        <v>1.0046203725066294</v>
      </c>
      <c r="K82">
        <v>5</v>
      </c>
    </row>
    <row r="83" spans="1:11" x14ac:dyDescent="0.2">
      <c r="A83" t="s">
        <v>24</v>
      </c>
      <c r="B83">
        <v>4.0999999999999996</v>
      </c>
      <c r="C83" s="3">
        <f t="shared" si="40"/>
        <v>22</v>
      </c>
      <c r="D83">
        <f t="shared" si="38"/>
        <v>2.0499999999999998</v>
      </c>
      <c r="E83">
        <f t="shared" si="36"/>
        <v>13.202543126711104</v>
      </c>
      <c r="F83">
        <f t="shared" si="41"/>
        <v>465.21489412521044</v>
      </c>
      <c r="G83">
        <f t="shared" si="42"/>
        <v>2451.0077564776848</v>
      </c>
      <c r="H83">
        <f t="shared" si="39"/>
        <v>0.81481481481481477</v>
      </c>
      <c r="I83">
        <f t="shared" si="43"/>
        <v>0.18980555769181467</v>
      </c>
      <c r="J83" s="3">
        <f t="shared" si="37"/>
        <v>1.0046203725066294</v>
      </c>
      <c r="K83">
        <v>5</v>
      </c>
    </row>
    <row r="84" spans="1:11" x14ac:dyDescent="0.2">
      <c r="A84" t="s">
        <v>24</v>
      </c>
      <c r="B84">
        <v>6.3</v>
      </c>
      <c r="C84" s="3">
        <f t="shared" si="40"/>
        <v>22</v>
      </c>
      <c r="D84">
        <f t="shared" si="38"/>
        <v>3.15</v>
      </c>
      <c r="E84">
        <f t="shared" si="36"/>
        <v>31.17245310524472</v>
      </c>
      <c r="F84">
        <f t="shared" si="41"/>
        <v>465.21489412521044</v>
      </c>
      <c r="G84">
        <f t="shared" si="42"/>
        <v>2451.0077564776848</v>
      </c>
      <c r="H84">
        <f t="shared" si="39"/>
        <v>0.81481481481481477</v>
      </c>
      <c r="I84">
        <f t="shared" si="43"/>
        <v>0.18980555769181467</v>
      </c>
      <c r="J84" s="3">
        <f t="shared" si="37"/>
        <v>1.0046203725066294</v>
      </c>
      <c r="K84">
        <v>5</v>
      </c>
    </row>
    <row r="85" spans="1:11" x14ac:dyDescent="0.2">
      <c r="A85" t="s">
        <v>24</v>
      </c>
      <c r="B85">
        <v>4.7</v>
      </c>
      <c r="C85" s="3">
        <f t="shared" si="40"/>
        <v>22</v>
      </c>
      <c r="D85">
        <f t="shared" si="38"/>
        <v>2.35</v>
      </c>
      <c r="E85">
        <f t="shared" si="36"/>
        <v>17.349445429449634</v>
      </c>
      <c r="F85">
        <f t="shared" si="41"/>
        <v>465.21489412521044</v>
      </c>
      <c r="G85">
        <f t="shared" si="42"/>
        <v>2451.0077564776848</v>
      </c>
      <c r="H85">
        <f t="shared" si="39"/>
        <v>0.81481481481481477</v>
      </c>
      <c r="I85">
        <f t="shared" si="43"/>
        <v>0.18980555769181467</v>
      </c>
      <c r="J85" s="3">
        <f t="shared" si="37"/>
        <v>1.0046203725066294</v>
      </c>
      <c r="K85">
        <v>5</v>
      </c>
    </row>
    <row r="86" spans="1:11" x14ac:dyDescent="0.2">
      <c r="A86" t="s">
        <v>24</v>
      </c>
      <c r="B86">
        <v>6.4</v>
      </c>
      <c r="C86" s="3">
        <f t="shared" si="40"/>
        <v>22</v>
      </c>
      <c r="D86">
        <f t="shared" si="38"/>
        <v>3.2</v>
      </c>
      <c r="E86">
        <f t="shared" si="36"/>
        <v>32.169908772759484</v>
      </c>
      <c r="F86">
        <f t="shared" si="41"/>
        <v>465.21489412521044</v>
      </c>
      <c r="G86">
        <f t="shared" si="42"/>
        <v>2451.0077564776848</v>
      </c>
      <c r="H86">
        <f t="shared" si="39"/>
        <v>0.81481481481481477</v>
      </c>
      <c r="I86">
        <f t="shared" si="43"/>
        <v>0.18980555769181467</v>
      </c>
      <c r="J86" s="3">
        <f t="shared" si="37"/>
        <v>1.0046203725066294</v>
      </c>
      <c r="K86">
        <v>5</v>
      </c>
    </row>
    <row r="87" spans="1:11" x14ac:dyDescent="0.2">
      <c r="A87" t="s">
        <v>24</v>
      </c>
      <c r="B87">
        <v>5.2</v>
      </c>
      <c r="C87" s="3">
        <f t="shared" si="40"/>
        <v>22</v>
      </c>
      <c r="D87">
        <f t="shared" si="38"/>
        <v>2.6</v>
      </c>
      <c r="E87">
        <f t="shared" si="36"/>
        <v>21.237166338267002</v>
      </c>
      <c r="F87">
        <f t="shared" si="41"/>
        <v>465.21489412521044</v>
      </c>
      <c r="G87">
        <f t="shared" si="42"/>
        <v>2451.0077564776848</v>
      </c>
      <c r="H87">
        <f t="shared" si="39"/>
        <v>0.81481481481481477</v>
      </c>
      <c r="I87">
        <f t="shared" si="43"/>
        <v>0.18980555769181467</v>
      </c>
      <c r="J87" s="3">
        <f t="shared" si="37"/>
        <v>1.0046203725066294</v>
      </c>
      <c r="K87">
        <v>5</v>
      </c>
    </row>
    <row r="88" spans="1:11" x14ac:dyDescent="0.2">
      <c r="A88" t="s">
        <v>24</v>
      </c>
      <c r="B88">
        <v>4.0999999999999996</v>
      </c>
      <c r="C88" s="3">
        <f t="shared" si="40"/>
        <v>22</v>
      </c>
      <c r="D88">
        <f t="shared" si="38"/>
        <v>2.0499999999999998</v>
      </c>
      <c r="E88">
        <f t="shared" si="36"/>
        <v>13.202543126711104</v>
      </c>
      <c r="F88">
        <f t="shared" si="41"/>
        <v>465.21489412521044</v>
      </c>
      <c r="G88">
        <f t="shared" si="42"/>
        <v>2451.0077564776848</v>
      </c>
      <c r="H88">
        <f t="shared" si="39"/>
        <v>0.81481481481481477</v>
      </c>
      <c r="I88">
        <f t="shared" si="43"/>
        <v>0.18980555769181467</v>
      </c>
      <c r="J88" s="3">
        <f t="shared" si="37"/>
        <v>1.0046203725066294</v>
      </c>
      <c r="K88">
        <v>5</v>
      </c>
    </row>
    <row r="89" spans="1:11" x14ac:dyDescent="0.2">
      <c r="A89" t="s">
        <v>24</v>
      </c>
      <c r="B89">
        <v>4.4000000000000004</v>
      </c>
      <c r="C89" s="3">
        <f t="shared" si="40"/>
        <v>22</v>
      </c>
      <c r="D89">
        <f t="shared" si="38"/>
        <v>2.2000000000000002</v>
      </c>
      <c r="E89">
        <f t="shared" si="36"/>
        <v>15.205308443374602</v>
      </c>
      <c r="F89">
        <f t="shared" si="41"/>
        <v>465.21489412521044</v>
      </c>
      <c r="G89">
        <f t="shared" si="42"/>
        <v>2451.0077564776848</v>
      </c>
      <c r="H89">
        <f t="shared" si="39"/>
        <v>0.81481481481481477</v>
      </c>
      <c r="I89">
        <f t="shared" si="43"/>
        <v>0.18980555769181467</v>
      </c>
      <c r="J89" s="3">
        <f t="shared" si="37"/>
        <v>1.0046203725066294</v>
      </c>
      <c r="K89">
        <v>5</v>
      </c>
    </row>
    <row r="90" spans="1:11" x14ac:dyDescent="0.2">
      <c r="A90" t="s">
        <v>24</v>
      </c>
      <c r="B90">
        <v>4.2</v>
      </c>
      <c r="C90" s="3">
        <f t="shared" si="40"/>
        <v>22</v>
      </c>
      <c r="D90">
        <f t="shared" si="38"/>
        <v>2.1</v>
      </c>
      <c r="E90">
        <f t="shared" si="36"/>
        <v>13.854423602330987</v>
      </c>
      <c r="F90">
        <f t="shared" si="41"/>
        <v>465.21489412521044</v>
      </c>
      <c r="G90">
        <f t="shared" si="42"/>
        <v>2451.0077564776848</v>
      </c>
      <c r="H90">
        <f t="shared" si="39"/>
        <v>0.81481481481481477</v>
      </c>
      <c r="I90">
        <f t="shared" si="43"/>
        <v>0.18980555769181467</v>
      </c>
      <c r="J90" s="3">
        <f t="shared" si="37"/>
        <v>1.0046203725066294</v>
      </c>
      <c r="K90">
        <v>5</v>
      </c>
    </row>
    <row r="91" spans="1:11" x14ac:dyDescent="0.2">
      <c r="A91" t="s">
        <v>24</v>
      </c>
      <c r="B91">
        <v>4.2</v>
      </c>
      <c r="C91" s="3">
        <f t="shared" si="40"/>
        <v>22</v>
      </c>
      <c r="D91">
        <f t="shared" si="38"/>
        <v>2.1</v>
      </c>
      <c r="E91">
        <f t="shared" si="36"/>
        <v>13.854423602330987</v>
      </c>
      <c r="F91">
        <f t="shared" si="41"/>
        <v>465.21489412521044</v>
      </c>
      <c r="G91">
        <f t="shared" si="42"/>
        <v>2451.0077564776848</v>
      </c>
      <c r="H91">
        <f t="shared" si="39"/>
        <v>0.81481481481481477</v>
      </c>
      <c r="I91">
        <f t="shared" si="43"/>
        <v>0.18980555769181467</v>
      </c>
      <c r="J91" s="3">
        <f t="shared" si="37"/>
        <v>1.0046203725066294</v>
      </c>
      <c r="K91">
        <v>5</v>
      </c>
    </row>
    <row r="92" spans="1:11" x14ac:dyDescent="0.2">
      <c r="A92" t="s">
        <v>24</v>
      </c>
      <c r="B92">
        <v>6.8</v>
      </c>
      <c r="C92" s="3">
        <f t="shared" si="40"/>
        <v>22</v>
      </c>
      <c r="D92">
        <f t="shared" si="38"/>
        <v>3.4</v>
      </c>
      <c r="E92">
        <f t="shared" si="36"/>
        <v>36.316811075498002</v>
      </c>
      <c r="F92">
        <f t="shared" si="41"/>
        <v>465.21489412521044</v>
      </c>
      <c r="G92">
        <f t="shared" si="42"/>
        <v>2451.0077564776848</v>
      </c>
      <c r="H92">
        <f t="shared" si="39"/>
        <v>0.81481481481481477</v>
      </c>
      <c r="I92">
        <f t="shared" si="43"/>
        <v>0.18980555769181467</v>
      </c>
      <c r="J92" s="3">
        <f t="shared" si="37"/>
        <v>1.0046203725066294</v>
      </c>
      <c r="K92">
        <v>5</v>
      </c>
    </row>
    <row r="93" spans="1:11" x14ac:dyDescent="0.2">
      <c r="A93" t="s">
        <v>21</v>
      </c>
      <c r="B93">
        <v>5.6</v>
      </c>
      <c r="C93" s="3">
        <f>COUNT($B$93:$B$95)</f>
        <v>3</v>
      </c>
      <c r="D93">
        <f t="shared" si="38"/>
        <v>2.8</v>
      </c>
      <c r="E93">
        <f t="shared" si="36"/>
        <v>24.630086404143974</v>
      </c>
      <c r="F93">
        <f>SUM($E$93:$E$95)</f>
        <v>115.58704770720246</v>
      </c>
      <c r="G93">
        <f t="shared" si="42"/>
        <v>2451.0077564776848</v>
      </c>
      <c r="H93">
        <f>$C$93/COUNT($C$71:$C$97)</f>
        <v>0.1111111111111111</v>
      </c>
      <c r="I93">
        <f t="shared" si="43"/>
        <v>4.7158988951267654E-2</v>
      </c>
      <c r="J93" s="3">
        <f t="shared" si="37"/>
        <v>0.15827010006237877</v>
      </c>
      <c r="K93">
        <v>5</v>
      </c>
    </row>
    <row r="94" spans="1:11" x14ac:dyDescent="0.2">
      <c r="A94" t="s">
        <v>21</v>
      </c>
      <c r="B94">
        <v>9</v>
      </c>
      <c r="C94" s="3">
        <f t="shared" ref="C94:C95" si="44">COUNT($B$93:$B$95)</f>
        <v>3</v>
      </c>
      <c r="D94">
        <f t="shared" si="38"/>
        <v>4.5</v>
      </c>
      <c r="E94">
        <f t="shared" si="36"/>
        <v>63.617251235193308</v>
      </c>
      <c r="F94">
        <f t="shared" ref="F94:F95" si="45">SUM($E$93:$E$95)</f>
        <v>115.58704770720246</v>
      </c>
      <c r="G94">
        <f t="shared" si="42"/>
        <v>2451.0077564776848</v>
      </c>
      <c r="H94">
        <f t="shared" ref="H94:H95" si="46">$C$93/COUNT($C$71:$C$97)</f>
        <v>0.1111111111111111</v>
      </c>
      <c r="I94">
        <f t="shared" si="43"/>
        <v>4.7158988951267654E-2</v>
      </c>
      <c r="J94" s="3">
        <f t="shared" si="37"/>
        <v>0.15827010006237877</v>
      </c>
      <c r="K94">
        <v>5</v>
      </c>
    </row>
    <row r="95" spans="1:11" x14ac:dyDescent="0.2">
      <c r="A95" t="s">
        <v>21</v>
      </c>
      <c r="B95">
        <v>5.9</v>
      </c>
      <c r="C95" s="3">
        <f t="shared" si="44"/>
        <v>3</v>
      </c>
      <c r="D95">
        <f t="shared" si="38"/>
        <v>2.95</v>
      </c>
      <c r="E95">
        <f t="shared" si="36"/>
        <v>27.339710067865177</v>
      </c>
      <c r="F95">
        <f t="shared" si="45"/>
        <v>115.58704770720246</v>
      </c>
      <c r="G95">
        <f t="shared" si="42"/>
        <v>2451.0077564776848</v>
      </c>
      <c r="H95">
        <f t="shared" si="46"/>
        <v>0.1111111111111111</v>
      </c>
      <c r="I95">
        <f t="shared" si="43"/>
        <v>4.7158988951267654E-2</v>
      </c>
      <c r="J95" s="3">
        <f t="shared" si="37"/>
        <v>0.15827010006237877</v>
      </c>
      <c r="K95">
        <v>5</v>
      </c>
    </row>
    <row r="96" spans="1:11" x14ac:dyDescent="0.2">
      <c r="A96" t="s">
        <v>22</v>
      </c>
      <c r="B96">
        <v>33.9</v>
      </c>
      <c r="C96" s="3">
        <f>COUNT($B$96:$B$97)</f>
        <v>2</v>
      </c>
      <c r="D96">
        <f t="shared" si="38"/>
        <v>16.95</v>
      </c>
      <c r="E96">
        <f t="shared" si="36"/>
        <v>902.58742335798138</v>
      </c>
      <c r="F96">
        <f>SUM($E$96:$E$97)</f>
        <v>1870.2058146452716</v>
      </c>
      <c r="G96">
        <f t="shared" si="42"/>
        <v>2451.0077564776848</v>
      </c>
      <c r="H96">
        <f>$C$96/COUNT($C$71:$C$97)</f>
        <v>7.407407407407407E-2</v>
      </c>
      <c r="I96">
        <f t="shared" si="43"/>
        <v>0.76303545335691758</v>
      </c>
      <c r="J96" s="3">
        <f t="shared" si="37"/>
        <v>0.83710952743099165</v>
      </c>
      <c r="K96">
        <v>5</v>
      </c>
    </row>
    <row r="97" spans="1:11" x14ac:dyDescent="0.2">
      <c r="A97" t="s">
        <v>22</v>
      </c>
      <c r="B97">
        <v>35.1</v>
      </c>
      <c r="C97" s="3">
        <f>COUNT($B$96:$B$97)</f>
        <v>2</v>
      </c>
      <c r="D97">
        <f t="shared" si="38"/>
        <v>17.55</v>
      </c>
      <c r="E97">
        <f t="shared" si="36"/>
        <v>967.61839128729025</v>
      </c>
      <c r="F97">
        <f>SUM($E$96:$E$97)</f>
        <v>1870.2058146452716</v>
      </c>
      <c r="G97">
        <f t="shared" si="42"/>
        <v>2451.0077564776848</v>
      </c>
      <c r="H97">
        <f>$C$96/COUNT($C$71:$C$97)</f>
        <v>7.407407407407407E-2</v>
      </c>
      <c r="I97">
        <f t="shared" si="43"/>
        <v>0.76303545335691758</v>
      </c>
      <c r="J97" s="3">
        <f t="shared" si="37"/>
        <v>0.83710952743099165</v>
      </c>
      <c r="K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Hardison</dc:creator>
  <cp:lastModifiedBy>Sean Hardison</cp:lastModifiedBy>
  <dcterms:created xsi:type="dcterms:W3CDTF">2020-02-21T19:05:10Z</dcterms:created>
  <dcterms:modified xsi:type="dcterms:W3CDTF">2020-02-24T04:06:11Z</dcterms:modified>
</cp:coreProperties>
</file>