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<sst xmlns="http://schemas.openxmlformats.org/spreadsheetml/2006/main" count="1795" uniqueCount="577">
  <si>
    <t>State</t>
  </si>
  <si>
    <t>CD#</t>
  </si>
  <si>
    <t>2018 Cook PVI Score</t>
  </si>
  <si>
    <t>2018 Winner</t>
  </si>
  <si>
    <t>Party</t>
  </si>
  <si>
    <t>Dem Votes</t>
  </si>
  <si>
    <t>GOP Votes</t>
  </si>
  <si>
    <t>Other Votes</t>
  </si>
  <si>
    <t>Dem %</t>
  </si>
  <si>
    <t>GOP %</t>
  </si>
  <si>
    <t>Other %</t>
  </si>
  <si>
    <t>Dem Margin%</t>
  </si>
  <si>
    <t>2016 Clinton Margin</t>
  </si>
  <si>
    <t>Swing vs. 2016 Prez</t>
  </si>
  <si>
    <t>2016 Total Votes Cast</t>
  </si>
  <si>
    <t xml:space="preserve">Raw Votes vs. 2016 </t>
  </si>
  <si>
    <t>Final?</t>
  </si>
  <si>
    <r>
      <t xml:space="preserve">Current Totals: </t>
    </r>
    <r>
      <rPr>
        <color rgb="FF0000FF"/>
      </rPr>
      <t>228D</t>
    </r>
    <r>
      <t>,</t>
    </r>
    <r>
      <rPr>
        <color rgb="FFFF0000"/>
      </rPr>
      <t xml:space="preserve"> 200R</t>
    </r>
    <r>
      <t xml:space="preserve">, </t>
    </r>
    <r>
      <rPr>
        <color rgb="FFFF9900"/>
      </rPr>
      <t>7 Too Close to Call</t>
    </r>
  </si>
  <si>
    <t>D</t>
  </si>
  <si>
    <r>
      <t xml:space="preserve">Compiled by: David Wasserman &amp; Ally Flinn, Cook Political Report. @Redistrict/@CookPolitical. </t>
    </r>
    <r>
      <rPr>
        <i/>
      </rPr>
      <t>Italics</t>
    </r>
    <r>
      <t xml:space="preserve"> denotes freshman, </t>
    </r>
    <r>
      <rPr>
        <b/>
      </rPr>
      <t>Bold</t>
    </r>
    <r>
      <t xml:space="preserve"> denotes party change.</t>
    </r>
  </si>
  <si>
    <t>Alabama</t>
  </si>
  <si>
    <t>R+15</t>
  </si>
  <si>
    <t>Bradley Byrne</t>
  </si>
  <si>
    <t>R</t>
  </si>
  <si>
    <t>R+16</t>
  </si>
  <si>
    <t>Martha Roby</t>
  </si>
  <si>
    <t>Mike Rogers</t>
  </si>
  <si>
    <t>R+30</t>
  </si>
  <si>
    <t>Robert Aderholt</t>
  </si>
  <si>
    <t>R+18</t>
  </si>
  <si>
    <t>Mo Brooks</t>
  </si>
  <si>
    <t>R+26</t>
  </si>
  <si>
    <t>Gary Palmer</t>
  </si>
  <si>
    <t>D+20</t>
  </si>
  <si>
    <t>Terri Sewell</t>
  </si>
  <si>
    <t>N/A</t>
  </si>
  <si>
    <t>Alaska</t>
  </si>
  <si>
    <t>AL</t>
  </si>
  <si>
    <t>R+9</t>
  </si>
  <si>
    <t>Don Young</t>
  </si>
  <si>
    <t>Arizona</t>
  </si>
  <si>
    <t>R+2</t>
  </si>
  <si>
    <t>Tom O'Halleran</t>
  </si>
  <si>
    <t>R+1</t>
  </si>
  <si>
    <t>Ann Kirkpatrick</t>
  </si>
  <si>
    <t>D+13</t>
  </si>
  <si>
    <t>Raul Grijalva</t>
  </si>
  <si>
    <t>R+21</t>
  </si>
  <si>
    <t>Paul Gosar</t>
  </si>
  <si>
    <t>Andy Biggs</t>
  </si>
  <si>
    <t>David Schweikert</t>
  </si>
  <si>
    <t>D+23</t>
  </si>
  <si>
    <t>Ruben Gallego</t>
  </si>
  <si>
    <t>R+13</t>
  </si>
  <si>
    <t>Debbie Lesko</t>
  </si>
  <si>
    <t>D+4</t>
  </si>
  <si>
    <t>Greg Stanton</t>
  </si>
  <si>
    <t>Arkansas</t>
  </si>
  <si>
    <t>R+17</t>
  </si>
  <si>
    <t>Rick Crawford</t>
  </si>
  <si>
    <t>R+7</t>
  </si>
  <si>
    <t>French Hill</t>
  </si>
  <si>
    <t>R+19</t>
  </si>
  <si>
    <t>Steve Womack</t>
  </si>
  <si>
    <t>Bruce Westerman</t>
  </si>
  <si>
    <t>California</t>
  </si>
  <si>
    <t>R+11</t>
  </si>
  <si>
    <t>Doug La Malfa</t>
  </si>
  <si>
    <t>D+22</t>
  </si>
  <si>
    <t>Jared Huffman</t>
  </si>
  <si>
    <t>D+5</t>
  </si>
  <si>
    <t>John Garamendi</t>
  </si>
  <si>
    <t>R+10</t>
  </si>
  <si>
    <t>Tom McClintock</t>
  </si>
  <si>
    <t>D+21</t>
  </si>
  <si>
    <t>Mike Thompson</t>
  </si>
  <si>
    <t>Doris Matsui</t>
  </si>
  <si>
    <t>D+3</t>
  </si>
  <si>
    <t>Ami Bera</t>
  </si>
  <si>
    <t>Paul Cook</t>
  </si>
  <si>
    <t>D+8</t>
  </si>
  <si>
    <t>Jerry McNerney</t>
  </si>
  <si>
    <t>EVEN</t>
  </si>
  <si>
    <t>Mark DeSaulnier</t>
  </si>
  <si>
    <t>D+37</t>
  </si>
  <si>
    <t>Nancy Pelosi</t>
  </si>
  <si>
    <t>D+40</t>
  </si>
  <si>
    <t>Barbara Lee</t>
  </si>
  <si>
    <t>D+27</t>
  </si>
  <si>
    <t>Jackie Speier</t>
  </si>
  <si>
    <t>Eric Swalwell</t>
  </si>
  <si>
    <t>D+9</t>
  </si>
  <si>
    <t>Jim Costa</t>
  </si>
  <si>
    <t>D+25</t>
  </si>
  <si>
    <t>Ro Khanna</t>
  </si>
  <si>
    <t>Anna Eshoo</t>
  </si>
  <si>
    <t>D+24</t>
  </si>
  <si>
    <t>Zoe Lofgren</t>
  </si>
  <si>
    <t>Jimmy Panetta</t>
  </si>
  <si>
    <t>David Valadao</t>
  </si>
  <si>
    <t>R+8</t>
  </si>
  <si>
    <t>Devin Nunes</t>
  </si>
  <si>
    <t>R+14</t>
  </si>
  <si>
    <t>Kevin McCarthy</t>
  </si>
  <si>
    <t>D+7</t>
  </si>
  <si>
    <t>Salud Carbajal</t>
  </si>
  <si>
    <t>Katie Hill</t>
  </si>
  <si>
    <t>Julia Brownley</t>
  </si>
  <si>
    <t>D+16</t>
  </si>
  <si>
    <t>Judy Chu</t>
  </si>
  <si>
    <t>Adam Schiff</t>
  </si>
  <si>
    <t>D+29</t>
  </si>
  <si>
    <t>Tony Cardenas</t>
  </si>
  <si>
    <t>D+18</t>
  </si>
  <si>
    <t>Brad Sherman</t>
  </si>
  <si>
    <t>Pete Aguilar</t>
  </si>
  <si>
    <t>D+17</t>
  </si>
  <si>
    <t>Grace Napolitano</t>
  </si>
  <si>
    <t>Ted Lieu</t>
  </si>
  <si>
    <t>D+35</t>
  </si>
  <si>
    <t>Jimmy Gomez</t>
  </si>
  <si>
    <t>D+19</t>
  </si>
  <si>
    <t>Norma Torres</t>
  </si>
  <si>
    <t>D+2</t>
  </si>
  <si>
    <t>Raul Ruiz</t>
  </si>
  <si>
    <t>Karen Bass</t>
  </si>
  <si>
    <t>Linda Sanchez</t>
  </si>
  <si>
    <t>D+33</t>
  </si>
  <si>
    <t>Lucille Roybal-Allard</t>
  </si>
  <si>
    <t>D+12</t>
  </si>
  <si>
    <t>Mark Takano</t>
  </si>
  <si>
    <t>Ken Calvert</t>
  </si>
  <si>
    <t>Maxine Waters</t>
  </si>
  <si>
    <t>Nanette Barragan</t>
  </si>
  <si>
    <t>R+3</t>
  </si>
  <si>
    <t>D+15</t>
  </si>
  <si>
    <t>Lou Correa</t>
  </si>
  <si>
    <t>Alan Lowenthal</t>
  </si>
  <si>
    <t>R+4</t>
  </si>
  <si>
    <t>Harley Rouda</t>
  </si>
  <si>
    <t>Mike Levin</t>
  </si>
  <si>
    <t>Duncan Hunter</t>
  </si>
  <si>
    <t>Juan Vargas</t>
  </si>
  <si>
    <t>D+6</t>
  </si>
  <si>
    <t>Scott Peters</t>
  </si>
  <si>
    <t>D+14</t>
  </si>
  <si>
    <t>Susan Davis</t>
  </si>
  <si>
    <t>Colorado</t>
  </si>
  <si>
    <t>Diana DeGette</t>
  </si>
  <si>
    <t>Joe Neguse</t>
  </si>
  <si>
    <t>R+6</t>
  </si>
  <si>
    <t>Scott Tipton</t>
  </si>
  <si>
    <t>Ken Buck</t>
  </si>
  <si>
    <t>Doug Lamborn</t>
  </si>
  <si>
    <t>Jason Crow</t>
  </si>
  <si>
    <t>Ed Perlmutter</t>
  </si>
  <si>
    <t>Connecticut</t>
  </si>
  <si>
    <t>John Larson</t>
  </si>
  <si>
    <t>Joe Courtney</t>
  </si>
  <si>
    <t>Rosa DeLauro</t>
  </si>
  <si>
    <t>Jim Himes</t>
  </si>
  <si>
    <t>Jahana Hayes</t>
  </si>
  <si>
    <t>Delaware</t>
  </si>
  <si>
    <t>Lisa Blunt Rochester</t>
  </si>
  <si>
    <t>x</t>
  </si>
  <si>
    <t>Florida</t>
  </si>
  <si>
    <t>R+22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</si>
  <si>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</si>
  <si>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</si>
  <si>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</si>
  <si>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</si>
  <si>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</si>
  <si>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</si>
  <si>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</si>
  <si>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</si>
  <si>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</si>
  <si>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D+11</t>
  </si>
  <si>
    <t>Val Demings</t>
  </si>
  <si>
    <t>Dan Webster</t>
  </si>
  <si>
    <t>Gus Bilirakis</t>
  </si>
  <si>
    <t>Charlie Crist</t>
  </si>
  <si>
    <t>Kathy Castor</t>
  </si>
  <si>
    <t>Ross Spano</t>
  </si>
  <si>
    <t>Vern Buchanan</t>
  </si>
  <si>
    <t>Greg Steube</t>
  </si>
  <si>
    <t>R+5</t>
  </si>
  <si>
    <t>Brian Mast</t>
  </si>
  <si>
    <t>Francis Rooney</t>
  </si>
  <si>
    <t>D+31</t>
  </si>
  <si>
    <t>Alcee Hastings</t>
  </si>
  <si>
    <t>Lois Frankel</t>
  </si>
  <si>
    <t>Ted Deutch</t>
  </si>
  <si>
    <t>Debbie Wasserman Schultz</t>
  </si>
  <si>
    <t>D+34</t>
  </si>
  <si>
    <t>Frederica Wilson</t>
  </si>
  <si>
    <t>Mario Diaz-Balart</t>
  </si>
  <si>
    <t>Debbie Mucarsel-Powell</t>
  </si>
  <si>
    <t>Donna Shalala</t>
  </si>
  <si>
    <t>Georgia</t>
  </si>
  <si>
    <t>Buddy Carter</t>
  </si>
  <si>
    <t>Sanford Bishop</t>
  </si>
  <si>
    <t>Drew Ferguson</t>
  </si>
  <si>
    <t>Hank Johnson</t>
  </si>
  <si>
    <t>John Lewis</t>
  </si>
  <si>
    <t>Lucy McBath</t>
  </si>
  <si>
    <t>Austin Scott</t>
  </si>
  <si>
    <t>R+31</t>
  </si>
  <si>
    <t>Doug Collins</t>
  </si>
  <si>
    <t>Jody Hice</t>
  </si>
  <si>
    <t>Barry Loudermilk</t>
  </si>
  <si>
    <t>Rick Allen</t>
  </si>
  <si>
    <t>David Scott</t>
  </si>
  <si>
    <t>R+27</t>
  </si>
  <si>
    <t>Tom Graves</t>
  </si>
  <si>
    <t>Hawaii</t>
  </si>
  <si>
    <t>Ed Case</t>
  </si>
  <si>
    <t>Tulsi Gabbard</t>
  </si>
  <si>
    <t>Idaho</t>
  </si>
  <si>
    <t>Russ Fulcher</t>
  </si>
  <si>
    <t>Mike Simpson</t>
  </si>
  <si>
    <t>Illinois</t>
  </si>
  <si>
    <t>Bobby Rush</t>
  </si>
  <si>
    <t>Robin Kelly</t>
  </si>
  <si>
    <t>Dan Lipinski</t>
  </si>
  <si>
    <t>Chuy Garcia</t>
  </si>
  <si>
    <t>Mike Quigley</t>
  </si>
  <si>
    <t>Sean Casten</t>
  </si>
  <si>
    <t>D+38</t>
  </si>
  <si>
    <t>Danny Davis</t>
  </si>
  <si>
    <t>Raja Krishnamoorthi</t>
  </si>
  <si>
    <t>Jan Schakowsky</t>
  </si>
  <si>
    <t>D+10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</si>
  <si>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</si>
  <si>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</si>
  <si>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</si>
  <si>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</si>
  <si>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</si>
  <si>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</si>
  <si>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</si>
  <si>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</si>
  <si>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Darin LaHood</t>
  </si>
  <si>
    <t>Indiana</t>
  </si>
  <si>
    <t>Peter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</si>
  <si>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</si>
  <si>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</si>
  <si>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</si>
  <si>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</si>
  <si>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</si>
  <si>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</si>
  <si>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</si>
  <si>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</si>
  <si>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Iowa</t>
  </si>
  <si>
    <t>D+1</t>
  </si>
  <si>
    <t>Abby Finkenauer</t>
  </si>
  <si>
    <t>Dave Loebsack</t>
  </si>
  <si>
    <t>Cindy Axne</t>
  </si>
  <si>
    <t>Steve King</t>
  </si>
  <si>
    <t>Kansas</t>
  </si>
  <si>
    <t>R+24</t>
  </si>
  <si>
    <t>Roger Marshall</t>
  </si>
  <si>
    <t>Steve Watkins</t>
  </si>
  <si>
    <t>Sharice Davids</t>
  </si>
  <si>
    <t>Ron Estes</t>
  </si>
  <si>
    <t>Kentucky</t>
  </si>
  <si>
    <t>R+23</t>
  </si>
  <si>
    <t>James Comer</t>
  </si>
  <si>
    <t>Brett Guthrie</t>
  </si>
  <si>
    <t>John Yarmuth</t>
  </si>
  <si>
    <t>Thomas Massie</t>
  </si>
  <si>
    <t>Hal Rogers</t>
  </si>
  <si>
    <t>Andy Barr</t>
  </si>
  <si>
    <t>Louisiana</t>
  </si>
  <si>
    <t>Steve Scalise</t>
  </si>
  <si>
    <t>Cedric Richmond</t>
  </si>
  <si>
    <t>R+20</t>
  </si>
  <si>
    <t>Clay Higgins</t>
  </si>
  <si>
    <t>Mike Johnson</t>
  </si>
  <si>
    <t>Ralph Abraham</t>
  </si>
  <si>
    <t>Garret Graves</t>
  </si>
  <si>
    <t>Maine</t>
  </si>
  <si>
    <t>Chellie Pingree</t>
  </si>
  <si>
    <t>Maryland</t>
  </si>
  <si>
    <t>Andy Harris</t>
  </si>
  <si>
    <t>Dutch Ruppersberger</t>
  </si>
  <si>
    <t>John Sarbanes</t>
  </si>
  <si>
    <t>D+28</t>
  </si>
  <si>
    <t>Anthony Brown</t>
  </si>
  <si>
    <t>Steny Hoyer</t>
  </si>
  <si>
    <t>David Trone</t>
  </si>
  <si>
    <t>D+26</t>
  </si>
  <si>
    <t>Elijah Cummings</t>
  </si>
  <si>
    <t>Jamie Raskin</t>
  </si>
  <si>
    <t>Massachusetts</t>
  </si>
  <si>
    <t>Richard Neal</t>
  </si>
  <si>
    <t>Jim McGovern</t>
  </si>
  <si>
    <t>Lori Trahan</t>
  </si>
  <si>
    <t>Joe Kennedy</t>
  </si>
  <si>
    <t>Katherine Clark</t>
  </si>
  <si>
    <t>Seth Moulton</t>
  </si>
  <si>
    <t>Ayanna Pressley</t>
  </si>
  <si>
    <t>Stephen Lynch</t>
  </si>
  <si>
    <t>Bill Keating</t>
  </si>
  <si>
    <t>Michigan</t>
  </si>
  <si>
    <t>Jack Bergman</t>
  </si>
  <si>
    <t>Bill Huizenga</t>
  </si>
  <si>
    <t>Justin Amash</t>
  </si>
  <si>
    <t>John Moolenaar</t>
  </si>
  <si>
    <t>Daniel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</si>
  <si>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</si>
  <si>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</si>
  <si>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</si>
  <si>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</si>
  <si>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</si>
  <si>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</si>
  <si>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</si>
  <si>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D+32</t>
  </si>
  <si>
    <t>Rashida Tlaib</t>
  </si>
  <si>
    <t>D+30</t>
  </si>
  <si>
    <t>Brenda Lawrence</t>
  </si>
  <si>
    <t>Minnesota</t>
  </si>
  <si>
    <t>Jim Hagedorn</t>
  </si>
  <si>
    <t xml:space="preserve">Angie Craig </t>
  </si>
  <si>
    <t>Dean Phillips</t>
  </si>
  <si>
    <t>Betty McCollum</t>
  </si>
  <si>
    <t>Ilhan Omar</t>
  </si>
  <si>
    <t>R+12</t>
  </si>
  <si>
    <t>Tom Emmer</t>
  </si>
  <si>
    <t>Collin Peterson</t>
  </si>
  <si>
    <t>Pete Stauber</t>
  </si>
  <si>
    <t>Mississippi</t>
  </si>
  <si>
    <t>Trent Kelly</t>
  </si>
  <si>
    <t>Bennie Thompson</t>
  </si>
  <si>
    <t>Michael Guest</t>
  </si>
  <si>
    <t>Steven Palazzo</t>
  </si>
  <si>
    <t>Missouri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</si>
  <si>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</si>
  <si>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</si>
  <si>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</si>
  <si>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</si>
  <si>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</si>
  <si>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</si>
  <si>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</si>
  <si>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</si>
  <si>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Montana</t>
  </si>
  <si>
    <t>Greg Gianforte</t>
  </si>
  <si>
    <t>Nebraska</t>
  </si>
  <si>
    <t>Jeff Fortenberry</t>
  </si>
  <si>
    <t>Don Bacon</t>
  </si>
  <si>
    <t>Adrian Smith</t>
  </si>
  <si>
    <t>Nevada</t>
  </si>
  <si>
    <t>Dina Titus</t>
  </si>
  <si>
    <t>Mark Amodei</t>
  </si>
  <si>
    <t>Susie Lee</t>
  </si>
  <si>
    <t xml:space="preserve">Steven Horsford </t>
  </si>
  <si>
    <t>New Hampshire</t>
  </si>
  <si>
    <t xml:space="preserve">Chris Pappas </t>
  </si>
  <si>
    <t>Annie Kuster</t>
  </si>
  <si>
    <t>New Jersey</t>
  </si>
  <si>
    <t>Donald Norcross</t>
  </si>
  <si>
    <t>Jeff Van Drew</t>
  </si>
  <si>
    <t>Chris Smith</t>
  </si>
  <si>
    <t>Josh Gottheimer</t>
  </si>
  <si>
    <t>Frank Pallone</t>
  </si>
  <si>
    <t>Tom Malinowski</t>
  </si>
  <si>
    <t>Albio Sires</t>
  </si>
  <si>
    <t>Bill Pascrell</t>
  </si>
  <si>
    <t>D+36</t>
  </si>
  <si>
    <t>Donald Payne Jr.</t>
  </si>
  <si>
    <t>Mikie Sherrill</t>
  </si>
  <si>
    <t>Bonnie Watson Coleman</t>
  </si>
  <si>
    <t>New Mexico</t>
  </si>
  <si>
    <t>Deb Haaland</t>
  </si>
  <si>
    <t>Xochitl Torres Small</t>
  </si>
  <si>
    <t>Ben R. Lujan</t>
  </si>
  <si>
    <t>New York</t>
  </si>
  <si>
    <t>Lee Zeldin</t>
  </si>
  <si>
    <t>Peter King</t>
  </si>
  <si>
    <t>Tom Suozzi</t>
  </si>
  <si>
    <t>Kathleen Rice</t>
  </si>
  <si>
    <t>Gregory Meeks</t>
  </si>
  <si>
    <t>Grace Meng</t>
  </si>
  <si>
    <t>Nydia Velazquez</t>
  </si>
  <si>
    <t>Hakeem Jeffries</t>
  </si>
  <si>
    <t>Yvette Clarke</t>
  </si>
  <si>
    <t>Jerrold Nadler</t>
  </si>
  <si>
    <t>Max Rose</t>
  </si>
  <si>
    <t>Carolyn Maloney</t>
  </si>
  <si>
    <t>D+43</t>
  </si>
  <si>
    <t>Adriano Espaillat</t>
  </si>
  <si>
    <t>Alexandria Ocasio-Cortez</t>
  </si>
  <si>
    <t>D+44</t>
  </si>
  <si>
    <t>Jose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</si>
  <si>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</si>
  <si>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</si>
  <si>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</si>
  <si>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</si>
  <si>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</si>
  <si>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</si>
  <si>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</si>
  <si>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Thomas Reed</t>
  </si>
  <si>
    <t>John Katko</t>
  </si>
  <si>
    <t>Joe Morelle</t>
  </si>
  <si>
    <t>Brian Higgins</t>
  </si>
  <si>
    <t>Chris Collins</t>
  </si>
  <si>
    <t>North Carolina</t>
  </si>
  <si>
    <t>G.K. Butterfield</t>
  </si>
  <si>
    <t>George Holding</t>
  </si>
  <si>
    <t>Walter Jones</t>
  </si>
  <si>
    <t>David Price</t>
  </si>
  <si>
    <t>Virginia Foxx</t>
  </si>
  <si>
    <t>Mark Walker</t>
  </si>
  <si>
    <t>David Rouzer</t>
  </si>
  <si>
    <t>Richard Hudson</t>
  </si>
  <si>
    <t>Mark Harris</t>
  </si>
  <si>
    <t>Patrick McHenry</t>
  </si>
  <si>
    <t>Mark Meadows</t>
  </si>
  <si>
    <t>Alma Adams</t>
  </si>
  <si>
    <t>Ted Budd</t>
  </si>
  <si>
    <t>North Dakota</t>
  </si>
  <si>
    <t>Kelly Armstrong</t>
  </si>
  <si>
    <t>Ohio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</si>
  <si>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</si>
  <si>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</si>
  <si>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</si>
  <si>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</si>
  <si>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</si>
  <si>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</si>
  <si>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</si>
  <si>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</si>
  <si>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</si>
  <si>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</si>
  <si>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</si>
  <si>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</si>
  <si>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</si>
  <si>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</si>
  <si>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</si>
  <si>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</si>
  <si>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Oklahoma</t>
  </si>
  <si>
    <t>Kevin Hern</t>
  </si>
  <si>
    <t>Markwayne Mullin</t>
  </si>
  <si>
    <t>Frank Lucas</t>
  </si>
  <si>
    <t>Tom Cole</t>
  </si>
  <si>
    <t>Kendra Horn</t>
  </si>
  <si>
    <t>Oregon</t>
  </si>
  <si>
    <t>Suzanne Bonamici</t>
  </si>
  <si>
    <t>Greg Walden</t>
  </si>
  <si>
    <t>Earl Blumenauer</t>
  </si>
  <si>
    <t>Peter DeFazio</t>
  </si>
  <si>
    <t>Kurt Schrader</t>
  </si>
  <si>
    <t>Pennsylvania</t>
  </si>
  <si>
    <t>Brian Fitzpatrick</t>
  </si>
  <si>
    <t>Brendan Boyle</t>
  </si>
  <si>
    <t>D+41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</si>
  <si>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</si>
  <si>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</si>
  <si>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</si>
  <si>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</si>
  <si>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</si>
  <si>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</si>
  <si>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</si>
  <si>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</si>
  <si>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</si>
  <si>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Tom Marino</t>
  </si>
  <si>
    <t>John Joyce</t>
  </si>
  <si>
    <t>Guy Reschenthaler</t>
  </si>
  <si>
    <t>Glenn Thompson</t>
  </si>
  <si>
    <t>Mike Kelly</t>
  </si>
  <si>
    <t>Conor Lamb</t>
  </si>
  <si>
    <t>Mike Doyle</t>
  </si>
  <si>
    <t>Rhode Island</t>
  </si>
  <si>
    <t>David Cicilline</t>
  </si>
  <si>
    <t>Jim Langevin</t>
  </si>
  <si>
    <t>South Carolina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</si>
  <si>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</si>
  <si>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</si>
  <si>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</si>
  <si>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</si>
  <si>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</si>
  <si>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</si>
  <si>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</si>
  <si>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South Dakota</t>
  </si>
  <si>
    <t>Dusty Johnson</t>
  </si>
  <si>
    <t>Tennessee</t>
  </si>
  <si>
    <t>R+28</t>
  </si>
  <si>
    <t>Phil Roe</t>
  </si>
  <si>
    <t>Tim Burchett</t>
  </si>
  <si>
    <t>Chuck Fleischmann</t>
  </si>
  <si>
    <t>Scott DesJarlais</t>
  </si>
  <si>
    <t>Jim Cooper</t>
  </si>
  <si>
    <t>John Rose</t>
  </si>
  <si>
    <t>Mark Green</t>
  </si>
  <si>
    <t>David Kustoff</t>
  </si>
  <si>
    <t>Steve Cohen</t>
  </si>
  <si>
    <t>Texas</t>
  </si>
  <si>
    <t>R+25</t>
  </si>
  <si>
    <t>Louie Gohmert</t>
  </si>
  <si>
    <t>Dan Crenshaw</t>
  </si>
  <si>
    <t>Van Taylor</t>
  </si>
  <si>
    <t>John Ratcliffe</t>
  </si>
  <si>
    <t>Lance Gooden</t>
  </si>
  <si>
    <t>Ron Wright</t>
  </si>
  <si>
    <t>Lizzie Fletcher</t>
  </si>
  <si>
    <t>Kevin Brady</t>
  </si>
  <si>
    <t>Al Green</t>
  </si>
  <si>
    <t>Michael McCaul</t>
  </si>
  <si>
    <t>R+32</t>
  </si>
  <si>
    <t>Mike Conaway</t>
  </si>
  <si>
    <t>Kay Granger</t>
  </si>
  <si>
    <t>R+33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</si>
  <si>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</si>
  <si>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</si>
  <si>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</si>
  <si>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</si>
  <si>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</si>
  <si>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</si>
  <si>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</si>
  <si>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</si>
  <si>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</si>
  <si>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</si>
  <si>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</si>
  <si>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</si>
  <si>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</si>
  <si>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</si>
  <si>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</si>
  <si>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</si>
  <si>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</si>
  <si>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</si>
  <si>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</si>
  <si>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</si>
  <si>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</si>
  <si>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</t>
  </si>
  <si>
    <t>Lloyd Doggett</t>
  </si>
  <si>
    <t>Brian Babin</t>
  </si>
  <si>
    <t>Utah</t>
  </si>
  <si>
    <t>Rob Bishop</t>
  </si>
  <si>
    <t>Chris Stewart</t>
  </si>
  <si>
    <t>John Curtis</t>
  </si>
  <si>
    <t>Vermont</t>
  </si>
  <si>
    <t>Peter Welch</t>
  </si>
  <si>
    <t>Virginia</t>
  </si>
  <si>
    <t>Rob Wittman</t>
  </si>
  <si>
    <t>Elaine Luria</t>
  </si>
  <si>
    <t>Bobby Scott</t>
  </si>
  <si>
    <t>Don McEachin</t>
  </si>
  <si>
    <t>Denver Riggleman</t>
  </si>
  <si>
    <t>Ben Cline</t>
  </si>
  <si>
    <t>Abigail Spanberger</t>
  </si>
  <si>
    <t>Don Beyer</t>
  </si>
  <si>
    <t>Morgan Griffith</t>
  </si>
  <si>
    <t>Jennifer Wexton</t>
  </si>
  <si>
    <t>Gerry Connolly</t>
  </si>
  <si>
    <t>Washington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</si>
  <si>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</si>
  <si>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</si>
  <si>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</si>
  <si>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</si>
  <si>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</si>
  <si>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</si>
  <si>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</si>
  <si>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</si>
  <si>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</si>
  <si>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</si>
  <si>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West Virginia</t>
  </si>
  <si>
    <t>David McKinley</t>
  </si>
  <si>
    <t>Alex Mooney</t>
  </si>
  <si>
    <t>Carol Miller</t>
  </si>
  <si>
    <t>Wisconsin</t>
  </si>
  <si>
    <t xml:space="preserve">Bryan Steil </t>
  </si>
  <si>
    <t>Mark Pocan</t>
  </si>
  <si>
    <t>Ron Kind</t>
  </si>
  <si>
    <t>Gwen Moore</t>
  </si>
  <si>
    <t>Jim Sensenbrenner</t>
  </si>
  <si>
    <t>Glenn Grothman</t>
  </si>
  <si>
    <t>Sean Duffy</t>
  </si>
  <si>
    <t>Mike Gallagher</t>
  </si>
  <si>
    <t>Wyoming</t>
  </si>
  <si>
    <t>Liz Cheney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</si>
</sst>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5">
    <font>
      <sz val="10.0"/>
      <color rgb="FF000000"/>
      <name val="Arial"/>
    </font>
    <font>
      <b/>
      <sz val="10.0"/>
    </font>
    <font>
      <b/>
      <sz val="10.0"/>
      <color rgb="FF000000"/>
    </font>
    <font>
      <b/>
      <sz val="10.0"/>
      <color rgb="FF0000FF"/>
    </font>
    <font>
      <b/>
      <sz val="10.0"/>
      <color rgb="FFFF0000"/>
    </font>
    <font>
      <b/>
      <sz val="10.0"/>
      <color rgb="FFFF9900"/>
    </font>
    <font/>
    <font>
      <sz val="10.0"/>
      <color rgb="FFFF0000"/>
    </font>
    <font>
      <sz val="10.0"/>
      <color rgb="FF0000FF"/>
    </font>
    <font>
      <sz val="10.0"/>
      <color rgb="FFFF9900"/>
    </font>
    <font>
      <sz val="10.0"/>
    </font>
    <font>
      <b/>
      <i/>
      <sz val="10.0"/>
      <color rgb="FF0000FF"/>
    </font>
    <font>
      <i/>
      <sz val="10.0"/>
      <color rgb="FF0000FF"/>
    </font>
    <font>
      <i/>
      <sz val="10.0"/>
      <color rgb="FFFF0000"/>
    </font>
    <font>
      <b/>
      <i/>
      <sz val="10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vertical="bottom" wrapText="1"/>
    </xf>
    <xf borderId="0" fillId="0" fontId="4" numFmtId="3" xfId="0" applyAlignment="1" applyFont="1" applyNumberFormat="1">
      <alignment horizontal="center" shrinkToFit="0" vertical="bottom" wrapText="1"/>
    </xf>
    <xf borderId="0" fillId="0" fontId="5" numFmtId="3" xfId="0" applyAlignment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5" numFmtId="164" xfId="0" applyAlignment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164" xfId="0" applyAlignment="1" applyFont="1" applyNumberForma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vertical="bottom" wrapText="1"/>
    </xf>
    <xf borderId="0" fillId="0" fontId="8" numFmtId="3" xfId="0" applyAlignment="1" applyFont="1" applyNumberFormat="1">
      <alignment horizontal="center" readingOrder="0" shrinkToFit="0" vertical="bottom" wrapText="1"/>
    </xf>
    <xf borderId="0" fillId="0" fontId="7" numFmtId="3" xfId="0" applyAlignment="1" applyFont="1" applyNumberFormat="1">
      <alignment horizontal="center" readingOrder="0" shrinkToFit="0" vertical="bottom" wrapText="1"/>
    </xf>
    <xf borderId="0" fillId="2" fontId="9" numFmtId="3" xfId="0" applyAlignment="1" applyFont="1" applyNumberFormat="1">
      <alignment horizontal="center" readingOrder="0" shrinkToFit="0" vertical="bottom" wrapText="1"/>
    </xf>
    <xf borderId="0" fillId="0" fontId="8" numFmtId="164" xfId="0" applyAlignment="1" applyFont="1" applyNumberFormat="1">
      <alignment horizontal="center" shrinkToFit="0" vertical="bottom" wrapText="1"/>
    </xf>
    <xf borderId="0" fillId="0" fontId="7" numFmtId="164" xfId="0" applyAlignment="1" applyFont="1" applyNumberFormat="1">
      <alignment horizontal="center" shrinkToFit="0" vertical="bottom" wrapText="1"/>
    </xf>
    <xf borderId="0" fillId="0" fontId="9" numFmtId="164" xfId="0" applyAlignment="1" applyFont="1" applyNumberFormat="1">
      <alignment horizontal="center" shrinkToFit="0" vertical="bottom" wrapText="1"/>
    </xf>
    <xf borderId="0" fillId="0" fontId="7" numFmtId="164" xfId="0" applyAlignment="1" applyFont="1" applyNumberFormat="1">
      <alignment horizontal="center" readingOrder="0" shrinkToFit="0" vertical="bottom" wrapText="1"/>
    </xf>
    <xf borderId="0" fillId="2" fontId="10" numFmtId="164" xfId="0" applyAlignment="1" applyFont="1" applyNumberFormat="1">
      <alignment horizontal="center" readingOrder="0" shrinkToFit="0" vertical="bottom" wrapText="1"/>
    </xf>
    <xf borderId="0" fillId="0" fontId="10" numFmtId="3" xfId="0" applyAlignment="1" applyFont="1" applyNumberFormat="1">
      <alignment horizontal="center" shrinkToFit="0" vertical="bottom" wrapText="1"/>
    </xf>
    <xf borderId="0" fillId="0" fontId="10" numFmtId="164" xfId="0" applyAlignment="1" applyFont="1" applyNumberFormat="1">
      <alignment horizontal="center" readingOrder="0"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horizontal="center" readingOrder="0" shrinkToFit="0" vertical="bottom" wrapText="1"/>
    </xf>
    <xf borderId="0" fillId="2" fontId="7" numFmtId="164" xfId="0" applyAlignment="1" applyFont="1" applyNumberFormat="1">
      <alignment horizontal="center" readingOrder="0" shrinkToFit="0" vertical="bottom" wrapText="1"/>
    </xf>
    <xf borderId="0" fillId="2" fontId="8" numFmtId="0" xfId="0" applyAlignment="1" applyFont="1">
      <alignment readingOrder="0" shrinkToFit="0" wrapText="1"/>
    </xf>
    <xf borderId="0" fillId="2" fontId="8" numFmtId="0" xfId="0" applyAlignment="1" applyFont="1">
      <alignment horizontal="center" readingOrder="0" shrinkToFit="0" vertical="bottom" wrapText="1"/>
    </xf>
    <xf borderId="0" fillId="2" fontId="8" numFmtId="164" xfId="0" applyAlignment="1" applyFont="1" applyNumberFormat="1">
      <alignment horizontal="center" readingOrder="0" shrinkToFit="0" vertical="bottom" wrapText="1"/>
    </xf>
    <xf borderId="0" fillId="2" fontId="10" numFmtId="0" xfId="0" applyAlignment="1" applyFont="1">
      <alignment horizontal="center" readingOrder="0" shrinkToFit="0" vertical="bottom" wrapText="1"/>
    </xf>
    <xf borderId="0" fillId="2" fontId="11" numFmtId="0" xfId="0" applyAlignment="1" applyFont="1">
      <alignment readingOrder="0" shrinkToFit="0" wrapText="1"/>
    </xf>
    <xf borderId="0" fillId="2" fontId="11" numFmtId="0" xfId="0" applyAlignment="1" applyFont="1">
      <alignment horizontal="center" readingOrder="0" shrinkToFit="0" vertical="bottom" wrapText="1"/>
    </xf>
    <xf borderId="0" fillId="2" fontId="12" numFmtId="0" xfId="0" applyAlignment="1" applyFont="1">
      <alignment readingOrder="0" shrinkToFit="0" wrapText="1"/>
    </xf>
    <xf borderId="0" fillId="2" fontId="12" numFmtId="0" xfId="0" applyAlignment="1" applyFont="1">
      <alignment horizontal="center" readingOrder="0" shrinkToFit="0" vertical="bottom" wrapText="1"/>
    </xf>
    <xf borderId="0" fillId="0" fontId="8" numFmtId="164" xfId="0" applyAlignment="1" applyFont="1" applyNumberForma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vertical="bottom" wrapText="1"/>
    </xf>
    <xf borderId="0" fillId="2" fontId="13" numFmtId="0" xfId="0" applyAlignment="1" applyFont="1">
      <alignment readingOrder="0" shrinkToFit="0" wrapText="1"/>
    </xf>
    <xf borderId="0" fillId="2" fontId="13" numFmtId="0" xfId="0" applyAlignment="1" applyFont="1">
      <alignment horizontal="center" readingOrder="0" shrinkToFit="0" vertical="bottom" wrapText="1"/>
    </xf>
    <xf borderId="0" fillId="0" fontId="9" numFmtId="164" xfId="0" applyAlignment="1" applyFont="1" applyNumberFormat="1">
      <alignment horizontal="center" readingOrder="0" shrinkToFit="0" vertical="bottom" wrapText="1"/>
    </xf>
    <xf borderId="0" fillId="2" fontId="6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2" max="2" width="5.43"/>
    <col customWidth="1" min="3" max="3" width="11.57"/>
    <col customWidth="1" min="4" max="4" width="24.14"/>
    <col customWidth="1" min="5" max="5" width="6.14"/>
    <col customWidth="1" min="6" max="8" width="10.86"/>
    <col customWidth="1" min="9" max="11" width="8.14"/>
    <col customWidth="1" min="12" max="12" width="8.86"/>
    <col customWidth="1" min="13" max="13" width="12.43"/>
    <col customWidth="1" min="14" max="14" width="10.43"/>
    <col customWidth="1" hidden="1" min="15" max="15" width="14.14"/>
    <col customWidth="1" min="16" max="16" width="11.0"/>
    <col customWidth="1" min="17" max="17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3" t="s">
        <v>11</v>
      </c>
      <c r="M1" s="3" t="s">
        <v>12</v>
      </c>
      <c r="N1" s="8" t="s">
        <v>13</v>
      </c>
      <c r="O1" s="3" t="s">
        <v>14</v>
      </c>
      <c r="P1" s="3" t="s">
        <v>15</v>
      </c>
      <c r="Q1" s="3" t="s">
        <v>16</v>
      </c>
    </row>
    <row r="2">
      <c r="A2" s="4" t="s">
        <v>17</v>
      </c>
      <c r="E2" s="9" t="s">
        <v>18</v>
      </c>
      <c r="F2" s="10">
        <f t="shared" ref="F2:H2" si="1">sum(F4:F438)</f>
        <v>55515720</v>
      </c>
      <c r="G2" s="11">
        <f t="shared" si="1"/>
        <v>48718967</v>
      </c>
      <c r="H2" s="12">
        <f t="shared" si="1"/>
        <v>1823874</v>
      </c>
      <c r="I2" s="13">
        <f>F2/(F2+G2+H2)</f>
        <v>0.5234440245</v>
      </c>
      <c r="J2" s="14">
        <f>G2/(G2+H2+F2)</f>
        <v>0.4593591176</v>
      </c>
      <c r="K2" s="15">
        <f>H2/(H2+G2+F2)</f>
        <v>0.01719685788</v>
      </c>
      <c r="L2" s="13">
        <f>I2-J2</f>
        <v>0.06408490683</v>
      </c>
      <c r="M2" s="16">
        <v>0.021</v>
      </c>
      <c r="N2" s="17">
        <f>L2-M2</f>
        <v>0.04308490683</v>
      </c>
      <c r="O2" s="18">
        <v>1.361799E8</v>
      </c>
      <c r="P2" s="19">
        <f>(F2+G2+H2)/O2</f>
        <v>0.7788121522</v>
      </c>
      <c r="Q2" s="19"/>
    </row>
    <row r="3">
      <c r="A3" s="20" t="s">
        <v>19</v>
      </c>
      <c r="M3" s="21"/>
      <c r="N3" s="22"/>
      <c r="O3" s="20"/>
      <c r="P3" s="20"/>
      <c r="Q3" s="20"/>
    </row>
    <row r="4">
      <c r="A4" s="23" t="s">
        <v>20</v>
      </c>
      <c r="B4" s="24">
        <v>1.0</v>
      </c>
      <c r="C4" s="25" t="s">
        <v>21</v>
      </c>
      <c r="D4" s="26" t="s">
        <v>22</v>
      </c>
      <c r="E4" s="27" t="s">
        <v>23</v>
      </c>
      <c r="F4" s="28">
        <v>88365.0</v>
      </c>
      <c r="G4" s="29">
        <v>152308.0</v>
      </c>
      <c r="H4" s="30">
        <v>157.0</v>
      </c>
      <c r="I4" s="31">
        <f t="shared" ref="I4:I99" si="2">F4/(F4+G4+H4)</f>
        <v>0.3669185733</v>
      </c>
      <c r="J4" s="32">
        <f t="shared" ref="J4:J99" si="3">G4/(G4+H4+F4)</f>
        <v>0.6324295146</v>
      </c>
      <c r="K4" s="33">
        <f t="shared" ref="K4:K99" si="4">H4/(H4+G4+F4)</f>
        <v>0.0006519121372</v>
      </c>
      <c r="L4" s="31">
        <f t="shared" ref="L4:L438" si="5">I4-J4</f>
        <v>-0.2655109413</v>
      </c>
      <c r="M4" s="34">
        <v>-0.292</v>
      </c>
      <c r="N4" s="35">
        <f t="shared" ref="N4:N9" si="6">L4-M4</f>
        <v>0.02648905867</v>
      </c>
      <c r="O4" s="36">
        <v>305780.0</v>
      </c>
      <c r="P4" s="37">
        <f t="shared" ref="P4:P158" si="7">(F4+G4+H4)/O4</f>
        <v>0.7875923867</v>
      </c>
      <c r="Q4" s="37"/>
    </row>
    <row r="5">
      <c r="A5" s="38" t="s">
        <v>20</v>
      </c>
      <c r="B5" s="39">
        <v>2.0</v>
      </c>
      <c r="C5" s="25" t="s">
        <v>24</v>
      </c>
      <c r="D5" s="40" t="s">
        <v>25</v>
      </c>
      <c r="E5" s="41" t="s">
        <v>23</v>
      </c>
      <c r="F5" s="28">
        <v>86580.0</v>
      </c>
      <c r="G5" s="29">
        <v>138581.0</v>
      </c>
      <c r="H5" s="30">
        <v>419.0</v>
      </c>
      <c r="I5" s="31">
        <f t="shared" si="2"/>
        <v>0.3838106215</v>
      </c>
      <c r="J5" s="32">
        <f t="shared" si="3"/>
        <v>0.6143319443</v>
      </c>
      <c r="K5" s="33">
        <f t="shared" si="4"/>
        <v>0.00185743417</v>
      </c>
      <c r="L5" s="31">
        <f t="shared" si="5"/>
        <v>-0.2305213228</v>
      </c>
      <c r="M5" s="34">
        <v>-0.317</v>
      </c>
      <c r="N5" s="35">
        <f t="shared" si="6"/>
        <v>0.08647867719</v>
      </c>
      <c r="O5" s="36">
        <v>287564.0</v>
      </c>
      <c r="P5" s="37">
        <f t="shared" si="7"/>
        <v>0.7844514612</v>
      </c>
      <c r="Q5" s="37"/>
    </row>
    <row r="6">
      <c r="A6" s="38" t="s">
        <v>20</v>
      </c>
      <c r="B6" s="39">
        <v>3.0</v>
      </c>
      <c r="C6" s="25" t="s">
        <v>24</v>
      </c>
      <c r="D6" s="40" t="s">
        <v>26</v>
      </c>
      <c r="E6" s="41" t="s">
        <v>23</v>
      </c>
      <c r="F6" s="28">
        <v>83145.0</v>
      </c>
      <c r="G6" s="29">
        <v>147480.0</v>
      </c>
      <c r="H6" s="30">
        <v>149.0</v>
      </c>
      <c r="I6" s="31">
        <f t="shared" si="2"/>
        <v>0.3602875541</v>
      </c>
      <c r="J6" s="32">
        <f t="shared" si="3"/>
        <v>0.6390667926</v>
      </c>
      <c r="K6" s="33">
        <f t="shared" si="4"/>
        <v>0.0006456533232</v>
      </c>
      <c r="L6" s="31">
        <f t="shared" si="5"/>
        <v>-0.2787792386</v>
      </c>
      <c r="M6" s="34">
        <v>-0.33</v>
      </c>
      <c r="N6" s="35">
        <f t="shared" si="6"/>
        <v>0.05122076144</v>
      </c>
      <c r="O6" s="36">
        <v>291243.0</v>
      </c>
      <c r="P6" s="37">
        <f t="shared" si="7"/>
        <v>0.7923761258</v>
      </c>
      <c r="Q6" s="37"/>
    </row>
    <row r="7">
      <c r="A7" s="38" t="s">
        <v>20</v>
      </c>
      <c r="B7" s="39">
        <v>4.0</v>
      </c>
      <c r="C7" s="25" t="s">
        <v>27</v>
      </c>
      <c r="D7" s="40" t="s">
        <v>28</v>
      </c>
      <c r="E7" s="41" t="s">
        <v>23</v>
      </c>
      <c r="F7" s="28">
        <v>46370.0</v>
      </c>
      <c r="G7" s="29">
        <v>183958.0</v>
      </c>
      <c r="H7" s="30">
        <v>222.0</v>
      </c>
      <c r="I7" s="31">
        <f t="shared" si="2"/>
        <v>0.201127738</v>
      </c>
      <c r="J7" s="32">
        <f t="shared" si="3"/>
        <v>0.7979093472</v>
      </c>
      <c r="K7" s="33">
        <f t="shared" si="4"/>
        <v>0.000962914769</v>
      </c>
      <c r="L7" s="31">
        <f t="shared" si="5"/>
        <v>-0.5967816092</v>
      </c>
      <c r="M7" s="42">
        <v>-0.625</v>
      </c>
      <c r="N7" s="35">
        <f t="shared" si="6"/>
        <v>0.0282183908</v>
      </c>
      <c r="O7" s="36">
        <v>292861.0</v>
      </c>
      <c r="P7" s="37">
        <f t="shared" si="7"/>
        <v>0.787233534</v>
      </c>
      <c r="Q7" s="37"/>
    </row>
    <row r="8">
      <c r="A8" s="38" t="s">
        <v>20</v>
      </c>
      <c r="B8" s="39">
        <v>5.0</v>
      </c>
      <c r="C8" s="25" t="s">
        <v>29</v>
      </c>
      <c r="D8" s="40" t="s">
        <v>30</v>
      </c>
      <c r="E8" s="41" t="s">
        <v>23</v>
      </c>
      <c r="F8" s="28">
        <v>100778.0</v>
      </c>
      <c r="G8" s="29">
        <v>158373.0</v>
      </c>
      <c r="H8" s="30">
        <v>221.0</v>
      </c>
      <c r="I8" s="31">
        <f t="shared" si="2"/>
        <v>0.3885461808</v>
      </c>
      <c r="J8" s="32">
        <f t="shared" si="3"/>
        <v>0.6106017612</v>
      </c>
      <c r="K8" s="33">
        <f t="shared" si="4"/>
        <v>0.0008520580479</v>
      </c>
      <c r="L8" s="31">
        <f t="shared" si="5"/>
        <v>-0.2220555804</v>
      </c>
      <c r="M8" s="34">
        <v>-0.329</v>
      </c>
      <c r="N8" s="35">
        <f t="shared" si="6"/>
        <v>0.1069444196</v>
      </c>
      <c r="O8" s="36">
        <v>314679.0</v>
      </c>
      <c r="P8" s="37">
        <f t="shared" si="7"/>
        <v>0.8242431176</v>
      </c>
      <c r="Q8" s="37"/>
    </row>
    <row r="9">
      <c r="A9" s="38" t="s">
        <v>20</v>
      </c>
      <c r="B9" s="39">
        <v>6.0</v>
      </c>
      <c r="C9" s="25" t="s">
        <v>31</v>
      </c>
      <c r="D9" s="40" t="s">
        <v>32</v>
      </c>
      <c r="E9" s="41" t="s">
        <v>23</v>
      </c>
      <c r="F9" s="28">
        <v>85337.0</v>
      </c>
      <c r="G9" s="29">
        <v>192227.0</v>
      </c>
      <c r="H9" s="30">
        <v>137.0</v>
      </c>
      <c r="I9" s="31">
        <f t="shared" si="2"/>
        <v>0.3072981372</v>
      </c>
      <c r="J9" s="32">
        <f t="shared" si="3"/>
        <v>0.6922085264</v>
      </c>
      <c r="K9" s="33">
        <f t="shared" si="4"/>
        <v>0.0004933363582</v>
      </c>
      <c r="L9" s="31">
        <f t="shared" si="5"/>
        <v>-0.3849103892</v>
      </c>
      <c r="M9" s="42">
        <v>-0.438</v>
      </c>
      <c r="N9" s="35">
        <f t="shared" si="6"/>
        <v>0.05308961077</v>
      </c>
      <c r="O9" s="36">
        <v>335943.0</v>
      </c>
      <c r="P9" s="37">
        <f t="shared" si="7"/>
        <v>0.8266313035</v>
      </c>
      <c r="Q9" s="37"/>
    </row>
    <row r="10">
      <c r="A10" s="38" t="s">
        <v>20</v>
      </c>
      <c r="B10" s="39">
        <v>7.0</v>
      </c>
      <c r="C10" s="25" t="s">
        <v>33</v>
      </c>
      <c r="D10" s="43" t="s">
        <v>34</v>
      </c>
      <c r="E10" s="44" t="s">
        <v>18</v>
      </c>
      <c r="F10" s="28">
        <v>184694.0</v>
      </c>
      <c r="G10" s="29">
        <v>0.0</v>
      </c>
      <c r="H10" s="30">
        <v>4147.0</v>
      </c>
      <c r="I10" s="31">
        <f t="shared" si="2"/>
        <v>0.9780397265</v>
      </c>
      <c r="J10" s="32">
        <f t="shared" si="3"/>
        <v>0</v>
      </c>
      <c r="K10" s="33">
        <f t="shared" si="4"/>
        <v>0.02196027346</v>
      </c>
      <c r="L10" s="31">
        <f t="shared" si="5"/>
        <v>0.9780397265</v>
      </c>
      <c r="M10" s="45">
        <v>0.412</v>
      </c>
      <c r="N10" s="46" t="s">
        <v>35</v>
      </c>
      <c r="O10" s="36">
        <v>294433.0</v>
      </c>
      <c r="P10" s="37">
        <f t="shared" si="7"/>
        <v>0.6413717212</v>
      </c>
      <c r="Q10" s="37"/>
    </row>
    <row r="11">
      <c r="A11" s="38" t="s">
        <v>36</v>
      </c>
      <c r="B11" s="39" t="s">
        <v>37</v>
      </c>
      <c r="C11" s="25" t="s">
        <v>38</v>
      </c>
      <c r="D11" s="40" t="s">
        <v>39</v>
      </c>
      <c r="E11" s="41" t="s">
        <v>23</v>
      </c>
      <c r="F11" s="28">
        <v>109615.0</v>
      </c>
      <c r="G11" s="29">
        <v>128516.0</v>
      </c>
      <c r="H11" s="30">
        <v>994.0</v>
      </c>
      <c r="I11" s="31">
        <f t="shared" si="2"/>
        <v>0.4584004182</v>
      </c>
      <c r="J11" s="32">
        <f t="shared" si="3"/>
        <v>0.5374427601</v>
      </c>
      <c r="K11" s="33">
        <f t="shared" si="4"/>
        <v>0.004156821746</v>
      </c>
      <c r="L11" s="31">
        <f t="shared" si="5"/>
        <v>-0.07904234187</v>
      </c>
      <c r="M11" s="34">
        <v>-0.147</v>
      </c>
      <c r="N11" s="35">
        <f t="shared" ref="N11:N17" si="8">L11-M11</f>
        <v>0.06795765813</v>
      </c>
      <c r="O11" s="36">
        <v>318608.0</v>
      </c>
      <c r="P11" s="37">
        <f t="shared" si="7"/>
        <v>0.7505304324</v>
      </c>
      <c r="Q11" s="37"/>
    </row>
    <row r="12">
      <c r="A12" s="38" t="s">
        <v>40</v>
      </c>
      <c r="B12" s="39">
        <v>1.0</v>
      </c>
      <c r="C12" s="25" t="s">
        <v>41</v>
      </c>
      <c r="D12" s="43" t="s">
        <v>42</v>
      </c>
      <c r="E12" s="44" t="s">
        <v>18</v>
      </c>
      <c r="F12" s="28">
        <v>128337.0</v>
      </c>
      <c r="G12" s="29">
        <v>112009.0</v>
      </c>
      <c r="H12" s="30">
        <v>0.0</v>
      </c>
      <c r="I12" s="31">
        <f t="shared" si="2"/>
        <v>0.5339676966</v>
      </c>
      <c r="J12" s="32">
        <f t="shared" si="3"/>
        <v>0.4660323034</v>
      </c>
      <c r="K12" s="33">
        <f t="shared" si="4"/>
        <v>0</v>
      </c>
      <c r="L12" s="31">
        <f t="shared" si="5"/>
        <v>0.06793539314</v>
      </c>
      <c r="M12" s="34">
        <v>-0.011</v>
      </c>
      <c r="N12" s="35">
        <f t="shared" si="8"/>
        <v>0.07893539314</v>
      </c>
      <c r="O12" s="36">
        <v>289086.0</v>
      </c>
      <c r="P12" s="37">
        <f t="shared" si="7"/>
        <v>0.8313996527</v>
      </c>
      <c r="Q12" s="37"/>
    </row>
    <row r="13">
      <c r="A13" s="38" t="s">
        <v>40</v>
      </c>
      <c r="B13" s="39">
        <v>2.0</v>
      </c>
      <c r="C13" s="25" t="s">
        <v>43</v>
      </c>
      <c r="D13" s="47" t="s">
        <v>44</v>
      </c>
      <c r="E13" s="48" t="s">
        <v>18</v>
      </c>
      <c r="F13" s="28">
        <v>145810.0</v>
      </c>
      <c r="G13" s="29">
        <v>123247.0</v>
      </c>
      <c r="H13" s="30">
        <v>0.0</v>
      </c>
      <c r="I13" s="31">
        <f t="shared" si="2"/>
        <v>0.541929777</v>
      </c>
      <c r="J13" s="32">
        <f t="shared" si="3"/>
        <v>0.458070223</v>
      </c>
      <c r="K13" s="33">
        <f t="shared" si="4"/>
        <v>0</v>
      </c>
      <c r="L13" s="31">
        <f t="shared" si="5"/>
        <v>0.08385955392</v>
      </c>
      <c r="M13" s="45">
        <v>0.048</v>
      </c>
      <c r="N13" s="35">
        <f t="shared" si="8"/>
        <v>0.03585955392</v>
      </c>
      <c r="O13" s="36">
        <v>321540.0</v>
      </c>
      <c r="P13" s="37">
        <f t="shared" si="7"/>
        <v>0.8367761398</v>
      </c>
      <c r="Q13" s="37"/>
    </row>
    <row r="14">
      <c r="A14" s="38" t="s">
        <v>40</v>
      </c>
      <c r="B14" s="39">
        <v>3.0</v>
      </c>
      <c r="C14" s="25" t="s">
        <v>45</v>
      </c>
      <c r="D14" s="43" t="s">
        <v>46</v>
      </c>
      <c r="E14" s="44" t="s">
        <v>18</v>
      </c>
      <c r="F14" s="28">
        <v>96674.0</v>
      </c>
      <c r="G14" s="29">
        <v>56840.0</v>
      </c>
      <c r="H14" s="30">
        <v>0.0</v>
      </c>
      <c r="I14" s="31">
        <f t="shared" si="2"/>
        <v>0.62974061</v>
      </c>
      <c r="J14" s="32">
        <f t="shared" si="3"/>
        <v>0.37025939</v>
      </c>
      <c r="K14" s="33">
        <f t="shared" si="4"/>
        <v>0</v>
      </c>
      <c r="L14" s="31">
        <f t="shared" si="5"/>
        <v>0.25948122</v>
      </c>
      <c r="M14" s="45">
        <v>0.295</v>
      </c>
      <c r="N14" s="35">
        <f t="shared" si="8"/>
        <v>-0.03551878005</v>
      </c>
      <c r="O14" s="36">
        <v>211797.0</v>
      </c>
      <c r="P14" s="37">
        <f t="shared" si="7"/>
        <v>0.7248166877</v>
      </c>
      <c r="Q14" s="37"/>
    </row>
    <row r="15">
      <c r="A15" s="38" t="s">
        <v>40</v>
      </c>
      <c r="B15" s="39">
        <v>4.0</v>
      </c>
      <c r="C15" s="25" t="s">
        <v>47</v>
      </c>
      <c r="D15" s="40" t="s">
        <v>48</v>
      </c>
      <c r="E15" s="41" t="s">
        <v>23</v>
      </c>
      <c r="F15" s="28">
        <v>78041.0</v>
      </c>
      <c r="G15" s="29">
        <v>177002.0</v>
      </c>
      <c r="H15" s="30">
        <v>2729.0</v>
      </c>
      <c r="I15" s="31">
        <f t="shared" si="2"/>
        <v>0.3027520444</v>
      </c>
      <c r="J15" s="32">
        <f t="shared" si="3"/>
        <v>0.6866610803</v>
      </c>
      <c r="K15" s="33">
        <f t="shared" si="4"/>
        <v>0.01058687522</v>
      </c>
      <c r="L15" s="31">
        <f t="shared" si="5"/>
        <v>-0.3839090359</v>
      </c>
      <c r="M15" s="42">
        <v>-0.394</v>
      </c>
      <c r="N15" s="35">
        <f t="shared" si="8"/>
        <v>0.01009096411</v>
      </c>
      <c r="O15" s="36">
        <v>304185.0</v>
      </c>
      <c r="P15" s="37">
        <f t="shared" si="7"/>
        <v>0.8474185118</v>
      </c>
      <c r="Q15" s="37"/>
    </row>
    <row r="16">
      <c r="A16" s="38" t="s">
        <v>40</v>
      </c>
      <c r="B16" s="39">
        <v>5.0</v>
      </c>
      <c r="C16" s="25" t="s">
        <v>21</v>
      </c>
      <c r="D16" s="40" t="s">
        <v>49</v>
      </c>
      <c r="E16" s="41" t="s">
        <v>23</v>
      </c>
      <c r="F16" s="28">
        <v>103943.0</v>
      </c>
      <c r="G16" s="29">
        <v>150732.0</v>
      </c>
      <c r="H16" s="30">
        <v>0.0</v>
      </c>
      <c r="I16" s="31">
        <f t="shared" si="2"/>
        <v>0.408139786</v>
      </c>
      <c r="J16" s="32">
        <f t="shared" si="3"/>
        <v>0.591860214</v>
      </c>
      <c r="K16" s="33">
        <f t="shared" si="4"/>
        <v>0</v>
      </c>
      <c r="L16" s="31">
        <f t="shared" si="5"/>
        <v>-0.183720428</v>
      </c>
      <c r="M16" s="34">
        <v>-0.205</v>
      </c>
      <c r="N16" s="35">
        <f t="shared" si="8"/>
        <v>0.021279572</v>
      </c>
      <c r="O16" s="36">
        <v>341437.0</v>
      </c>
      <c r="P16" s="37">
        <f t="shared" si="7"/>
        <v>0.7458916286</v>
      </c>
      <c r="Q16" s="37"/>
    </row>
    <row r="17">
      <c r="A17" s="38" t="s">
        <v>40</v>
      </c>
      <c r="B17" s="39">
        <v>6.0</v>
      </c>
      <c r="C17" s="25" t="s">
        <v>38</v>
      </c>
      <c r="D17" s="40" t="s">
        <v>50</v>
      </c>
      <c r="E17" s="41" t="s">
        <v>23</v>
      </c>
      <c r="F17" s="28">
        <v>116452.0</v>
      </c>
      <c r="G17" s="29">
        <v>145981.0</v>
      </c>
      <c r="H17" s="30">
        <v>0.0</v>
      </c>
      <c r="I17" s="31">
        <f t="shared" si="2"/>
        <v>0.443739926</v>
      </c>
      <c r="J17" s="32">
        <f t="shared" si="3"/>
        <v>0.556260074</v>
      </c>
      <c r="K17" s="33">
        <f t="shared" si="4"/>
        <v>0</v>
      </c>
      <c r="L17" s="31">
        <f t="shared" si="5"/>
        <v>-0.112520148</v>
      </c>
      <c r="M17" s="34">
        <v>-0.098</v>
      </c>
      <c r="N17" s="35">
        <f t="shared" si="8"/>
        <v>-0.014520148</v>
      </c>
      <c r="O17" s="36">
        <v>343997.0</v>
      </c>
      <c r="P17" s="37">
        <f t="shared" si="7"/>
        <v>0.762893281</v>
      </c>
      <c r="Q17" s="37"/>
    </row>
    <row r="18">
      <c r="A18" s="38" t="s">
        <v>40</v>
      </c>
      <c r="B18" s="39">
        <v>7.0</v>
      </c>
      <c r="C18" s="25" t="s">
        <v>51</v>
      </c>
      <c r="D18" s="43" t="s">
        <v>52</v>
      </c>
      <c r="E18" s="44" t="s">
        <v>18</v>
      </c>
      <c r="F18" s="28">
        <v>90468.0</v>
      </c>
      <c r="G18" s="29">
        <v>0.0</v>
      </c>
      <c r="H18" s="30">
        <v>15539.0</v>
      </c>
      <c r="I18" s="31">
        <f t="shared" si="2"/>
        <v>0.8534153405</v>
      </c>
      <c r="J18" s="32">
        <f t="shared" si="3"/>
        <v>0</v>
      </c>
      <c r="K18" s="33">
        <f t="shared" si="4"/>
        <v>0.1465846595</v>
      </c>
      <c r="L18" s="31">
        <f t="shared" si="5"/>
        <v>0.8534153405</v>
      </c>
      <c r="M18" s="45">
        <v>0.483</v>
      </c>
      <c r="N18" s="46" t="s">
        <v>35</v>
      </c>
      <c r="O18" s="36">
        <v>167183.0</v>
      </c>
      <c r="P18" s="37">
        <f t="shared" si="7"/>
        <v>0.6340776275</v>
      </c>
      <c r="Q18" s="37"/>
    </row>
    <row r="19">
      <c r="A19" s="38" t="s">
        <v>40</v>
      </c>
      <c r="B19" s="39">
        <v>8.0</v>
      </c>
      <c r="C19" s="25" t="s">
        <v>53</v>
      </c>
      <c r="D19" s="40" t="s">
        <v>54</v>
      </c>
      <c r="E19" s="41" t="s">
        <v>23</v>
      </c>
      <c r="F19" s="28">
        <v>112037.0</v>
      </c>
      <c r="G19" s="29">
        <v>141492.0</v>
      </c>
      <c r="H19" s="30">
        <v>0.0</v>
      </c>
      <c r="I19" s="31">
        <f t="shared" si="2"/>
        <v>0.4419099985</v>
      </c>
      <c r="J19" s="32">
        <f t="shared" si="3"/>
        <v>0.5580900015</v>
      </c>
      <c r="K19" s="33">
        <f t="shared" si="4"/>
        <v>0</v>
      </c>
      <c r="L19" s="31">
        <f t="shared" si="5"/>
        <v>-0.1161800031</v>
      </c>
      <c r="M19" s="34">
        <v>-0.208</v>
      </c>
      <c r="N19" s="35">
        <f t="shared" ref="N19:N28" si="9">L19-M19</f>
        <v>0.09181999692</v>
      </c>
      <c r="O19" s="36">
        <v>332767.0</v>
      </c>
      <c r="P19" s="37">
        <f t="shared" si="7"/>
        <v>0.7618814366</v>
      </c>
      <c r="Q19" s="37"/>
    </row>
    <row r="20">
      <c r="A20" s="38" t="s">
        <v>40</v>
      </c>
      <c r="B20" s="39">
        <v>9.0</v>
      </c>
      <c r="C20" s="25" t="s">
        <v>55</v>
      </c>
      <c r="D20" s="49" t="s">
        <v>56</v>
      </c>
      <c r="E20" s="50" t="s">
        <v>18</v>
      </c>
      <c r="F20" s="28">
        <v>127566.0</v>
      </c>
      <c r="G20" s="29">
        <v>82499.0</v>
      </c>
      <c r="H20" s="30">
        <v>0.0</v>
      </c>
      <c r="I20" s="31">
        <f t="shared" si="2"/>
        <v>0.6072691786</v>
      </c>
      <c r="J20" s="32">
        <f t="shared" si="3"/>
        <v>0.3927308214</v>
      </c>
      <c r="K20" s="33">
        <f t="shared" si="4"/>
        <v>0</v>
      </c>
      <c r="L20" s="31">
        <f t="shared" si="5"/>
        <v>0.2145383572</v>
      </c>
      <c r="M20" s="45">
        <v>0.159</v>
      </c>
      <c r="N20" s="35">
        <f t="shared" si="9"/>
        <v>0.05553835718</v>
      </c>
      <c r="O20" s="36">
        <v>290237.0</v>
      </c>
      <c r="P20" s="37">
        <f t="shared" si="7"/>
        <v>0.7237705737</v>
      </c>
      <c r="Q20" s="37"/>
    </row>
    <row r="21">
      <c r="A21" s="38" t="s">
        <v>57</v>
      </c>
      <c r="B21" s="39">
        <v>1.0</v>
      </c>
      <c r="C21" s="25" t="s">
        <v>58</v>
      </c>
      <c r="D21" s="40" t="s">
        <v>59</v>
      </c>
      <c r="E21" s="41" t="s">
        <v>23</v>
      </c>
      <c r="F21" s="28">
        <v>57459.0</v>
      </c>
      <c r="G21" s="29">
        <v>138436.0</v>
      </c>
      <c r="H21" s="30">
        <v>4571.0</v>
      </c>
      <c r="I21" s="31">
        <f t="shared" si="2"/>
        <v>0.2866271587</v>
      </c>
      <c r="J21" s="32">
        <f t="shared" si="3"/>
        <v>0.6905709696</v>
      </c>
      <c r="K21" s="33">
        <f t="shared" si="4"/>
        <v>0.02280187164</v>
      </c>
      <c r="L21" s="31">
        <f t="shared" si="5"/>
        <v>-0.4039438109</v>
      </c>
      <c r="M21" s="34">
        <v>-0.348</v>
      </c>
      <c r="N21" s="35">
        <f t="shared" si="9"/>
        <v>-0.05594381092</v>
      </c>
      <c r="O21" s="36">
        <v>260716.0</v>
      </c>
      <c r="P21" s="37">
        <f t="shared" si="7"/>
        <v>0.7689056291</v>
      </c>
      <c r="Q21" s="37"/>
    </row>
    <row r="22">
      <c r="A22" s="38" t="s">
        <v>57</v>
      </c>
      <c r="B22" s="39">
        <v>2.0</v>
      </c>
      <c r="C22" s="25" t="s">
        <v>60</v>
      </c>
      <c r="D22" s="40" t="s">
        <v>61</v>
      </c>
      <c r="E22" s="41" t="s">
        <v>23</v>
      </c>
      <c r="F22" s="28">
        <v>115564.0</v>
      </c>
      <c r="G22" s="29">
        <v>131712.0</v>
      </c>
      <c r="H22" s="30">
        <v>5176.0</v>
      </c>
      <c r="I22" s="31">
        <f t="shared" si="2"/>
        <v>0.4577662288</v>
      </c>
      <c r="J22" s="32">
        <f t="shared" si="3"/>
        <v>0.5217308637</v>
      </c>
      <c r="K22" s="33">
        <f t="shared" si="4"/>
        <v>0.02050290748</v>
      </c>
      <c r="L22" s="31">
        <f t="shared" si="5"/>
        <v>-0.06396463486</v>
      </c>
      <c r="M22" s="34">
        <v>-0.107</v>
      </c>
      <c r="N22" s="35">
        <f t="shared" si="9"/>
        <v>0.04303536514</v>
      </c>
      <c r="O22" s="36">
        <v>306974.0</v>
      </c>
      <c r="P22" s="37">
        <f t="shared" si="7"/>
        <v>0.8223888668</v>
      </c>
      <c r="Q22" s="37"/>
    </row>
    <row r="23">
      <c r="A23" s="38" t="s">
        <v>57</v>
      </c>
      <c r="B23" s="39">
        <v>3.0</v>
      </c>
      <c r="C23" s="25" t="s">
        <v>62</v>
      </c>
      <c r="D23" s="40" t="s">
        <v>63</v>
      </c>
      <c r="E23" s="41" t="s">
        <v>23</v>
      </c>
      <c r="F23" s="28">
        <v>74278.0</v>
      </c>
      <c r="G23" s="29">
        <v>148088.0</v>
      </c>
      <c r="H23" s="30">
        <v>5842.0</v>
      </c>
      <c r="I23" s="31">
        <f t="shared" si="2"/>
        <v>0.3254837692</v>
      </c>
      <c r="J23" s="32">
        <f t="shared" si="3"/>
        <v>0.6489167777</v>
      </c>
      <c r="K23" s="33">
        <f t="shared" si="4"/>
        <v>0.02559945313</v>
      </c>
      <c r="L23" s="31">
        <f t="shared" si="5"/>
        <v>-0.3234330085</v>
      </c>
      <c r="M23" s="34">
        <v>-0.314</v>
      </c>
      <c r="N23" s="35">
        <f t="shared" si="9"/>
        <v>-0.009433008483</v>
      </c>
      <c r="O23" s="36">
        <v>292163.0</v>
      </c>
      <c r="P23" s="37">
        <f t="shared" si="7"/>
        <v>0.7810982226</v>
      </c>
      <c r="Q23" s="37"/>
    </row>
    <row r="24">
      <c r="A24" s="38" t="s">
        <v>57</v>
      </c>
      <c r="B24" s="39">
        <v>4.0</v>
      </c>
      <c r="C24" s="25" t="s">
        <v>58</v>
      </c>
      <c r="D24" s="40" t="s">
        <v>64</v>
      </c>
      <c r="E24" s="41" t="s">
        <v>23</v>
      </c>
      <c r="F24" s="28">
        <v>63271.0</v>
      </c>
      <c r="G24" s="29">
        <v>135300.0</v>
      </c>
      <c r="H24" s="30">
        <v>3904.0</v>
      </c>
      <c r="I24" s="31">
        <f t="shared" si="2"/>
        <v>0.3124879615</v>
      </c>
      <c r="J24" s="32">
        <f t="shared" si="3"/>
        <v>0.6682306458</v>
      </c>
      <c r="K24" s="33">
        <f t="shared" si="4"/>
        <v>0.01928139276</v>
      </c>
      <c r="L24" s="31">
        <f t="shared" si="5"/>
        <v>-0.3557426843</v>
      </c>
      <c r="M24" s="34">
        <v>-0.328</v>
      </c>
      <c r="N24" s="35">
        <f t="shared" si="9"/>
        <v>-0.02774268428</v>
      </c>
      <c r="O24" s="36">
        <v>270782.0</v>
      </c>
      <c r="P24" s="37">
        <f t="shared" si="7"/>
        <v>0.7477417258</v>
      </c>
      <c r="Q24" s="37"/>
    </row>
    <row r="25" ht="12.0" customHeight="1">
      <c r="A25" s="38" t="s">
        <v>65</v>
      </c>
      <c r="B25" s="39">
        <v>1.0</v>
      </c>
      <c r="C25" s="25" t="s">
        <v>66</v>
      </c>
      <c r="D25" s="40" t="s">
        <v>67</v>
      </c>
      <c r="E25" s="41" t="s">
        <v>23</v>
      </c>
      <c r="F25" s="28">
        <v>92648.0</v>
      </c>
      <c r="G25" s="29">
        <v>122012.0</v>
      </c>
      <c r="H25" s="30">
        <v>0.0</v>
      </c>
      <c r="I25" s="31">
        <f t="shared" si="2"/>
        <v>0.4316034659</v>
      </c>
      <c r="J25" s="32">
        <f t="shared" si="3"/>
        <v>0.5683965341</v>
      </c>
      <c r="K25" s="33">
        <f t="shared" si="4"/>
        <v>0</v>
      </c>
      <c r="L25" s="31">
        <f t="shared" si="5"/>
        <v>-0.1367930681</v>
      </c>
      <c r="M25" s="34">
        <v>-0.194</v>
      </c>
      <c r="N25" s="35">
        <f t="shared" si="9"/>
        <v>0.05720693189</v>
      </c>
      <c r="O25" s="36">
        <v>318397.0</v>
      </c>
      <c r="P25" s="37">
        <f t="shared" si="7"/>
        <v>0.6741897694</v>
      </c>
      <c r="Q25" s="37"/>
    </row>
    <row r="26">
      <c r="A26" s="38" t="s">
        <v>65</v>
      </c>
      <c r="B26" s="39">
        <v>2.0</v>
      </c>
      <c r="C26" s="25" t="s">
        <v>68</v>
      </c>
      <c r="D26" s="43" t="s">
        <v>69</v>
      </c>
      <c r="E26" s="44" t="s">
        <v>18</v>
      </c>
      <c r="F26" s="28">
        <v>139455.0</v>
      </c>
      <c r="G26" s="29">
        <v>48171.0</v>
      </c>
      <c r="H26" s="30">
        <v>0.0</v>
      </c>
      <c r="I26" s="31">
        <f t="shared" si="2"/>
        <v>0.7432605289</v>
      </c>
      <c r="J26" s="32">
        <f t="shared" si="3"/>
        <v>0.2567394711</v>
      </c>
      <c r="K26" s="33">
        <f t="shared" si="4"/>
        <v>0</v>
      </c>
      <c r="L26" s="31">
        <f t="shared" si="5"/>
        <v>0.4865210578</v>
      </c>
      <c r="M26" s="45">
        <v>0.452</v>
      </c>
      <c r="N26" s="35">
        <f t="shared" si="9"/>
        <v>0.03452105785</v>
      </c>
      <c r="O26" s="36">
        <v>348791.0</v>
      </c>
      <c r="P26" s="37">
        <f t="shared" si="7"/>
        <v>0.5379324581</v>
      </c>
      <c r="Q26" s="37"/>
    </row>
    <row r="27">
      <c r="A27" s="38" t="s">
        <v>65</v>
      </c>
      <c r="B27" s="39">
        <v>3.0</v>
      </c>
      <c r="C27" s="25" t="s">
        <v>70</v>
      </c>
      <c r="D27" s="43" t="s">
        <v>71</v>
      </c>
      <c r="E27" s="44" t="s">
        <v>18</v>
      </c>
      <c r="F27" s="28">
        <v>98935.0</v>
      </c>
      <c r="G27" s="29">
        <v>73320.0</v>
      </c>
      <c r="H27" s="30">
        <v>0.0</v>
      </c>
      <c r="I27" s="31">
        <f t="shared" si="2"/>
        <v>0.5743519782</v>
      </c>
      <c r="J27" s="32">
        <f t="shared" si="3"/>
        <v>0.4256480218</v>
      </c>
      <c r="K27" s="33">
        <f t="shared" si="4"/>
        <v>0</v>
      </c>
      <c r="L27" s="31">
        <f t="shared" si="5"/>
        <v>0.1487039563</v>
      </c>
      <c r="M27" s="51">
        <v>0.125</v>
      </c>
      <c r="N27" s="35">
        <f t="shared" si="9"/>
        <v>0.02370395634</v>
      </c>
      <c r="O27" s="36">
        <v>263803.0</v>
      </c>
      <c r="P27" s="37">
        <f t="shared" si="7"/>
        <v>0.6529683135</v>
      </c>
      <c r="Q27" s="37"/>
    </row>
    <row r="28">
      <c r="A28" s="38" t="s">
        <v>65</v>
      </c>
      <c r="B28" s="39">
        <v>4.0</v>
      </c>
      <c r="C28" s="25" t="s">
        <v>72</v>
      </c>
      <c r="D28" s="40" t="s">
        <v>73</v>
      </c>
      <c r="E28" s="52" t="s">
        <v>23</v>
      </c>
      <c r="F28" s="28">
        <v>116026.0</v>
      </c>
      <c r="G28" s="29">
        <v>142566.0</v>
      </c>
      <c r="H28" s="30">
        <v>0.0</v>
      </c>
      <c r="I28" s="31">
        <f t="shared" si="2"/>
        <v>0.4486836406</v>
      </c>
      <c r="J28" s="32">
        <f t="shared" si="3"/>
        <v>0.5513163594</v>
      </c>
      <c r="K28" s="33">
        <f t="shared" si="4"/>
        <v>0</v>
      </c>
      <c r="L28" s="31">
        <f t="shared" si="5"/>
        <v>-0.1026327187</v>
      </c>
      <c r="M28" s="34">
        <v>-0.145</v>
      </c>
      <c r="N28" s="35">
        <f t="shared" si="9"/>
        <v>0.04236728128</v>
      </c>
      <c r="O28" s="36">
        <v>360284.0</v>
      </c>
      <c r="P28" s="37">
        <f t="shared" si="7"/>
        <v>0.7177448901</v>
      </c>
      <c r="Q28" s="37"/>
    </row>
    <row r="29">
      <c r="A29" s="38" t="s">
        <v>65</v>
      </c>
      <c r="B29" s="39">
        <v>5.0</v>
      </c>
      <c r="C29" s="25" t="s">
        <v>74</v>
      </c>
      <c r="D29" s="43" t="s">
        <v>75</v>
      </c>
      <c r="E29" s="44" t="s">
        <v>18</v>
      </c>
      <c r="F29" s="28">
        <v>135266.0</v>
      </c>
      <c r="G29" s="29"/>
      <c r="H29" s="30">
        <v>37676.0</v>
      </c>
      <c r="I29" s="31">
        <f t="shared" si="2"/>
        <v>0.7821466156</v>
      </c>
      <c r="J29" s="32">
        <f t="shared" si="3"/>
        <v>0</v>
      </c>
      <c r="K29" s="33">
        <f t="shared" si="4"/>
        <v>0.2178533844</v>
      </c>
      <c r="L29" s="31">
        <f t="shared" si="5"/>
        <v>0.7821466156</v>
      </c>
      <c r="M29" s="45">
        <v>0.446</v>
      </c>
      <c r="N29" s="46" t="s">
        <v>35</v>
      </c>
      <c r="O29" s="36">
        <v>306625.0</v>
      </c>
      <c r="P29" s="37">
        <f t="shared" si="7"/>
        <v>0.5640179372</v>
      </c>
      <c r="Q29" s="37"/>
    </row>
    <row r="30">
      <c r="A30" s="38" t="s">
        <v>65</v>
      </c>
      <c r="B30" s="39">
        <v>6.0</v>
      </c>
      <c r="C30" s="25" t="s">
        <v>74</v>
      </c>
      <c r="D30" s="43" t="s">
        <v>76</v>
      </c>
      <c r="E30" s="44" t="s">
        <v>18</v>
      </c>
      <c r="F30" s="28">
        <v>99646.0</v>
      </c>
      <c r="G30" s="29">
        <v>0.0</v>
      </c>
      <c r="H30" s="30">
        <v>0.0</v>
      </c>
      <c r="I30" s="31">
        <f t="shared" si="2"/>
        <v>1</v>
      </c>
      <c r="J30" s="32">
        <f t="shared" si="3"/>
        <v>0</v>
      </c>
      <c r="K30" s="33">
        <f t="shared" si="4"/>
        <v>0</v>
      </c>
      <c r="L30" s="31">
        <f t="shared" si="5"/>
        <v>1</v>
      </c>
      <c r="M30" s="45">
        <v>0.44</v>
      </c>
      <c r="N30" s="46" t="s">
        <v>35</v>
      </c>
      <c r="O30" s="36">
        <v>248121.0</v>
      </c>
      <c r="P30" s="37">
        <f t="shared" si="7"/>
        <v>0.401602444</v>
      </c>
      <c r="Q30" s="37"/>
    </row>
    <row r="31">
      <c r="A31" s="38" t="s">
        <v>65</v>
      </c>
      <c r="B31" s="39">
        <v>7.0</v>
      </c>
      <c r="C31" s="25" t="s">
        <v>77</v>
      </c>
      <c r="D31" s="43" t="s">
        <v>78</v>
      </c>
      <c r="E31" s="44" t="s">
        <v>18</v>
      </c>
      <c r="F31" s="28">
        <v>77165.0</v>
      </c>
      <c r="G31" s="29">
        <v>65691.0</v>
      </c>
      <c r="H31" s="30">
        <v>0.0</v>
      </c>
      <c r="I31" s="31">
        <f t="shared" si="2"/>
        <v>0.5401593213</v>
      </c>
      <c r="J31" s="32">
        <f t="shared" si="3"/>
        <v>0.4598406787</v>
      </c>
      <c r="K31" s="33">
        <f t="shared" si="4"/>
        <v>0</v>
      </c>
      <c r="L31" s="31">
        <f t="shared" si="5"/>
        <v>0.08031864255</v>
      </c>
      <c r="M31" s="45">
        <v>0.112</v>
      </c>
      <c r="N31" s="35">
        <f>L31-M31</f>
        <v>-0.03168135745</v>
      </c>
      <c r="O31" s="36">
        <v>309549.0</v>
      </c>
      <c r="P31" s="37">
        <f t="shared" si="7"/>
        <v>0.4614972105</v>
      </c>
      <c r="Q31" s="53"/>
    </row>
    <row r="32">
      <c r="A32" s="38" t="s">
        <v>65</v>
      </c>
      <c r="B32" s="39">
        <v>8.0</v>
      </c>
      <c r="C32" s="25" t="s">
        <v>38</v>
      </c>
      <c r="D32" s="40" t="s">
        <v>79</v>
      </c>
      <c r="E32" s="41" t="s">
        <v>23</v>
      </c>
      <c r="F32" s="28">
        <v>0.0</v>
      </c>
      <c r="G32" s="29">
        <v>122021.0</v>
      </c>
      <c r="H32" s="30">
        <v>0.0</v>
      </c>
      <c r="I32" s="31">
        <f t="shared" si="2"/>
        <v>0</v>
      </c>
      <c r="J32" s="32">
        <f t="shared" si="3"/>
        <v>1</v>
      </c>
      <c r="K32" s="33">
        <f t="shared" si="4"/>
        <v>0</v>
      </c>
      <c r="L32" s="31">
        <f t="shared" si="5"/>
        <v>-1</v>
      </c>
      <c r="M32" s="34">
        <v>-0.151</v>
      </c>
      <c r="N32" s="46" t="s">
        <v>35</v>
      </c>
      <c r="O32" s="36">
        <v>232930.0</v>
      </c>
      <c r="P32" s="37">
        <f t="shared" si="7"/>
        <v>0.5238526596</v>
      </c>
      <c r="Q32" s="53"/>
    </row>
    <row r="33">
      <c r="A33" s="38" t="s">
        <v>65</v>
      </c>
      <c r="B33" s="39">
        <v>9.0</v>
      </c>
      <c r="C33" s="25" t="s">
        <v>80</v>
      </c>
      <c r="D33" s="43" t="s">
        <v>81</v>
      </c>
      <c r="E33" s="44" t="s">
        <v>18</v>
      </c>
      <c r="F33" s="28">
        <v>62228.0</v>
      </c>
      <c r="G33" s="29">
        <v>51235.0</v>
      </c>
      <c r="H33" s="30">
        <v>0.0</v>
      </c>
      <c r="I33" s="31">
        <f t="shared" si="2"/>
        <v>0.5484431048</v>
      </c>
      <c r="J33" s="32">
        <f t="shared" si="3"/>
        <v>0.4515568952</v>
      </c>
      <c r="K33" s="33">
        <f t="shared" si="4"/>
        <v>0</v>
      </c>
      <c r="L33" s="31">
        <f t="shared" si="5"/>
        <v>0.0968862096</v>
      </c>
      <c r="M33" s="45">
        <v>0.182</v>
      </c>
      <c r="N33" s="35">
        <f t="shared" ref="N33:N36" si="10">L33-M33</f>
        <v>-0.0851137904</v>
      </c>
      <c r="O33" s="36">
        <v>243453.0</v>
      </c>
      <c r="P33" s="37">
        <f t="shared" si="7"/>
        <v>0.4660571034</v>
      </c>
      <c r="Q33" s="37"/>
    </row>
    <row r="34">
      <c r="A34" s="38" t="s">
        <v>65</v>
      </c>
      <c r="B34" s="39">
        <v>10.0</v>
      </c>
      <c r="C34" s="25" t="s">
        <v>82</v>
      </c>
      <c r="D34" s="40"/>
      <c r="E34" s="41"/>
      <c r="F34" s="28">
        <v>89763.0</v>
      </c>
      <c r="G34" s="29">
        <v>86401.0</v>
      </c>
      <c r="H34" s="30">
        <v>0.0</v>
      </c>
      <c r="I34" s="31">
        <f t="shared" si="2"/>
        <v>0.5095422447</v>
      </c>
      <c r="J34" s="32">
        <f t="shared" si="3"/>
        <v>0.4904577553</v>
      </c>
      <c r="K34" s="33">
        <f t="shared" si="4"/>
        <v>0</v>
      </c>
      <c r="L34" s="31">
        <f t="shared" si="5"/>
        <v>0.01908448945</v>
      </c>
      <c r="M34" s="45">
        <v>0.03</v>
      </c>
      <c r="N34" s="35">
        <f t="shared" si="10"/>
        <v>-0.01091551055</v>
      </c>
      <c r="O34" s="36">
        <v>243067.0</v>
      </c>
      <c r="P34" s="37">
        <f t="shared" si="7"/>
        <v>0.724754903</v>
      </c>
      <c r="Q34" s="53"/>
    </row>
    <row r="35">
      <c r="A35" s="38" t="s">
        <v>65</v>
      </c>
      <c r="B35" s="39">
        <v>11.0</v>
      </c>
      <c r="C35" s="25" t="s">
        <v>74</v>
      </c>
      <c r="D35" s="43" t="s">
        <v>83</v>
      </c>
      <c r="E35" s="44" t="s">
        <v>18</v>
      </c>
      <c r="F35" s="28">
        <v>141772.0</v>
      </c>
      <c r="G35" s="29">
        <v>52007.0</v>
      </c>
      <c r="H35" s="30">
        <v>0.0</v>
      </c>
      <c r="I35" s="31">
        <f t="shared" si="2"/>
        <v>0.7316169451</v>
      </c>
      <c r="J35" s="32">
        <f t="shared" si="3"/>
        <v>0.2683830549</v>
      </c>
      <c r="K35" s="33">
        <f t="shared" si="4"/>
        <v>0</v>
      </c>
      <c r="L35" s="31">
        <f t="shared" si="5"/>
        <v>0.4632338902</v>
      </c>
      <c r="M35" s="45">
        <v>0.476</v>
      </c>
      <c r="N35" s="35">
        <f t="shared" si="10"/>
        <v>-0.01276610985</v>
      </c>
      <c r="O35" s="36">
        <v>320522.0</v>
      </c>
      <c r="P35" s="37">
        <f t="shared" si="7"/>
        <v>0.604573165</v>
      </c>
      <c r="Q35" s="53"/>
    </row>
    <row r="36">
      <c r="A36" s="38" t="s">
        <v>65</v>
      </c>
      <c r="B36" s="39">
        <v>12.0</v>
      </c>
      <c r="C36" s="25" t="s">
        <v>84</v>
      </c>
      <c r="D36" s="43" t="s">
        <v>85</v>
      </c>
      <c r="E36" s="44" t="s">
        <v>18</v>
      </c>
      <c r="F36" s="28">
        <v>185173.0</v>
      </c>
      <c r="G36" s="29">
        <v>30507.0</v>
      </c>
      <c r="H36" s="30">
        <v>0.0</v>
      </c>
      <c r="I36" s="31">
        <f t="shared" si="2"/>
        <v>0.8585543398</v>
      </c>
      <c r="J36" s="32">
        <f t="shared" si="3"/>
        <v>0.1414456602</v>
      </c>
      <c r="K36" s="33">
        <f t="shared" si="4"/>
        <v>0</v>
      </c>
      <c r="L36" s="31">
        <f t="shared" si="5"/>
        <v>0.7171086795</v>
      </c>
      <c r="M36" s="45">
        <v>0.766</v>
      </c>
      <c r="N36" s="35">
        <f t="shared" si="10"/>
        <v>-0.04889132047</v>
      </c>
      <c r="O36" s="36">
        <v>362965.0</v>
      </c>
      <c r="P36" s="37">
        <f t="shared" si="7"/>
        <v>0.5942170733</v>
      </c>
      <c r="Q36" s="37"/>
    </row>
    <row r="37">
      <c r="A37" s="38" t="s">
        <v>65</v>
      </c>
      <c r="B37" s="39">
        <v>13.0</v>
      </c>
      <c r="C37" s="25" t="s">
        <v>86</v>
      </c>
      <c r="D37" s="43" t="s">
        <v>87</v>
      </c>
      <c r="E37" s="44" t="s">
        <v>18</v>
      </c>
      <c r="F37" s="28">
        <v>145441.0</v>
      </c>
      <c r="G37" s="29">
        <v>0.0</v>
      </c>
      <c r="H37" s="30">
        <v>19689.0</v>
      </c>
      <c r="I37" s="31">
        <f t="shared" si="2"/>
        <v>0.8807666687</v>
      </c>
      <c r="J37" s="32">
        <f t="shared" si="3"/>
        <v>0</v>
      </c>
      <c r="K37" s="33">
        <f t="shared" si="4"/>
        <v>0.1192333313</v>
      </c>
      <c r="L37" s="31">
        <f t="shared" si="5"/>
        <v>0.8807666687</v>
      </c>
      <c r="M37" s="45">
        <v>0.793</v>
      </c>
      <c r="N37" s="46" t="s">
        <v>35</v>
      </c>
      <c r="O37" s="36">
        <v>339391.0</v>
      </c>
      <c r="P37" s="37">
        <f t="shared" si="7"/>
        <v>0.4865479639</v>
      </c>
      <c r="Q37" s="37"/>
    </row>
    <row r="38">
      <c r="A38" s="38" t="s">
        <v>65</v>
      </c>
      <c r="B38" s="39">
        <v>14.0</v>
      </c>
      <c r="C38" s="25" t="s">
        <v>88</v>
      </c>
      <c r="D38" s="43" t="s">
        <v>89</v>
      </c>
      <c r="E38" s="44" t="s">
        <v>18</v>
      </c>
      <c r="F38" s="28">
        <v>89836.0</v>
      </c>
      <c r="G38" s="29">
        <v>27342.0</v>
      </c>
      <c r="H38" s="30">
        <v>0.0</v>
      </c>
      <c r="I38" s="31">
        <f t="shared" si="2"/>
        <v>0.7666626841</v>
      </c>
      <c r="J38" s="32">
        <f t="shared" si="3"/>
        <v>0.2333373159</v>
      </c>
      <c r="K38" s="33">
        <f t="shared" si="4"/>
        <v>0</v>
      </c>
      <c r="L38" s="31">
        <f t="shared" si="5"/>
        <v>0.5333253682</v>
      </c>
      <c r="M38" s="45">
        <v>0.586</v>
      </c>
      <c r="N38" s="35">
        <f t="shared" ref="N38:N43" si="11">L38-M38</f>
        <v>-0.05267463176</v>
      </c>
      <c r="O38" s="36">
        <v>298322.0</v>
      </c>
      <c r="P38" s="37">
        <f t="shared" si="7"/>
        <v>0.3927903406</v>
      </c>
      <c r="Q38" s="37"/>
    </row>
    <row r="39">
      <c r="A39" s="38" t="s">
        <v>65</v>
      </c>
      <c r="B39" s="39">
        <v>15.0</v>
      </c>
      <c r="C39" s="25" t="s">
        <v>33</v>
      </c>
      <c r="D39" s="43" t="s">
        <v>90</v>
      </c>
      <c r="E39" s="44" t="s">
        <v>18</v>
      </c>
      <c r="F39" s="28">
        <v>102391.0</v>
      </c>
      <c r="G39" s="29">
        <v>41501.0</v>
      </c>
      <c r="H39" s="30">
        <v>0.0</v>
      </c>
      <c r="I39" s="31">
        <f t="shared" si="2"/>
        <v>0.7115822978</v>
      </c>
      <c r="J39" s="32">
        <f t="shared" si="3"/>
        <v>0.2884177022</v>
      </c>
      <c r="K39" s="33">
        <f t="shared" si="4"/>
        <v>0</v>
      </c>
      <c r="L39" s="31">
        <f t="shared" si="5"/>
        <v>0.4231645957</v>
      </c>
      <c r="M39" s="45">
        <v>0.449</v>
      </c>
      <c r="N39" s="35">
        <f t="shared" si="11"/>
        <v>-0.02583540433</v>
      </c>
      <c r="O39" s="36">
        <v>289926.0</v>
      </c>
      <c r="P39" s="37">
        <f t="shared" si="7"/>
        <v>0.4963059539</v>
      </c>
      <c r="Q39" s="37"/>
    </row>
    <row r="40">
      <c r="A40" s="38" t="s">
        <v>65</v>
      </c>
      <c r="B40" s="39">
        <v>16.0</v>
      </c>
      <c r="C40" s="25" t="s">
        <v>91</v>
      </c>
      <c r="D40" s="43" t="s">
        <v>92</v>
      </c>
      <c r="E40" s="44" t="s">
        <v>18</v>
      </c>
      <c r="F40" s="28">
        <v>49634.0</v>
      </c>
      <c r="G40" s="29">
        <v>40640.0</v>
      </c>
      <c r="H40" s="30">
        <v>0.0</v>
      </c>
      <c r="I40" s="31">
        <f t="shared" si="2"/>
        <v>0.5498150076</v>
      </c>
      <c r="J40" s="32">
        <f t="shared" si="3"/>
        <v>0.4501849924</v>
      </c>
      <c r="K40" s="33">
        <f t="shared" si="4"/>
        <v>0</v>
      </c>
      <c r="L40" s="31">
        <f t="shared" si="5"/>
        <v>0.09963001529</v>
      </c>
      <c r="M40" s="45">
        <v>0.213</v>
      </c>
      <c r="N40" s="35">
        <f t="shared" si="11"/>
        <v>-0.1133699847</v>
      </c>
      <c r="O40" s="36">
        <v>172088.0</v>
      </c>
      <c r="P40" s="37">
        <f t="shared" si="7"/>
        <v>0.5245804472</v>
      </c>
      <c r="Q40" s="37"/>
    </row>
    <row r="41">
      <c r="A41" s="38" t="s">
        <v>65</v>
      </c>
      <c r="B41" s="39">
        <v>17.0</v>
      </c>
      <c r="C41" s="25" t="s">
        <v>93</v>
      </c>
      <c r="D41" s="43" t="s">
        <v>94</v>
      </c>
      <c r="E41" s="44" t="s">
        <v>18</v>
      </c>
      <c r="F41" s="28">
        <v>85026.0</v>
      </c>
      <c r="G41" s="29">
        <v>31414.0</v>
      </c>
      <c r="H41" s="30">
        <v>0.0</v>
      </c>
      <c r="I41" s="31">
        <f t="shared" si="2"/>
        <v>0.7302129852</v>
      </c>
      <c r="J41" s="32">
        <f t="shared" si="3"/>
        <v>0.2697870148</v>
      </c>
      <c r="K41" s="33">
        <f t="shared" si="4"/>
        <v>0</v>
      </c>
      <c r="L41" s="31">
        <f t="shared" si="5"/>
        <v>0.4604259705</v>
      </c>
      <c r="M41" s="45">
        <v>0.532</v>
      </c>
      <c r="N41" s="35">
        <f t="shared" si="11"/>
        <v>-0.07157402954</v>
      </c>
      <c r="O41" s="36">
        <v>249775.0</v>
      </c>
      <c r="P41" s="37">
        <f t="shared" si="7"/>
        <v>0.4661795616</v>
      </c>
      <c r="Q41" s="37"/>
    </row>
    <row r="42">
      <c r="A42" s="38" t="s">
        <v>65</v>
      </c>
      <c r="B42" s="39">
        <v>18.0</v>
      </c>
      <c r="C42" s="25" t="s">
        <v>51</v>
      </c>
      <c r="D42" s="43" t="s">
        <v>95</v>
      </c>
      <c r="E42" s="44" t="s">
        <v>18</v>
      </c>
      <c r="F42" s="28">
        <v>106891.0</v>
      </c>
      <c r="G42" s="29">
        <v>42496.0</v>
      </c>
      <c r="H42" s="30">
        <v>0.0</v>
      </c>
      <c r="I42" s="31">
        <f t="shared" si="2"/>
        <v>0.7155308025</v>
      </c>
      <c r="J42" s="32">
        <f t="shared" si="3"/>
        <v>0.2844691975</v>
      </c>
      <c r="K42" s="33">
        <f t="shared" si="4"/>
        <v>0</v>
      </c>
      <c r="L42" s="31">
        <f t="shared" si="5"/>
        <v>0.4310616051</v>
      </c>
      <c r="M42" s="45">
        <v>0.532</v>
      </c>
      <c r="N42" s="35">
        <f t="shared" si="11"/>
        <v>-0.1009383949</v>
      </c>
      <c r="O42" s="36">
        <v>335138.0</v>
      </c>
      <c r="P42" s="37">
        <f t="shared" si="7"/>
        <v>0.4457477218</v>
      </c>
      <c r="Q42" s="37"/>
    </row>
    <row r="43">
      <c r="A43" s="38" t="s">
        <v>65</v>
      </c>
      <c r="B43" s="39">
        <v>19.0</v>
      </c>
      <c r="C43" s="25" t="s">
        <v>96</v>
      </c>
      <c r="D43" s="43" t="s">
        <v>97</v>
      </c>
      <c r="E43" s="44" t="s">
        <v>18</v>
      </c>
      <c r="F43" s="28">
        <v>88685.0</v>
      </c>
      <c r="G43" s="29">
        <v>36120.0</v>
      </c>
      <c r="H43" s="30">
        <v>0.0</v>
      </c>
      <c r="I43" s="31">
        <f t="shared" si="2"/>
        <v>0.7105885181</v>
      </c>
      <c r="J43" s="32">
        <f t="shared" si="3"/>
        <v>0.2894114819</v>
      </c>
      <c r="K43" s="33">
        <f t="shared" si="4"/>
        <v>0</v>
      </c>
      <c r="L43" s="31">
        <f t="shared" si="5"/>
        <v>0.4211770362</v>
      </c>
      <c r="M43" s="45">
        <v>0.514</v>
      </c>
      <c r="N43" s="35">
        <f t="shared" si="11"/>
        <v>-0.09282296382</v>
      </c>
      <c r="O43" s="36">
        <v>257624.0</v>
      </c>
      <c r="P43" s="37">
        <f t="shared" si="7"/>
        <v>0.4844463249</v>
      </c>
      <c r="Q43" s="37"/>
    </row>
    <row r="44">
      <c r="A44" s="38" t="s">
        <v>65</v>
      </c>
      <c r="B44" s="39">
        <v>20.0</v>
      </c>
      <c r="C44" s="25" t="s">
        <v>51</v>
      </c>
      <c r="D44" s="43" t="s">
        <v>98</v>
      </c>
      <c r="E44" s="44" t="s">
        <v>18</v>
      </c>
      <c r="F44" s="28">
        <v>96393.0</v>
      </c>
      <c r="G44" s="29">
        <v>0.0</v>
      </c>
      <c r="H44" s="30">
        <v>25628.0</v>
      </c>
      <c r="I44" s="31">
        <f t="shared" si="2"/>
        <v>0.7899705788</v>
      </c>
      <c r="J44" s="32">
        <f t="shared" si="3"/>
        <v>0</v>
      </c>
      <c r="K44" s="33">
        <f t="shared" si="4"/>
        <v>0.2100294212</v>
      </c>
      <c r="L44" s="31">
        <f t="shared" si="5"/>
        <v>0.7899705788</v>
      </c>
      <c r="M44" s="45">
        <v>0.468</v>
      </c>
      <c r="N44" s="46" t="s">
        <v>35</v>
      </c>
      <c r="O44" s="36">
        <v>258177.0</v>
      </c>
      <c r="P44" s="37">
        <f t="shared" si="7"/>
        <v>0.4726253694</v>
      </c>
      <c r="Q44" s="37"/>
    </row>
    <row r="45">
      <c r="A45" s="38" t="s">
        <v>65</v>
      </c>
      <c r="B45" s="39">
        <v>21.0</v>
      </c>
      <c r="C45" s="25" t="s">
        <v>70</v>
      </c>
      <c r="D45" s="40" t="s">
        <v>99</v>
      </c>
      <c r="E45" s="41" t="s">
        <v>23</v>
      </c>
      <c r="F45" s="28">
        <v>33844.0</v>
      </c>
      <c r="G45" s="29">
        <v>39475.0</v>
      </c>
      <c r="H45" s="30">
        <v>0.0</v>
      </c>
      <c r="I45" s="31">
        <f t="shared" si="2"/>
        <v>0.4615993126</v>
      </c>
      <c r="J45" s="32">
        <f t="shared" si="3"/>
        <v>0.5384006874</v>
      </c>
      <c r="K45" s="33">
        <f t="shared" si="4"/>
        <v>0</v>
      </c>
      <c r="L45" s="31">
        <f t="shared" si="5"/>
        <v>-0.07680137481</v>
      </c>
      <c r="M45" s="45">
        <v>0.154</v>
      </c>
      <c r="N45" s="35">
        <f t="shared" ref="N45:N50" si="12">L45-M45</f>
        <v>-0.2308013748</v>
      </c>
      <c r="O45" s="36">
        <v>134881.0</v>
      </c>
      <c r="P45" s="37">
        <f t="shared" si="7"/>
        <v>0.5435828619</v>
      </c>
      <c r="Q45" s="37"/>
    </row>
    <row r="46">
      <c r="A46" s="38" t="s">
        <v>65</v>
      </c>
      <c r="B46" s="39">
        <v>22.0</v>
      </c>
      <c r="C46" s="25" t="s">
        <v>100</v>
      </c>
      <c r="D46" s="40" t="s">
        <v>101</v>
      </c>
      <c r="E46" s="41" t="s">
        <v>23</v>
      </c>
      <c r="F46" s="28">
        <v>66277.0</v>
      </c>
      <c r="G46" s="29">
        <v>81543.0</v>
      </c>
      <c r="H46" s="30">
        <v>0.0</v>
      </c>
      <c r="I46" s="31">
        <f t="shared" si="2"/>
        <v>0.4483628738</v>
      </c>
      <c r="J46" s="32">
        <f t="shared" si="3"/>
        <v>0.5516371262</v>
      </c>
      <c r="K46" s="33">
        <f t="shared" si="4"/>
        <v>0</v>
      </c>
      <c r="L46" s="31">
        <f t="shared" si="5"/>
        <v>-0.1032742525</v>
      </c>
      <c r="M46" s="34">
        <v>-0.093</v>
      </c>
      <c r="N46" s="35">
        <f t="shared" si="12"/>
        <v>-0.01027425247</v>
      </c>
      <c r="O46" s="36">
        <v>243929.0</v>
      </c>
      <c r="P46" s="37">
        <f t="shared" si="7"/>
        <v>0.605996007</v>
      </c>
      <c r="Q46" s="37"/>
    </row>
    <row r="47">
      <c r="A47" s="38" t="s">
        <v>65</v>
      </c>
      <c r="B47" s="39">
        <v>23.0</v>
      </c>
      <c r="C47" s="25" t="s">
        <v>102</v>
      </c>
      <c r="D47" s="40" t="s">
        <v>103</v>
      </c>
      <c r="E47" s="41" t="s">
        <v>23</v>
      </c>
      <c r="F47" s="28">
        <v>45640.0</v>
      </c>
      <c r="G47" s="29">
        <v>90105.0</v>
      </c>
      <c r="H47" s="30">
        <v>0.0</v>
      </c>
      <c r="I47" s="31">
        <f t="shared" si="2"/>
        <v>0.3362186453</v>
      </c>
      <c r="J47" s="32">
        <f t="shared" si="3"/>
        <v>0.6637813547</v>
      </c>
      <c r="K47" s="33">
        <f t="shared" si="4"/>
        <v>0</v>
      </c>
      <c r="L47" s="31">
        <f t="shared" si="5"/>
        <v>-0.3275627095</v>
      </c>
      <c r="M47" s="34">
        <v>-0.219</v>
      </c>
      <c r="N47" s="35">
        <f t="shared" si="12"/>
        <v>-0.1085627095</v>
      </c>
      <c r="O47" s="36">
        <v>246632.0</v>
      </c>
      <c r="P47" s="37">
        <f t="shared" si="7"/>
        <v>0.5503949204</v>
      </c>
      <c r="Q47" s="37"/>
    </row>
    <row r="48">
      <c r="A48" s="38" t="s">
        <v>65</v>
      </c>
      <c r="B48" s="39">
        <v>24.0</v>
      </c>
      <c r="C48" s="25" t="s">
        <v>104</v>
      </c>
      <c r="D48" s="43" t="s">
        <v>105</v>
      </c>
      <c r="E48" s="44" t="s">
        <v>18</v>
      </c>
      <c r="F48" s="28">
        <v>111237.0</v>
      </c>
      <c r="G48" s="29">
        <v>85237.0</v>
      </c>
      <c r="H48" s="30">
        <v>0.0</v>
      </c>
      <c r="I48" s="31">
        <f t="shared" si="2"/>
        <v>0.5661665157</v>
      </c>
      <c r="J48" s="32">
        <f t="shared" si="3"/>
        <v>0.4338334843</v>
      </c>
      <c r="K48" s="33">
        <f t="shared" si="4"/>
        <v>0</v>
      </c>
      <c r="L48" s="31">
        <f t="shared" si="5"/>
        <v>0.1323330313</v>
      </c>
      <c r="M48" s="51">
        <v>0.199</v>
      </c>
      <c r="N48" s="35">
        <f t="shared" si="12"/>
        <v>-0.06666696866</v>
      </c>
      <c r="O48" s="36">
        <v>316384.0</v>
      </c>
      <c r="P48" s="37">
        <f t="shared" si="7"/>
        <v>0.6209985334</v>
      </c>
      <c r="Q48" s="37"/>
    </row>
    <row r="49">
      <c r="A49" s="38" t="s">
        <v>65</v>
      </c>
      <c r="B49" s="39">
        <v>25.0</v>
      </c>
      <c r="C49" s="25" t="s">
        <v>82</v>
      </c>
      <c r="D49" s="47" t="s">
        <v>106</v>
      </c>
      <c r="E49" s="48" t="s">
        <v>18</v>
      </c>
      <c r="F49" s="28">
        <v>90298.0</v>
      </c>
      <c r="G49" s="29">
        <v>84272.0</v>
      </c>
      <c r="H49" s="30">
        <v>0.0</v>
      </c>
      <c r="I49" s="31">
        <f t="shared" si="2"/>
        <v>0.517259552</v>
      </c>
      <c r="J49" s="32">
        <f t="shared" si="3"/>
        <v>0.482740448</v>
      </c>
      <c r="K49" s="33">
        <f t="shared" si="4"/>
        <v>0</v>
      </c>
      <c r="L49" s="31">
        <f t="shared" si="5"/>
        <v>0.03451910408</v>
      </c>
      <c r="M49" s="45">
        <v>0.066</v>
      </c>
      <c r="N49" s="35">
        <f t="shared" si="12"/>
        <v>-0.03148089592</v>
      </c>
      <c r="O49" s="36">
        <v>274459.0</v>
      </c>
      <c r="P49" s="37">
        <f t="shared" si="7"/>
        <v>0.6360512863</v>
      </c>
      <c r="Q49" s="37"/>
    </row>
    <row r="50">
      <c r="A50" s="38" t="s">
        <v>65</v>
      </c>
      <c r="B50" s="39">
        <v>26.0</v>
      </c>
      <c r="C50" s="25" t="s">
        <v>104</v>
      </c>
      <c r="D50" s="43" t="s">
        <v>107</v>
      </c>
      <c r="E50" s="44" t="s">
        <v>18</v>
      </c>
      <c r="F50" s="28">
        <v>106146.0</v>
      </c>
      <c r="G50" s="29">
        <v>70958.0</v>
      </c>
      <c r="H50" s="30">
        <v>0.0</v>
      </c>
      <c r="I50" s="31">
        <f t="shared" si="2"/>
        <v>0.5993427591</v>
      </c>
      <c r="J50" s="32">
        <f t="shared" si="3"/>
        <v>0.4006572409</v>
      </c>
      <c r="K50" s="33">
        <f t="shared" si="4"/>
        <v>0</v>
      </c>
      <c r="L50" s="31">
        <f t="shared" si="5"/>
        <v>0.1986855181</v>
      </c>
      <c r="M50" s="51">
        <v>0.214</v>
      </c>
      <c r="N50" s="35">
        <f t="shared" si="12"/>
        <v>-0.01531448189</v>
      </c>
      <c r="O50" s="36">
        <v>298769.0</v>
      </c>
      <c r="P50" s="37">
        <f t="shared" si="7"/>
        <v>0.5927790366</v>
      </c>
      <c r="Q50" s="37"/>
    </row>
    <row r="51">
      <c r="A51" s="38" t="s">
        <v>65</v>
      </c>
      <c r="B51" s="39">
        <v>27.0</v>
      </c>
      <c r="C51" s="25" t="s">
        <v>108</v>
      </c>
      <c r="D51" s="43" t="s">
        <v>109</v>
      </c>
      <c r="E51" s="44" t="s">
        <v>18</v>
      </c>
      <c r="F51" s="28">
        <v>143687.0</v>
      </c>
      <c r="G51" s="29">
        <v>0.0</v>
      </c>
      <c r="H51" s="30">
        <v>0.0</v>
      </c>
      <c r="I51" s="31">
        <f t="shared" si="2"/>
        <v>1</v>
      </c>
      <c r="J51" s="32">
        <f t="shared" si="3"/>
        <v>0</v>
      </c>
      <c r="K51" s="33">
        <f t="shared" si="4"/>
        <v>0</v>
      </c>
      <c r="L51" s="31">
        <f t="shared" si="5"/>
        <v>1</v>
      </c>
      <c r="M51" s="45">
        <v>0.376</v>
      </c>
      <c r="N51" s="46" t="s">
        <v>35</v>
      </c>
      <c r="O51" s="36">
        <v>264466.0</v>
      </c>
      <c r="P51" s="37">
        <f t="shared" si="7"/>
        <v>0.5433099151</v>
      </c>
      <c r="Q51" s="37"/>
    </row>
    <row r="52">
      <c r="A52" s="38" t="s">
        <v>65</v>
      </c>
      <c r="B52" s="39">
        <v>28.0</v>
      </c>
      <c r="C52" s="25" t="s">
        <v>51</v>
      </c>
      <c r="D52" s="43" t="s">
        <v>110</v>
      </c>
      <c r="E52" s="44" t="s">
        <v>18</v>
      </c>
      <c r="F52" s="28">
        <v>136546.0</v>
      </c>
      <c r="G52" s="29">
        <v>41563.0</v>
      </c>
      <c r="H52" s="30">
        <v>0.0</v>
      </c>
      <c r="I52" s="31">
        <f t="shared" si="2"/>
        <v>0.7666428984</v>
      </c>
      <c r="J52" s="32">
        <f t="shared" si="3"/>
        <v>0.2333571016</v>
      </c>
      <c r="K52" s="33">
        <f t="shared" si="4"/>
        <v>0</v>
      </c>
      <c r="L52" s="31">
        <f t="shared" si="5"/>
        <v>0.5332857969</v>
      </c>
      <c r="M52" s="45">
        <v>0.498</v>
      </c>
      <c r="N52" s="35">
        <f t="shared" ref="N52:N57" si="13">L52-M52</f>
        <v>0.0352857969</v>
      </c>
      <c r="O52" s="36">
        <v>289254.0</v>
      </c>
      <c r="P52" s="37">
        <f t="shared" si="7"/>
        <v>0.6157529369</v>
      </c>
      <c r="Q52" s="37"/>
    </row>
    <row r="53">
      <c r="A53" s="38" t="s">
        <v>65</v>
      </c>
      <c r="B53" s="39">
        <v>29.0</v>
      </c>
      <c r="C53" s="25" t="s">
        <v>111</v>
      </c>
      <c r="D53" s="43" t="s">
        <v>112</v>
      </c>
      <c r="E53" s="44" t="s">
        <v>18</v>
      </c>
      <c r="F53" s="28">
        <v>83447.0</v>
      </c>
      <c r="G53" s="29">
        <v>21929.0</v>
      </c>
      <c r="H53" s="30">
        <v>0.0</v>
      </c>
      <c r="I53" s="31">
        <f t="shared" si="2"/>
        <v>0.7918975858</v>
      </c>
      <c r="J53" s="32">
        <f t="shared" si="3"/>
        <v>0.2081024142</v>
      </c>
      <c r="K53" s="33">
        <f t="shared" si="4"/>
        <v>0</v>
      </c>
      <c r="L53" s="31">
        <f t="shared" si="5"/>
        <v>0.5837951716</v>
      </c>
      <c r="M53" s="45">
        <v>0.609</v>
      </c>
      <c r="N53" s="35">
        <f t="shared" si="13"/>
        <v>-0.02520482842</v>
      </c>
      <c r="O53" s="36">
        <v>196196.0</v>
      </c>
      <c r="P53" s="37">
        <f t="shared" si="7"/>
        <v>0.5370955575</v>
      </c>
      <c r="Q53" s="37"/>
    </row>
    <row r="54">
      <c r="A54" s="38" t="s">
        <v>65</v>
      </c>
      <c r="B54" s="39">
        <v>30.0</v>
      </c>
      <c r="C54" s="25" t="s">
        <v>113</v>
      </c>
      <c r="D54" s="43" t="s">
        <v>114</v>
      </c>
      <c r="E54" s="44" t="s">
        <v>18</v>
      </c>
      <c r="F54" s="28">
        <v>134501.0</v>
      </c>
      <c r="G54" s="29">
        <v>53053.0</v>
      </c>
      <c r="H54" s="30">
        <v>0.0</v>
      </c>
      <c r="I54" s="31">
        <f t="shared" si="2"/>
        <v>0.7171321326</v>
      </c>
      <c r="J54" s="32">
        <f t="shared" si="3"/>
        <v>0.2828678674</v>
      </c>
      <c r="K54" s="33">
        <f t="shared" si="4"/>
        <v>0</v>
      </c>
      <c r="L54" s="31">
        <f t="shared" si="5"/>
        <v>0.4342642652</v>
      </c>
      <c r="M54" s="45">
        <v>0.434</v>
      </c>
      <c r="N54" s="35">
        <f t="shared" si="13"/>
        <v>0.0002642652249</v>
      </c>
      <c r="O54" s="36">
        <v>302821.0</v>
      </c>
      <c r="P54" s="37">
        <f t="shared" si="7"/>
        <v>0.6193559892</v>
      </c>
      <c r="Q54" s="37"/>
    </row>
    <row r="55">
      <c r="A55" s="38" t="s">
        <v>65</v>
      </c>
      <c r="B55" s="39">
        <v>31.0</v>
      </c>
      <c r="C55" s="25" t="s">
        <v>80</v>
      </c>
      <c r="D55" s="43" t="s">
        <v>115</v>
      </c>
      <c r="E55" s="44" t="s">
        <v>18</v>
      </c>
      <c r="F55" s="28">
        <v>71549.0</v>
      </c>
      <c r="G55" s="29">
        <v>54219.0</v>
      </c>
      <c r="H55" s="30">
        <v>0.0</v>
      </c>
      <c r="I55" s="31">
        <f t="shared" si="2"/>
        <v>0.5688966987</v>
      </c>
      <c r="J55" s="32">
        <f t="shared" si="3"/>
        <v>0.4311033013</v>
      </c>
      <c r="K55" s="33">
        <f t="shared" si="4"/>
        <v>0</v>
      </c>
      <c r="L55" s="31">
        <f t="shared" si="5"/>
        <v>0.1377933974</v>
      </c>
      <c r="M55" s="45">
        <v>0.211</v>
      </c>
      <c r="N55" s="35">
        <f t="shared" si="13"/>
        <v>-0.07320660263</v>
      </c>
      <c r="O55" s="36">
        <v>228825.0</v>
      </c>
      <c r="P55" s="37">
        <f t="shared" si="7"/>
        <v>0.5496252595</v>
      </c>
      <c r="Q55" s="37"/>
    </row>
    <row r="56">
      <c r="A56" s="38" t="s">
        <v>65</v>
      </c>
      <c r="B56" s="39">
        <v>32.0</v>
      </c>
      <c r="C56" s="25" t="s">
        <v>116</v>
      </c>
      <c r="D56" s="43" t="s">
        <v>117</v>
      </c>
      <c r="E56" s="44" t="s">
        <v>18</v>
      </c>
      <c r="F56" s="28">
        <v>83882.0</v>
      </c>
      <c r="G56" s="29">
        <v>41781.0</v>
      </c>
      <c r="H56" s="30">
        <v>0.0</v>
      </c>
      <c r="I56" s="31">
        <f t="shared" si="2"/>
        <v>0.6675154978</v>
      </c>
      <c r="J56" s="32">
        <f t="shared" si="3"/>
        <v>0.3324845022</v>
      </c>
      <c r="K56" s="33">
        <f t="shared" si="4"/>
        <v>0</v>
      </c>
      <c r="L56" s="31">
        <f t="shared" si="5"/>
        <v>0.3350309956</v>
      </c>
      <c r="M56" s="45">
        <v>0.389</v>
      </c>
      <c r="N56" s="35">
        <f t="shared" si="13"/>
        <v>-0.0539690044</v>
      </c>
      <c r="O56" s="36">
        <v>220046.0</v>
      </c>
      <c r="P56" s="37">
        <f t="shared" si="7"/>
        <v>0.5710760477</v>
      </c>
      <c r="Q56" s="37"/>
    </row>
    <row r="57">
      <c r="A57" s="38" t="s">
        <v>65</v>
      </c>
      <c r="B57" s="39">
        <v>33.0</v>
      </c>
      <c r="C57" s="25" t="s">
        <v>108</v>
      </c>
      <c r="D57" s="43" t="s">
        <v>118</v>
      </c>
      <c r="E57" s="44" t="s">
        <v>18</v>
      </c>
      <c r="F57" s="28">
        <v>155546.0</v>
      </c>
      <c r="G57" s="29">
        <v>71823.0</v>
      </c>
      <c r="H57" s="30">
        <v>0.0</v>
      </c>
      <c r="I57" s="31">
        <f t="shared" si="2"/>
        <v>0.6841126099</v>
      </c>
      <c r="J57" s="32">
        <f t="shared" si="3"/>
        <v>0.3158873901</v>
      </c>
      <c r="K57" s="33">
        <f t="shared" si="4"/>
        <v>0</v>
      </c>
      <c r="L57" s="31">
        <f t="shared" si="5"/>
        <v>0.3682252198</v>
      </c>
      <c r="M57" s="45">
        <v>0.413</v>
      </c>
      <c r="N57" s="35">
        <f t="shared" si="13"/>
        <v>-0.0447747802</v>
      </c>
      <c r="O57" s="36">
        <v>353897.0</v>
      </c>
      <c r="P57" s="37">
        <f t="shared" si="7"/>
        <v>0.6424722447</v>
      </c>
      <c r="Q57" s="37"/>
    </row>
    <row r="58">
      <c r="A58" s="38" t="s">
        <v>65</v>
      </c>
      <c r="B58" s="39">
        <v>34.0</v>
      </c>
      <c r="C58" s="25" t="s">
        <v>119</v>
      </c>
      <c r="D58" s="43" t="s">
        <v>120</v>
      </c>
      <c r="E58" s="44" t="s">
        <v>18</v>
      </c>
      <c r="F58" s="28">
        <v>74537.0</v>
      </c>
      <c r="G58" s="29">
        <v>0.0</v>
      </c>
      <c r="H58" s="30">
        <v>26160.0</v>
      </c>
      <c r="I58" s="31">
        <f t="shared" si="2"/>
        <v>0.7402107312</v>
      </c>
      <c r="J58" s="32">
        <f t="shared" si="3"/>
        <v>0</v>
      </c>
      <c r="K58" s="33">
        <f t="shared" si="4"/>
        <v>0.2597892688</v>
      </c>
      <c r="L58" s="31">
        <f t="shared" si="5"/>
        <v>0.7402107312</v>
      </c>
      <c r="M58" s="45">
        <v>0.728</v>
      </c>
      <c r="N58" s="46" t="s">
        <v>35</v>
      </c>
      <c r="O58" s="36">
        <v>184601.0</v>
      </c>
      <c r="P58" s="37">
        <f t="shared" si="7"/>
        <v>0.5454845857</v>
      </c>
      <c r="Q58" s="37"/>
    </row>
    <row r="59">
      <c r="A59" s="38" t="s">
        <v>65</v>
      </c>
      <c r="B59" s="39">
        <v>35.0</v>
      </c>
      <c r="C59" s="25" t="s">
        <v>121</v>
      </c>
      <c r="D59" s="43" t="s">
        <v>122</v>
      </c>
      <c r="E59" s="44" t="s">
        <v>18</v>
      </c>
      <c r="F59" s="28">
        <v>65688.0</v>
      </c>
      <c r="G59" s="29">
        <v>31753.0</v>
      </c>
      <c r="H59" s="30">
        <v>0.0</v>
      </c>
      <c r="I59" s="31">
        <f t="shared" si="2"/>
        <v>0.6741310126</v>
      </c>
      <c r="J59" s="32">
        <f t="shared" si="3"/>
        <v>0.3258689874</v>
      </c>
      <c r="K59" s="33">
        <f t="shared" si="4"/>
        <v>0</v>
      </c>
      <c r="L59" s="31">
        <f t="shared" si="5"/>
        <v>0.3482620252</v>
      </c>
      <c r="M59" s="45">
        <v>0.408</v>
      </c>
      <c r="N59" s="35">
        <f t="shared" ref="N59:N63" si="14">L59-M59</f>
        <v>-0.05973797477</v>
      </c>
      <c r="O59" s="36">
        <v>188611.0</v>
      </c>
      <c r="P59" s="37">
        <f t="shared" si="7"/>
        <v>0.516624163</v>
      </c>
      <c r="Q59" s="37"/>
    </row>
    <row r="60">
      <c r="A60" s="38" t="s">
        <v>65</v>
      </c>
      <c r="B60" s="39">
        <v>36.0</v>
      </c>
      <c r="C60" s="25" t="s">
        <v>123</v>
      </c>
      <c r="D60" s="43" t="s">
        <v>124</v>
      </c>
      <c r="E60" s="44" t="s">
        <v>18</v>
      </c>
      <c r="F60" s="28">
        <v>59343.0</v>
      </c>
      <c r="G60" s="29">
        <v>45931.0</v>
      </c>
      <c r="H60" s="30">
        <v>0.0</v>
      </c>
      <c r="I60" s="31">
        <f t="shared" si="2"/>
        <v>0.5637004389</v>
      </c>
      <c r="J60" s="32">
        <f t="shared" si="3"/>
        <v>0.4362995611</v>
      </c>
      <c r="K60" s="33">
        <f t="shared" si="4"/>
        <v>0</v>
      </c>
      <c r="L60" s="31">
        <f t="shared" si="5"/>
        <v>0.1274008777</v>
      </c>
      <c r="M60" s="45">
        <v>0.087</v>
      </c>
      <c r="N60" s="35">
        <f t="shared" si="14"/>
        <v>0.04040087771</v>
      </c>
      <c r="O60" s="36">
        <v>237370.0</v>
      </c>
      <c r="P60" s="37">
        <f t="shared" si="7"/>
        <v>0.4435017062</v>
      </c>
      <c r="Q60" s="37"/>
    </row>
    <row r="61">
      <c r="A61" s="38" t="s">
        <v>65</v>
      </c>
      <c r="B61" s="39">
        <v>37.0</v>
      </c>
      <c r="C61" s="25" t="s">
        <v>84</v>
      </c>
      <c r="D61" s="43" t="s">
        <v>125</v>
      </c>
      <c r="E61" s="44" t="s">
        <v>18</v>
      </c>
      <c r="F61" s="28">
        <v>143287.0</v>
      </c>
      <c r="G61" s="29">
        <v>19081.0</v>
      </c>
      <c r="H61" s="30">
        <v>0.0</v>
      </c>
      <c r="I61" s="31">
        <f t="shared" si="2"/>
        <v>0.8824830016</v>
      </c>
      <c r="J61" s="32">
        <f t="shared" si="3"/>
        <v>0.1175169984</v>
      </c>
      <c r="K61" s="33">
        <f t="shared" si="4"/>
        <v>0</v>
      </c>
      <c r="L61" s="31">
        <f t="shared" si="5"/>
        <v>0.7649660032</v>
      </c>
      <c r="M61" s="45">
        <v>0.761</v>
      </c>
      <c r="N61" s="35">
        <f t="shared" si="14"/>
        <v>0.003966003153</v>
      </c>
      <c r="O61" s="36">
        <v>276134.0</v>
      </c>
      <c r="P61" s="37">
        <f t="shared" si="7"/>
        <v>0.5880043747</v>
      </c>
      <c r="Q61" s="37"/>
    </row>
    <row r="62">
      <c r="A62" s="38" t="s">
        <v>65</v>
      </c>
      <c r="B62" s="39">
        <v>38.0</v>
      </c>
      <c r="C62" s="25" t="s">
        <v>116</v>
      </c>
      <c r="D62" s="43" t="s">
        <v>126</v>
      </c>
      <c r="E62" s="44" t="s">
        <v>18</v>
      </c>
      <c r="F62" s="28">
        <v>95627.0</v>
      </c>
      <c r="G62" s="29">
        <v>47351.0</v>
      </c>
      <c r="H62" s="30">
        <v>0.0</v>
      </c>
      <c r="I62" s="31">
        <f t="shared" si="2"/>
        <v>0.6688231756</v>
      </c>
      <c r="J62" s="32">
        <f t="shared" si="3"/>
        <v>0.3311768244</v>
      </c>
      <c r="K62" s="33">
        <f t="shared" si="4"/>
        <v>0</v>
      </c>
      <c r="L62" s="31">
        <f t="shared" si="5"/>
        <v>0.3376463512</v>
      </c>
      <c r="M62" s="45">
        <v>0.395</v>
      </c>
      <c r="N62" s="35">
        <f t="shared" si="14"/>
        <v>-0.05735364881</v>
      </c>
      <c r="O62" s="36">
        <v>248271.0</v>
      </c>
      <c r="P62" s="37">
        <f t="shared" si="7"/>
        <v>0.5758948891</v>
      </c>
      <c r="Q62" s="37"/>
    </row>
    <row r="63">
      <c r="A63" s="38" t="s">
        <v>65</v>
      </c>
      <c r="B63" s="39">
        <v>39.0</v>
      </c>
      <c r="C63" s="25" t="s">
        <v>82</v>
      </c>
      <c r="D63" s="40"/>
      <c r="E63" s="41"/>
      <c r="F63" s="28">
        <v>80539.0</v>
      </c>
      <c r="G63" s="29">
        <v>83211.0</v>
      </c>
      <c r="H63" s="30">
        <v>0.0</v>
      </c>
      <c r="I63" s="31">
        <f t="shared" si="2"/>
        <v>0.4918412214</v>
      </c>
      <c r="J63" s="32">
        <f t="shared" si="3"/>
        <v>0.5081587786</v>
      </c>
      <c r="K63" s="33">
        <f t="shared" si="4"/>
        <v>0</v>
      </c>
      <c r="L63" s="31">
        <f t="shared" si="5"/>
        <v>-0.01631755725</v>
      </c>
      <c r="M63" s="45">
        <v>0.085</v>
      </c>
      <c r="N63" s="35">
        <f t="shared" si="14"/>
        <v>-0.1013175573</v>
      </c>
      <c r="O63" s="36">
        <v>274379.0</v>
      </c>
      <c r="P63" s="37">
        <f t="shared" si="7"/>
        <v>0.5968022334</v>
      </c>
      <c r="Q63" s="37"/>
    </row>
    <row r="64">
      <c r="A64" s="38" t="s">
        <v>65</v>
      </c>
      <c r="B64" s="39">
        <v>40.0</v>
      </c>
      <c r="C64" s="25" t="s">
        <v>127</v>
      </c>
      <c r="D64" s="43" t="s">
        <v>128</v>
      </c>
      <c r="E64" s="44" t="s">
        <v>18</v>
      </c>
      <c r="F64" s="28">
        <v>63540.0</v>
      </c>
      <c r="G64" s="29">
        <v>0.0</v>
      </c>
      <c r="H64" s="30">
        <v>18131.0</v>
      </c>
      <c r="I64" s="31">
        <f t="shared" si="2"/>
        <v>0.7779995347</v>
      </c>
      <c r="J64" s="32">
        <f t="shared" si="3"/>
        <v>0</v>
      </c>
      <c r="K64" s="33">
        <f t="shared" si="4"/>
        <v>0.2220004653</v>
      </c>
      <c r="L64" s="31">
        <f t="shared" si="5"/>
        <v>0.7779995347</v>
      </c>
      <c r="M64" s="45">
        <v>0.695</v>
      </c>
      <c r="N64" s="46" t="s">
        <v>35</v>
      </c>
      <c r="O64" s="36">
        <v>164714.0</v>
      </c>
      <c r="P64" s="37">
        <f t="shared" si="7"/>
        <v>0.4958352053</v>
      </c>
      <c r="Q64" s="37"/>
    </row>
    <row r="65">
      <c r="A65" s="38" t="s">
        <v>65</v>
      </c>
      <c r="B65" s="39">
        <v>41.0</v>
      </c>
      <c r="C65" s="25" t="s">
        <v>129</v>
      </c>
      <c r="D65" s="43" t="s">
        <v>130</v>
      </c>
      <c r="E65" s="44" t="s">
        <v>18</v>
      </c>
      <c r="F65" s="28">
        <v>45606.0</v>
      </c>
      <c r="G65" s="29">
        <v>29919.0</v>
      </c>
      <c r="H65" s="30">
        <v>0.0</v>
      </c>
      <c r="I65" s="31">
        <f t="shared" si="2"/>
        <v>0.6038530288</v>
      </c>
      <c r="J65" s="32">
        <f t="shared" si="3"/>
        <v>0.3961469712</v>
      </c>
      <c r="K65" s="33">
        <f t="shared" si="4"/>
        <v>0</v>
      </c>
      <c r="L65" s="31">
        <f t="shared" si="5"/>
        <v>0.2077060576</v>
      </c>
      <c r="M65" s="45">
        <v>0.279</v>
      </c>
      <c r="N65" s="35">
        <f t="shared" ref="N65:N67" si="15">L65-M65</f>
        <v>-0.0712939424</v>
      </c>
      <c r="O65" s="36">
        <v>206961.0</v>
      </c>
      <c r="P65" s="37">
        <f t="shared" si="7"/>
        <v>0.3649238262</v>
      </c>
      <c r="Q65" s="37"/>
    </row>
    <row r="66">
      <c r="A66" s="38" t="s">
        <v>65</v>
      </c>
      <c r="B66" s="39">
        <v>42.0</v>
      </c>
      <c r="C66" s="25" t="s">
        <v>38</v>
      </c>
      <c r="D66" s="40" t="s">
        <v>131</v>
      </c>
      <c r="E66" s="41" t="s">
        <v>23</v>
      </c>
      <c r="F66" s="28">
        <v>44671.0</v>
      </c>
      <c r="G66" s="29">
        <v>65166.0</v>
      </c>
      <c r="H66" s="30">
        <v>0.0</v>
      </c>
      <c r="I66" s="31">
        <f t="shared" si="2"/>
        <v>0.4067026594</v>
      </c>
      <c r="J66" s="32">
        <f t="shared" si="3"/>
        <v>0.5932973406</v>
      </c>
      <c r="K66" s="33">
        <f t="shared" si="4"/>
        <v>0</v>
      </c>
      <c r="L66" s="31">
        <f t="shared" si="5"/>
        <v>-0.1865946812</v>
      </c>
      <c r="M66" s="34">
        <v>-0.12</v>
      </c>
      <c r="N66" s="35">
        <f t="shared" si="15"/>
        <v>-0.06659468121</v>
      </c>
      <c r="O66" s="36">
        <v>268305.0</v>
      </c>
      <c r="P66" s="37">
        <f t="shared" si="7"/>
        <v>0.4093736606</v>
      </c>
      <c r="Q66" s="37"/>
    </row>
    <row r="67">
      <c r="A67" s="38" t="s">
        <v>65</v>
      </c>
      <c r="B67" s="39">
        <v>43.0</v>
      </c>
      <c r="C67" s="25" t="s">
        <v>111</v>
      </c>
      <c r="D67" s="43" t="s">
        <v>132</v>
      </c>
      <c r="E67" s="44" t="s">
        <v>18</v>
      </c>
      <c r="F67" s="28">
        <v>102863.0</v>
      </c>
      <c r="G67" s="29">
        <v>32782.0</v>
      </c>
      <c r="H67" s="30">
        <v>0.0</v>
      </c>
      <c r="I67" s="31">
        <f t="shared" si="2"/>
        <v>0.7583250396</v>
      </c>
      <c r="J67" s="32">
        <f t="shared" si="3"/>
        <v>0.2416749604</v>
      </c>
      <c r="K67" s="33">
        <f t="shared" si="4"/>
        <v>0</v>
      </c>
      <c r="L67" s="31">
        <f t="shared" si="5"/>
        <v>0.5166500793</v>
      </c>
      <c r="M67" s="45">
        <v>0.617</v>
      </c>
      <c r="N67" s="35">
        <f t="shared" si="15"/>
        <v>-0.1003499207</v>
      </c>
      <c r="O67" s="36">
        <v>234060.0</v>
      </c>
      <c r="P67" s="37">
        <f t="shared" si="7"/>
        <v>0.5795308895</v>
      </c>
      <c r="Q67" s="37"/>
    </row>
    <row r="68">
      <c r="A68" s="38" t="s">
        <v>65</v>
      </c>
      <c r="B68" s="39">
        <v>44.0</v>
      </c>
      <c r="C68" s="25" t="s">
        <v>119</v>
      </c>
      <c r="D68" s="43" t="s">
        <v>133</v>
      </c>
      <c r="E68" s="44" t="s">
        <v>18</v>
      </c>
      <c r="F68" s="28">
        <v>98366.0</v>
      </c>
      <c r="G68" s="29">
        <v>0.0</v>
      </c>
      <c r="H68" s="30">
        <v>0.0</v>
      </c>
      <c r="I68" s="31">
        <f t="shared" si="2"/>
        <v>1</v>
      </c>
      <c r="J68" s="32">
        <f t="shared" si="3"/>
        <v>0</v>
      </c>
      <c r="K68" s="33">
        <f t="shared" si="4"/>
        <v>0</v>
      </c>
      <c r="L68" s="31">
        <f t="shared" si="5"/>
        <v>1</v>
      </c>
      <c r="M68" s="45">
        <v>0.708</v>
      </c>
      <c r="N68" s="46" t="s">
        <v>35</v>
      </c>
      <c r="O68" s="36">
        <v>197802.0</v>
      </c>
      <c r="P68" s="37">
        <f t="shared" si="7"/>
        <v>0.4972952751</v>
      </c>
      <c r="Q68" s="37"/>
    </row>
    <row r="69">
      <c r="A69" s="38" t="s">
        <v>65</v>
      </c>
      <c r="B69" s="39">
        <v>45.0</v>
      </c>
      <c r="C69" s="25" t="s">
        <v>134</v>
      </c>
      <c r="D69" s="40"/>
      <c r="E69" s="41"/>
      <c r="F69" s="28">
        <v>101955.0</v>
      </c>
      <c r="G69" s="29">
        <v>103975.0</v>
      </c>
      <c r="H69" s="30">
        <v>0.0</v>
      </c>
      <c r="I69" s="31">
        <f t="shared" si="2"/>
        <v>0.4950954208</v>
      </c>
      <c r="J69" s="32">
        <f t="shared" si="3"/>
        <v>0.5049045792</v>
      </c>
      <c r="K69" s="33">
        <f t="shared" si="4"/>
        <v>0</v>
      </c>
      <c r="L69" s="31">
        <f t="shared" si="5"/>
        <v>-0.009809158452</v>
      </c>
      <c r="M69" s="45">
        <v>0.054</v>
      </c>
      <c r="N69" s="35">
        <f t="shared" ref="N69:N99" si="16">L69-M69</f>
        <v>-0.06380915845</v>
      </c>
      <c r="O69" s="36">
        <v>329144.0</v>
      </c>
      <c r="P69" s="37">
        <f t="shared" si="7"/>
        <v>0.6256532095</v>
      </c>
      <c r="Q69" s="37"/>
    </row>
    <row r="70">
      <c r="A70" s="38" t="s">
        <v>65</v>
      </c>
      <c r="B70" s="39">
        <v>46.0</v>
      </c>
      <c r="C70" s="25" t="s">
        <v>135</v>
      </c>
      <c r="D70" s="43" t="s">
        <v>136</v>
      </c>
      <c r="E70" s="44" t="s">
        <v>18</v>
      </c>
      <c r="F70" s="28">
        <v>53883.0</v>
      </c>
      <c r="G70" s="29">
        <v>30196.0</v>
      </c>
      <c r="H70" s="30">
        <v>0.0</v>
      </c>
      <c r="I70" s="31">
        <f t="shared" si="2"/>
        <v>0.6408615707</v>
      </c>
      <c r="J70" s="32">
        <f t="shared" si="3"/>
        <v>0.3591384293</v>
      </c>
      <c r="K70" s="33">
        <f t="shared" si="4"/>
        <v>0</v>
      </c>
      <c r="L70" s="31">
        <f t="shared" si="5"/>
        <v>0.2817231413</v>
      </c>
      <c r="M70" s="45">
        <v>0.38</v>
      </c>
      <c r="N70" s="35">
        <f t="shared" si="16"/>
        <v>-0.09827685867</v>
      </c>
      <c r="O70" s="36">
        <v>182597.0</v>
      </c>
      <c r="P70" s="37">
        <f t="shared" si="7"/>
        <v>0.4604621105</v>
      </c>
      <c r="Q70" s="37"/>
    </row>
    <row r="71">
      <c r="A71" s="38" t="s">
        <v>65</v>
      </c>
      <c r="B71" s="39">
        <v>47.0</v>
      </c>
      <c r="C71" s="25" t="s">
        <v>45</v>
      </c>
      <c r="D71" s="43" t="s">
        <v>137</v>
      </c>
      <c r="E71" s="44" t="s">
        <v>18</v>
      </c>
      <c r="F71" s="28">
        <v>92712.0</v>
      </c>
      <c r="G71" s="29">
        <v>55296.0</v>
      </c>
      <c r="H71" s="30">
        <v>0.0</v>
      </c>
      <c r="I71" s="31">
        <f t="shared" si="2"/>
        <v>0.6263985731</v>
      </c>
      <c r="J71" s="32">
        <f t="shared" si="3"/>
        <v>0.3736014269</v>
      </c>
      <c r="K71" s="33">
        <f t="shared" si="4"/>
        <v>0</v>
      </c>
      <c r="L71" s="31">
        <f t="shared" si="5"/>
        <v>0.2527971461</v>
      </c>
      <c r="M71" s="45">
        <v>0.315</v>
      </c>
      <c r="N71" s="35">
        <f t="shared" si="16"/>
        <v>-0.0622028539</v>
      </c>
      <c r="O71" s="36">
        <v>259263.0</v>
      </c>
      <c r="P71" s="37">
        <f t="shared" si="7"/>
        <v>0.570879763</v>
      </c>
      <c r="Q71" s="37"/>
    </row>
    <row r="72">
      <c r="A72" s="38" t="s">
        <v>65</v>
      </c>
      <c r="B72" s="39">
        <v>48.0</v>
      </c>
      <c r="C72" s="25" t="s">
        <v>138</v>
      </c>
      <c r="D72" s="47" t="s">
        <v>139</v>
      </c>
      <c r="E72" s="48" t="s">
        <v>18</v>
      </c>
      <c r="F72" s="28">
        <v>105047.0</v>
      </c>
      <c r="G72" s="29">
        <v>97719.0</v>
      </c>
      <c r="H72" s="30">
        <v>0.0</v>
      </c>
      <c r="I72" s="31">
        <f t="shared" si="2"/>
        <v>0.5180700906</v>
      </c>
      <c r="J72" s="32">
        <f t="shared" si="3"/>
        <v>0.4819299094</v>
      </c>
      <c r="K72" s="33">
        <f t="shared" si="4"/>
        <v>0</v>
      </c>
      <c r="L72" s="31">
        <f t="shared" si="5"/>
        <v>0.03614018129</v>
      </c>
      <c r="M72" s="45">
        <v>0.017</v>
      </c>
      <c r="N72" s="35">
        <f t="shared" si="16"/>
        <v>0.01914018129</v>
      </c>
      <c r="O72" s="36">
        <v>320018.0</v>
      </c>
      <c r="P72" s="37">
        <f t="shared" si="7"/>
        <v>0.6336081095</v>
      </c>
      <c r="Q72" s="37"/>
    </row>
    <row r="73">
      <c r="A73" s="38" t="s">
        <v>65</v>
      </c>
      <c r="B73" s="39">
        <v>49.0</v>
      </c>
      <c r="C73" s="25" t="s">
        <v>43</v>
      </c>
      <c r="D73" s="47" t="s">
        <v>140</v>
      </c>
      <c r="E73" s="48" t="s">
        <v>18</v>
      </c>
      <c r="F73" s="28">
        <v>106052.0</v>
      </c>
      <c r="G73" s="29">
        <v>89548.0</v>
      </c>
      <c r="H73" s="30">
        <v>0.0</v>
      </c>
      <c r="I73" s="31">
        <f t="shared" si="2"/>
        <v>0.5421881391</v>
      </c>
      <c r="J73" s="32">
        <f t="shared" si="3"/>
        <v>0.4578118609</v>
      </c>
      <c r="K73" s="33">
        <f t="shared" si="4"/>
        <v>0</v>
      </c>
      <c r="L73" s="31">
        <f t="shared" si="5"/>
        <v>0.08437627812</v>
      </c>
      <c r="M73" s="45">
        <v>0.075</v>
      </c>
      <c r="N73" s="35">
        <f t="shared" si="16"/>
        <v>0.009376278119</v>
      </c>
      <c r="O73" s="36">
        <v>314717.0</v>
      </c>
      <c r="P73" s="37">
        <f t="shared" si="7"/>
        <v>0.6215107541</v>
      </c>
      <c r="Q73" s="37"/>
    </row>
    <row r="74">
      <c r="A74" s="38" t="s">
        <v>65</v>
      </c>
      <c r="B74" s="39">
        <v>50.0</v>
      </c>
      <c r="C74" s="25" t="s">
        <v>66</v>
      </c>
      <c r="D74" s="40" t="s">
        <v>141</v>
      </c>
      <c r="E74" s="41" t="s">
        <v>23</v>
      </c>
      <c r="F74" s="28">
        <v>76662.0</v>
      </c>
      <c r="G74" s="29">
        <v>89002.0</v>
      </c>
      <c r="H74" s="30">
        <v>0.0</v>
      </c>
      <c r="I74" s="31">
        <f t="shared" si="2"/>
        <v>0.4627559397</v>
      </c>
      <c r="J74" s="32">
        <f t="shared" si="3"/>
        <v>0.5372440603</v>
      </c>
      <c r="K74" s="33">
        <f t="shared" si="4"/>
        <v>0</v>
      </c>
      <c r="L74" s="31">
        <f t="shared" si="5"/>
        <v>-0.07448812053</v>
      </c>
      <c r="M74" s="34">
        <v>-0.15</v>
      </c>
      <c r="N74" s="35">
        <f t="shared" si="16"/>
        <v>0.07551187947</v>
      </c>
      <c r="O74" s="36">
        <v>292878.0</v>
      </c>
      <c r="P74" s="37">
        <f t="shared" si="7"/>
        <v>0.5656416665</v>
      </c>
      <c r="Q74" s="37"/>
    </row>
    <row r="75">
      <c r="A75" s="38" t="s">
        <v>65</v>
      </c>
      <c r="B75" s="39">
        <v>51.0</v>
      </c>
      <c r="C75" s="25" t="s">
        <v>68</v>
      </c>
      <c r="D75" s="43" t="s">
        <v>142</v>
      </c>
      <c r="E75" s="44" t="s">
        <v>18</v>
      </c>
      <c r="F75" s="28">
        <v>59658.0</v>
      </c>
      <c r="G75" s="29">
        <v>27815.0</v>
      </c>
      <c r="H75" s="30">
        <v>0.0</v>
      </c>
      <c r="I75" s="31">
        <f t="shared" si="2"/>
        <v>0.682016165</v>
      </c>
      <c r="J75" s="32">
        <f t="shared" si="3"/>
        <v>0.317983835</v>
      </c>
      <c r="K75" s="33">
        <f t="shared" si="4"/>
        <v>0</v>
      </c>
      <c r="L75" s="31">
        <f t="shared" si="5"/>
        <v>0.36403233</v>
      </c>
      <c r="M75" s="45">
        <v>0.49</v>
      </c>
      <c r="N75" s="35">
        <f t="shared" si="16"/>
        <v>-0.12596767</v>
      </c>
      <c r="O75" s="36">
        <v>205852.0</v>
      </c>
      <c r="P75" s="37">
        <f t="shared" si="7"/>
        <v>0.4249315042</v>
      </c>
      <c r="Q75" s="37"/>
    </row>
    <row r="76">
      <c r="A76" s="38" t="s">
        <v>65</v>
      </c>
      <c r="B76" s="39">
        <v>52.0</v>
      </c>
      <c r="C76" s="25" t="s">
        <v>143</v>
      </c>
      <c r="D76" s="43" t="s">
        <v>144</v>
      </c>
      <c r="E76" s="44" t="s">
        <v>18</v>
      </c>
      <c r="F76" s="28">
        <v>115630.0</v>
      </c>
      <c r="G76" s="29">
        <v>71891.0</v>
      </c>
      <c r="H76" s="30">
        <v>0.0</v>
      </c>
      <c r="I76" s="31">
        <f t="shared" si="2"/>
        <v>0.6166242714</v>
      </c>
      <c r="J76" s="32">
        <f t="shared" si="3"/>
        <v>0.3833757286</v>
      </c>
      <c r="K76" s="33">
        <f t="shared" si="4"/>
        <v>0</v>
      </c>
      <c r="L76" s="31">
        <f t="shared" si="5"/>
        <v>0.2332485428</v>
      </c>
      <c r="M76" s="45">
        <v>0.226</v>
      </c>
      <c r="N76" s="35">
        <f t="shared" si="16"/>
        <v>0.00724854283</v>
      </c>
      <c r="O76" s="36">
        <v>329258.0</v>
      </c>
      <c r="P76" s="37">
        <f t="shared" si="7"/>
        <v>0.5695260252</v>
      </c>
      <c r="Q76" s="37"/>
    </row>
    <row r="77">
      <c r="A77" s="38" t="s">
        <v>65</v>
      </c>
      <c r="B77" s="39">
        <v>53.0</v>
      </c>
      <c r="C77" s="25" t="s">
        <v>145</v>
      </c>
      <c r="D77" s="43" t="s">
        <v>146</v>
      </c>
      <c r="E77" s="44" t="s">
        <v>18</v>
      </c>
      <c r="F77" s="28">
        <v>108006.0</v>
      </c>
      <c r="G77" s="29">
        <v>54741.0</v>
      </c>
      <c r="H77" s="30">
        <v>0.0</v>
      </c>
      <c r="I77" s="31">
        <f t="shared" si="2"/>
        <v>0.6636435695</v>
      </c>
      <c r="J77" s="32">
        <f t="shared" si="3"/>
        <v>0.3363564305</v>
      </c>
      <c r="K77" s="33">
        <f t="shared" si="4"/>
        <v>0</v>
      </c>
      <c r="L77" s="31">
        <f t="shared" si="5"/>
        <v>0.3272871389</v>
      </c>
      <c r="M77" s="45">
        <v>0.349</v>
      </c>
      <c r="N77" s="35">
        <f t="shared" si="16"/>
        <v>-0.02171286107</v>
      </c>
      <c r="O77" s="36">
        <v>310373.0</v>
      </c>
      <c r="P77" s="37">
        <f t="shared" si="7"/>
        <v>0.5243593998</v>
      </c>
      <c r="Q77" s="37"/>
    </row>
    <row r="78">
      <c r="A78" s="38" t="s">
        <v>147</v>
      </c>
      <c r="B78" s="39">
        <v>1.0</v>
      </c>
      <c r="C78" s="25" t="s">
        <v>74</v>
      </c>
      <c r="D78" s="43" t="s">
        <v>148</v>
      </c>
      <c r="E78" s="44" t="s">
        <v>18</v>
      </c>
      <c r="F78" s="28">
        <v>200277.0</v>
      </c>
      <c r="G78" s="29">
        <v>69560.0</v>
      </c>
      <c r="H78" s="30">
        <v>7630.0</v>
      </c>
      <c r="I78" s="31">
        <f t="shared" si="2"/>
        <v>0.7218047552</v>
      </c>
      <c r="J78" s="32">
        <f t="shared" si="3"/>
        <v>0.2506964792</v>
      </c>
      <c r="K78" s="33">
        <f t="shared" si="4"/>
        <v>0.02749876562</v>
      </c>
      <c r="L78" s="31">
        <f t="shared" si="5"/>
        <v>0.4711082759</v>
      </c>
      <c r="M78" s="45">
        <v>0.458</v>
      </c>
      <c r="N78" s="35">
        <f t="shared" si="16"/>
        <v>0.01310827594</v>
      </c>
      <c r="O78" s="36">
        <v>401981.0</v>
      </c>
      <c r="P78" s="37">
        <f t="shared" si="7"/>
        <v>0.6902490416</v>
      </c>
      <c r="Q78" s="37"/>
    </row>
    <row r="79">
      <c r="A79" s="38" t="s">
        <v>147</v>
      </c>
      <c r="B79" s="39">
        <v>2.0</v>
      </c>
      <c r="C79" s="25" t="s">
        <v>91</v>
      </c>
      <c r="D79" s="49" t="s">
        <v>149</v>
      </c>
      <c r="E79" s="50" t="s">
        <v>18</v>
      </c>
      <c r="F79" s="28">
        <v>254356.0</v>
      </c>
      <c r="G79" s="29">
        <v>143105.0</v>
      </c>
      <c r="H79" s="30">
        <v>25584.0</v>
      </c>
      <c r="I79" s="31">
        <f t="shared" si="2"/>
        <v>0.601250458</v>
      </c>
      <c r="J79" s="32">
        <f t="shared" si="3"/>
        <v>0.3382737061</v>
      </c>
      <c r="K79" s="33">
        <f t="shared" si="4"/>
        <v>0.0604758359</v>
      </c>
      <c r="L79" s="31">
        <f t="shared" si="5"/>
        <v>0.2629767519</v>
      </c>
      <c r="M79" s="45">
        <v>0.213</v>
      </c>
      <c r="N79" s="35">
        <f t="shared" si="16"/>
        <v>0.04997675188</v>
      </c>
      <c r="O79" s="36">
        <v>470864.0</v>
      </c>
      <c r="P79" s="37">
        <f t="shared" si="7"/>
        <v>0.8984441367</v>
      </c>
      <c r="Q79" s="37"/>
    </row>
    <row r="80">
      <c r="A80" s="38" t="s">
        <v>147</v>
      </c>
      <c r="B80" s="39">
        <v>3.0</v>
      </c>
      <c r="C80" s="25" t="s">
        <v>150</v>
      </c>
      <c r="D80" s="40" t="s">
        <v>151</v>
      </c>
      <c r="E80" s="41" t="s">
        <v>23</v>
      </c>
      <c r="F80" s="28">
        <v>144325.0</v>
      </c>
      <c r="G80" s="29">
        <v>171096.0</v>
      </c>
      <c r="H80" s="30">
        <v>16271.0</v>
      </c>
      <c r="I80" s="31">
        <f t="shared" si="2"/>
        <v>0.4351175187</v>
      </c>
      <c r="J80" s="32">
        <f t="shared" si="3"/>
        <v>0.5158279368</v>
      </c>
      <c r="K80" s="33">
        <f t="shared" si="4"/>
        <v>0.04905454458</v>
      </c>
      <c r="L80" s="31">
        <f t="shared" si="5"/>
        <v>-0.0807104181</v>
      </c>
      <c r="M80" s="42">
        <v>-0.119</v>
      </c>
      <c r="N80" s="35">
        <f t="shared" si="16"/>
        <v>0.0382895819</v>
      </c>
      <c r="O80" s="36">
        <v>377176.0</v>
      </c>
      <c r="P80" s="37">
        <f t="shared" si="7"/>
        <v>0.8794090822</v>
      </c>
      <c r="Q80" s="37"/>
    </row>
    <row r="81">
      <c r="A81" s="38" t="s">
        <v>147</v>
      </c>
      <c r="B81" s="39">
        <v>4.0</v>
      </c>
      <c r="C81" s="25" t="s">
        <v>53</v>
      </c>
      <c r="D81" s="40" t="s">
        <v>152</v>
      </c>
      <c r="E81" s="41" t="s">
        <v>23</v>
      </c>
      <c r="F81" s="28">
        <v>142322.0</v>
      </c>
      <c r="G81" s="29">
        <v>220288.0</v>
      </c>
      <c r="H81" s="30">
        <v>0.0</v>
      </c>
      <c r="I81" s="31">
        <f t="shared" si="2"/>
        <v>0.3924933124</v>
      </c>
      <c r="J81" s="32">
        <f t="shared" si="3"/>
        <v>0.6075066876</v>
      </c>
      <c r="K81" s="33">
        <f t="shared" si="4"/>
        <v>0</v>
      </c>
      <c r="L81" s="31">
        <f t="shared" si="5"/>
        <v>-0.2150133753</v>
      </c>
      <c r="M81" s="34">
        <v>-0.232</v>
      </c>
      <c r="N81" s="35">
        <f t="shared" si="16"/>
        <v>0.01698662475</v>
      </c>
      <c r="O81" s="36">
        <v>402203.0</v>
      </c>
      <c r="P81" s="37">
        <f t="shared" si="7"/>
        <v>0.9015596602</v>
      </c>
      <c r="Q81" s="37"/>
    </row>
    <row r="82">
      <c r="A82" s="38" t="s">
        <v>147</v>
      </c>
      <c r="B82" s="39">
        <v>5.0</v>
      </c>
      <c r="C82" s="25" t="s">
        <v>102</v>
      </c>
      <c r="D82" s="40" t="s">
        <v>153</v>
      </c>
      <c r="E82" s="41" t="s">
        <v>23</v>
      </c>
      <c r="F82" s="28">
        <v>123132.0</v>
      </c>
      <c r="G82" s="29">
        <v>180299.0</v>
      </c>
      <c r="H82" s="30">
        <v>11361.0</v>
      </c>
      <c r="I82" s="31">
        <f t="shared" si="2"/>
        <v>0.3911535236</v>
      </c>
      <c r="J82" s="32">
        <f t="shared" si="3"/>
        <v>0.5727559786</v>
      </c>
      <c r="K82" s="33">
        <f t="shared" si="4"/>
        <v>0.03609049785</v>
      </c>
      <c r="L82" s="31">
        <f t="shared" si="5"/>
        <v>-0.181602455</v>
      </c>
      <c r="M82" s="34">
        <v>-0.239</v>
      </c>
      <c r="N82" s="35">
        <f t="shared" si="16"/>
        <v>0.05739754505</v>
      </c>
      <c r="O82" s="36">
        <v>371829.0</v>
      </c>
      <c r="P82" s="37">
        <f t="shared" si="7"/>
        <v>0.8466042186</v>
      </c>
      <c r="Q82" s="37"/>
    </row>
    <row r="83">
      <c r="A83" s="38" t="s">
        <v>147</v>
      </c>
      <c r="B83" s="39">
        <v>6.0</v>
      </c>
      <c r="C83" s="25" t="s">
        <v>123</v>
      </c>
      <c r="D83" s="47" t="s">
        <v>154</v>
      </c>
      <c r="E83" s="48" t="s">
        <v>18</v>
      </c>
      <c r="F83" s="28">
        <v>185465.0</v>
      </c>
      <c r="G83" s="29">
        <v>147417.0</v>
      </c>
      <c r="H83" s="30">
        <v>10344.0</v>
      </c>
      <c r="I83" s="31">
        <f t="shared" si="2"/>
        <v>0.5403582479</v>
      </c>
      <c r="J83" s="32">
        <f t="shared" si="3"/>
        <v>0.4295041751</v>
      </c>
      <c r="K83" s="33">
        <f t="shared" si="4"/>
        <v>0.03013757699</v>
      </c>
      <c r="L83" s="31">
        <f t="shared" si="5"/>
        <v>0.1108540728</v>
      </c>
      <c r="M83" s="45">
        <v>0.089</v>
      </c>
      <c r="N83" s="35">
        <f t="shared" si="16"/>
        <v>0.02185407283</v>
      </c>
      <c r="O83" s="36">
        <v>380530.0</v>
      </c>
      <c r="P83" s="37">
        <f t="shared" si="7"/>
        <v>0.9019683074</v>
      </c>
      <c r="Q83" s="37"/>
    </row>
    <row r="84">
      <c r="A84" s="38" t="s">
        <v>147</v>
      </c>
      <c r="B84" s="39">
        <v>7.0</v>
      </c>
      <c r="C84" s="25" t="s">
        <v>143</v>
      </c>
      <c r="D84" s="43" t="s">
        <v>155</v>
      </c>
      <c r="E84" s="44" t="s">
        <v>18</v>
      </c>
      <c r="F84" s="28">
        <v>202726.0</v>
      </c>
      <c r="G84" s="29">
        <v>119173.0</v>
      </c>
      <c r="H84" s="30">
        <v>13868.0</v>
      </c>
      <c r="I84" s="31">
        <f t="shared" si="2"/>
        <v>0.6037698761</v>
      </c>
      <c r="J84" s="32">
        <f t="shared" si="3"/>
        <v>0.3549276731</v>
      </c>
      <c r="K84" s="33">
        <f t="shared" si="4"/>
        <v>0.04130245081</v>
      </c>
      <c r="L84" s="31">
        <f t="shared" si="5"/>
        <v>0.2488422031</v>
      </c>
      <c r="M84" s="45">
        <v>0.121</v>
      </c>
      <c r="N84" s="35">
        <f t="shared" si="16"/>
        <v>0.1278422031</v>
      </c>
      <c r="O84" s="36">
        <v>371934.0</v>
      </c>
      <c r="P84" s="37">
        <f t="shared" si="7"/>
        <v>0.9027596294</v>
      </c>
      <c r="Q84" s="37"/>
    </row>
    <row r="85">
      <c r="A85" s="38" t="s">
        <v>156</v>
      </c>
      <c r="B85" s="39">
        <v>1.0</v>
      </c>
      <c r="C85" s="25" t="s">
        <v>129</v>
      </c>
      <c r="D85" s="43" t="s">
        <v>157</v>
      </c>
      <c r="E85" s="44" t="s">
        <v>18</v>
      </c>
      <c r="F85" s="28">
        <v>172571.0</v>
      </c>
      <c r="G85" s="29">
        <v>94744.0</v>
      </c>
      <c r="H85" s="30">
        <v>3004.0</v>
      </c>
      <c r="I85" s="31">
        <f t="shared" si="2"/>
        <v>0.6383975969</v>
      </c>
      <c r="J85" s="32">
        <f t="shared" si="3"/>
        <v>0.3504896067</v>
      </c>
      <c r="K85" s="33">
        <f t="shared" si="4"/>
        <v>0.01111279636</v>
      </c>
      <c r="L85" s="31">
        <f t="shared" si="5"/>
        <v>0.2879079902</v>
      </c>
      <c r="M85" s="45">
        <v>0.231</v>
      </c>
      <c r="N85" s="35">
        <f t="shared" si="16"/>
        <v>0.05690799019</v>
      </c>
      <c r="O85" s="36">
        <v>329238.0</v>
      </c>
      <c r="P85" s="37">
        <f t="shared" si="7"/>
        <v>0.8210443509</v>
      </c>
      <c r="Q85" s="37"/>
    </row>
    <row r="86">
      <c r="A86" s="38" t="s">
        <v>156</v>
      </c>
      <c r="B86" s="39">
        <v>2.0</v>
      </c>
      <c r="C86" s="25" t="s">
        <v>77</v>
      </c>
      <c r="D86" s="43" t="s">
        <v>158</v>
      </c>
      <c r="E86" s="44" t="s">
        <v>18</v>
      </c>
      <c r="F86" s="28">
        <v>178881.0</v>
      </c>
      <c r="G86" s="29">
        <v>102326.0</v>
      </c>
      <c r="H86" s="30">
        <v>6821.0</v>
      </c>
      <c r="I86" s="31">
        <f t="shared" si="2"/>
        <v>0.6210542031</v>
      </c>
      <c r="J86" s="32">
        <f t="shared" si="3"/>
        <v>0.3552640715</v>
      </c>
      <c r="K86" s="33">
        <f t="shared" si="4"/>
        <v>0.02368172539</v>
      </c>
      <c r="L86" s="31">
        <f t="shared" si="5"/>
        <v>0.2657901315</v>
      </c>
      <c r="M86" s="45">
        <v>0.029</v>
      </c>
      <c r="N86" s="35">
        <f t="shared" si="16"/>
        <v>0.2367901315</v>
      </c>
      <c r="O86" s="36">
        <v>341409.0</v>
      </c>
      <c r="P86" s="37">
        <f t="shared" si="7"/>
        <v>0.8436450123</v>
      </c>
      <c r="Q86" s="37"/>
    </row>
    <row r="87">
      <c r="A87" s="38" t="s">
        <v>156</v>
      </c>
      <c r="B87" s="39">
        <v>3.0</v>
      </c>
      <c r="C87" s="25" t="s">
        <v>91</v>
      </c>
      <c r="D87" s="43" t="s">
        <v>159</v>
      </c>
      <c r="E87" s="44" t="s">
        <v>18</v>
      </c>
      <c r="F87" s="28">
        <v>151956.0</v>
      </c>
      <c r="G87" s="29">
        <v>92942.0</v>
      </c>
      <c r="H87" s="30">
        <v>0.0</v>
      </c>
      <c r="I87" s="31">
        <f t="shared" si="2"/>
        <v>0.6204868966</v>
      </c>
      <c r="J87" s="32">
        <f t="shared" si="3"/>
        <v>0.3795131034</v>
      </c>
      <c r="K87" s="33">
        <f t="shared" si="4"/>
        <v>0</v>
      </c>
      <c r="L87" s="31">
        <f t="shared" si="5"/>
        <v>0.2409737932</v>
      </c>
      <c r="M87" s="45">
        <v>0.155</v>
      </c>
      <c r="N87" s="35">
        <f t="shared" si="16"/>
        <v>0.08597379317</v>
      </c>
      <c r="O87" s="36">
        <v>322281.0</v>
      </c>
      <c r="P87" s="37">
        <f t="shared" si="7"/>
        <v>0.7598896615</v>
      </c>
      <c r="Q87" s="37"/>
    </row>
    <row r="88">
      <c r="A88" s="38" t="s">
        <v>156</v>
      </c>
      <c r="B88" s="39">
        <v>4.0</v>
      </c>
      <c r="C88" s="25" t="s">
        <v>104</v>
      </c>
      <c r="D88" s="43" t="s">
        <v>160</v>
      </c>
      <c r="E88" s="44" t="s">
        <v>18</v>
      </c>
      <c r="F88" s="28">
        <v>165278.0</v>
      </c>
      <c r="G88" s="29">
        <v>106156.0</v>
      </c>
      <c r="H88" s="30">
        <v>0.0</v>
      </c>
      <c r="I88" s="31">
        <f t="shared" si="2"/>
        <v>0.6089067692</v>
      </c>
      <c r="J88" s="32">
        <f t="shared" si="3"/>
        <v>0.3910932308</v>
      </c>
      <c r="K88" s="33">
        <f t="shared" si="4"/>
        <v>0</v>
      </c>
      <c r="L88" s="31">
        <f t="shared" si="5"/>
        <v>0.2178135385</v>
      </c>
      <c r="M88" s="45">
        <v>0.23</v>
      </c>
      <c r="N88" s="35">
        <f t="shared" si="16"/>
        <v>-0.01218646153</v>
      </c>
      <c r="O88" s="36">
        <v>328790.0</v>
      </c>
      <c r="P88" s="37">
        <f t="shared" si="7"/>
        <v>0.8255543052</v>
      </c>
      <c r="Q88" s="37"/>
    </row>
    <row r="89">
      <c r="A89" s="38" t="s">
        <v>156</v>
      </c>
      <c r="B89" s="39">
        <v>5.0</v>
      </c>
      <c r="C89" s="25" t="s">
        <v>123</v>
      </c>
      <c r="D89" s="49" t="s">
        <v>161</v>
      </c>
      <c r="E89" s="50" t="s">
        <v>18</v>
      </c>
      <c r="F89" s="28">
        <v>142508.0</v>
      </c>
      <c r="G89" s="29">
        <v>112501.0</v>
      </c>
      <c r="H89" s="30">
        <v>0.0</v>
      </c>
      <c r="I89" s="31">
        <f t="shared" si="2"/>
        <v>0.5588351784</v>
      </c>
      <c r="J89" s="32">
        <f t="shared" si="3"/>
        <v>0.4411648216</v>
      </c>
      <c r="K89" s="33">
        <f t="shared" si="4"/>
        <v>0</v>
      </c>
      <c r="L89" s="31">
        <f t="shared" si="5"/>
        <v>0.1176703567</v>
      </c>
      <c r="M89" s="51">
        <v>0.041</v>
      </c>
      <c r="N89" s="35">
        <f t="shared" si="16"/>
        <v>0.07667035673</v>
      </c>
      <c r="O89" s="36">
        <v>323202.0</v>
      </c>
      <c r="P89" s="37">
        <f t="shared" si="7"/>
        <v>0.7890081126</v>
      </c>
      <c r="Q89" s="37"/>
    </row>
    <row r="90">
      <c r="A90" s="38" t="s">
        <v>162</v>
      </c>
      <c r="B90" s="39" t="s">
        <v>37</v>
      </c>
      <c r="C90" s="25" t="s">
        <v>143</v>
      </c>
      <c r="D90" s="43" t="s">
        <v>163</v>
      </c>
      <c r="E90" s="44" t="s">
        <v>18</v>
      </c>
      <c r="F90" s="28">
        <v>227353.0</v>
      </c>
      <c r="G90" s="29">
        <v>125384.0</v>
      </c>
      <c r="H90" s="30">
        <v>0.0</v>
      </c>
      <c r="I90" s="31">
        <f t="shared" si="2"/>
        <v>0.6445396995</v>
      </c>
      <c r="J90" s="32">
        <f t="shared" si="3"/>
        <v>0.3554603005</v>
      </c>
      <c r="K90" s="33">
        <f t="shared" si="4"/>
        <v>0</v>
      </c>
      <c r="L90" s="31">
        <f t="shared" si="5"/>
        <v>0.2890793991</v>
      </c>
      <c r="M90" s="45">
        <v>0.114</v>
      </c>
      <c r="N90" s="35">
        <f t="shared" si="16"/>
        <v>0.1750793991</v>
      </c>
      <c r="O90" s="36">
        <v>442997.0</v>
      </c>
      <c r="P90" s="37">
        <f t="shared" si="7"/>
        <v>0.7962514419</v>
      </c>
      <c r="Q90" s="53" t="s">
        <v>164</v>
      </c>
    </row>
    <row r="91">
      <c r="A91" s="38" t="s">
        <v>165</v>
      </c>
      <c r="B91" s="39">
        <v>1.0</v>
      </c>
      <c r="C91" s="25" t="s">
        <v>166</v>
      </c>
      <c r="D91" s="40" t="s">
        <v>167</v>
      </c>
      <c r="E91" s="41" t="s">
        <v>23</v>
      </c>
      <c r="F91" s="28">
        <v>105998.0</v>
      </c>
      <c r="G91" s="29">
        <v>215980.0</v>
      </c>
      <c r="H91" s="30">
        <v>0.0</v>
      </c>
      <c r="I91" s="31">
        <f t="shared" si="2"/>
        <v>0.3292088279</v>
      </c>
      <c r="J91" s="32">
        <f t="shared" si="3"/>
        <v>0.6707911721</v>
      </c>
      <c r="K91" s="33">
        <f t="shared" si="4"/>
        <v>0</v>
      </c>
      <c r="L91" s="31">
        <f t="shared" si="5"/>
        <v>-0.3415823441</v>
      </c>
      <c r="M91" s="42">
        <v>-0.393</v>
      </c>
      <c r="N91" s="35">
        <f t="shared" si="16"/>
        <v>0.05141765586</v>
      </c>
      <c r="O91" s="36">
        <v>380098.0</v>
      </c>
      <c r="P91" s="37">
        <f t="shared" si="7"/>
        <v>0.8470920657</v>
      </c>
      <c r="Q91" s="37"/>
    </row>
    <row r="92">
      <c r="A92" s="38" t="s">
        <v>165</v>
      </c>
      <c r="B92" s="39">
        <v>2.0</v>
      </c>
      <c r="C92" s="25" t="s">
        <v>29</v>
      </c>
      <c r="D92" s="40" t="s">
        <v>168</v>
      </c>
      <c r="E92" s="41" t="s">
        <v>23</v>
      </c>
      <c r="F92" s="28">
        <v>96069.0</v>
      </c>
      <c r="G92" s="29">
        <v>199112.0</v>
      </c>
      <c r="H92" s="30">
        <v>0.0</v>
      </c>
      <c r="I92" s="31">
        <f t="shared" si="2"/>
        <v>0.3254579394</v>
      </c>
      <c r="J92" s="32">
        <f t="shared" si="3"/>
        <v>0.6745420606</v>
      </c>
      <c r="K92" s="33">
        <f t="shared" si="4"/>
        <v>0</v>
      </c>
      <c r="L92" s="31">
        <f t="shared" si="5"/>
        <v>-0.3490841213</v>
      </c>
      <c r="M92" s="34">
        <v>-0.356</v>
      </c>
      <c r="N92" s="35">
        <f t="shared" si="16"/>
        <v>0.006915878732</v>
      </c>
      <c r="O92" s="36">
        <v>354956.0</v>
      </c>
      <c r="P92" s="37">
        <f t="shared" si="7"/>
        <v>0.8315988461</v>
      </c>
      <c r="Q92" s="37"/>
    </row>
    <row r="93">
      <c r="A93" s="38" t="s">
        <v>165</v>
      </c>
      <c r="B93" s="39">
        <v>3.0</v>
      </c>
      <c r="C93" s="25" t="s">
        <v>38</v>
      </c>
      <c r="D93" s="40" t="s">
        <v>169</v>
      </c>
      <c r="E93" s="41" t="s">
        <v>23</v>
      </c>
      <c r="F93" s="28">
        <v>129153.0</v>
      </c>
      <c r="G93" s="29">
        <v>176286.0</v>
      </c>
      <c r="H93" s="30">
        <v>0.0</v>
      </c>
      <c r="I93" s="31">
        <f t="shared" si="2"/>
        <v>0.4228438412</v>
      </c>
      <c r="J93" s="32">
        <f t="shared" si="3"/>
        <v>0.5771561588</v>
      </c>
      <c r="K93" s="33">
        <f t="shared" si="4"/>
        <v>0</v>
      </c>
      <c r="L93" s="31">
        <f t="shared" si="5"/>
        <v>-0.1543123177</v>
      </c>
      <c r="M93" s="42">
        <v>-0.16</v>
      </c>
      <c r="N93" s="35">
        <f t="shared" si="16"/>
        <v>0.00568768232</v>
      </c>
      <c r="O93" s="36">
        <v>351688.0</v>
      </c>
      <c r="P93" s="37">
        <f t="shared" si="7"/>
        <v>0.8684942335</v>
      </c>
      <c r="Q93" s="37"/>
    </row>
    <row r="94">
      <c r="A94" s="38" t="s">
        <v>165</v>
      </c>
      <c r="B94" s="39">
        <v>4.0</v>
      </c>
      <c r="C94" s="25" t="s">
        <v>58</v>
      </c>
      <c r="D94" s="40" t="s">
        <v>170</v>
      </c>
      <c r="E94" s="41" t="s">
        <v>23</v>
      </c>
      <c r="F94" s="28">
        <v>123033.0</v>
      </c>
      <c r="G94" s="29">
        <v>248062.0</v>
      </c>
      <c r="H94" s="30">
        <v>9434.0</v>
      </c>
      <c r="I94" s="31">
        <f t="shared" si="2"/>
        <v>0.3233209558</v>
      </c>
      <c r="J94" s="32">
        <f t="shared" si="3"/>
        <v>0.6518872412</v>
      </c>
      <c r="K94" s="33">
        <f t="shared" si="4"/>
        <v>0.02479180299</v>
      </c>
      <c r="L94" s="31">
        <f t="shared" si="5"/>
        <v>-0.3285662854</v>
      </c>
      <c r="M94" s="34">
        <v>-0.28</v>
      </c>
      <c r="N94" s="35">
        <f t="shared" si="16"/>
        <v>-0.04856628536</v>
      </c>
      <c r="O94" s="36">
        <v>421712.0</v>
      </c>
      <c r="P94" s="37">
        <f t="shared" si="7"/>
        <v>0.9023433054</v>
      </c>
      <c r="Q94" s="37"/>
    </row>
    <row r="95">
      <c r="A95" s="38" t="s">
        <v>165</v>
      </c>
      <c r="B95" s="39">
        <v>5.0</v>
      </c>
      <c r="C95" s="25" t="s">
        <v>129</v>
      </c>
      <c r="D95" s="43" t="s">
        <v>171</v>
      </c>
      <c r="E95" s="44" t="s">
        <v>18</v>
      </c>
      <c r="F95" s="28">
        <v>180105.0</v>
      </c>
      <c r="G95" s="29">
        <v>89664.0</v>
      </c>
      <c r="H95" s="30">
        <v>0.0</v>
      </c>
      <c r="I95" s="31">
        <f t="shared" si="2"/>
        <v>0.6676267473</v>
      </c>
      <c r="J95" s="32">
        <f t="shared" si="3"/>
        <v>0.3323732527</v>
      </c>
      <c r="K95" s="33">
        <f t="shared" si="4"/>
        <v>0</v>
      </c>
      <c r="L95" s="31">
        <f t="shared" si="5"/>
        <v>0.3352534947</v>
      </c>
      <c r="M95" s="45">
        <v>0.254</v>
      </c>
      <c r="N95" s="35">
        <f t="shared" si="16"/>
        <v>0.08125349466</v>
      </c>
      <c r="O95" s="36">
        <v>311972.0</v>
      </c>
      <c r="P95" s="37">
        <f t="shared" si="7"/>
        <v>0.864721834</v>
      </c>
      <c r="Q95" s="37"/>
    </row>
    <row r="96">
      <c r="A96" s="38" t="s">
        <v>165</v>
      </c>
      <c r="B96" s="39">
        <v>6.0</v>
      </c>
      <c r="C96" s="25" t="s">
        <v>60</v>
      </c>
      <c r="D96" s="54" t="s">
        <v>172</v>
      </c>
      <c r="E96" s="55" t="s">
        <v>23</v>
      </c>
      <c r="F96" s="28">
        <v>145547.0</v>
      </c>
      <c r="G96" s="29">
        <v>187705.0</v>
      </c>
      <c r="H96" s="30">
        <v>0.0</v>
      </c>
      <c r="I96" s="31">
        <f t="shared" si="2"/>
        <v>0.4367475664</v>
      </c>
      <c r="J96" s="32">
        <f t="shared" si="3"/>
        <v>0.5632524336</v>
      </c>
      <c r="K96" s="33">
        <f t="shared" si="4"/>
        <v>0</v>
      </c>
      <c r="L96" s="31">
        <f t="shared" si="5"/>
        <v>-0.1265048672</v>
      </c>
      <c r="M96" s="42">
        <v>-0.17</v>
      </c>
      <c r="N96" s="35">
        <f t="shared" si="16"/>
        <v>0.04349513281</v>
      </c>
      <c r="O96" s="36">
        <v>379798.0</v>
      </c>
      <c r="P96" s="37">
        <f t="shared" si="7"/>
        <v>0.8774453789</v>
      </c>
      <c r="Q96" s="37"/>
    </row>
    <row r="97">
      <c r="A97" s="38" t="s">
        <v>165</v>
      </c>
      <c r="B97" s="39">
        <v>7.0</v>
      </c>
      <c r="C97" s="25" t="s">
        <v>82</v>
      </c>
      <c r="D97" s="43" t="s">
        <v>173</v>
      </c>
      <c r="E97" s="44" t="s">
        <v>18</v>
      </c>
      <c r="F97" s="28">
        <v>182949.0</v>
      </c>
      <c r="G97" s="29">
        <v>134253.0</v>
      </c>
      <c r="H97" s="30">
        <v>0.0</v>
      </c>
      <c r="I97" s="31">
        <f t="shared" si="2"/>
        <v>0.5767586585</v>
      </c>
      <c r="J97" s="32">
        <f t="shared" si="3"/>
        <v>0.4232413415</v>
      </c>
      <c r="K97" s="33">
        <f t="shared" si="4"/>
        <v>0</v>
      </c>
      <c r="L97" s="31">
        <f t="shared" si="5"/>
        <v>0.153517317</v>
      </c>
      <c r="M97" s="45">
        <v>0.073</v>
      </c>
      <c r="N97" s="35">
        <f t="shared" si="16"/>
        <v>0.08051731704</v>
      </c>
      <c r="O97" s="36">
        <v>363186.0</v>
      </c>
      <c r="P97" s="37">
        <f t="shared" si="7"/>
        <v>0.87338719</v>
      </c>
      <c r="Q97" s="37"/>
    </row>
    <row r="98">
      <c r="A98" s="38" t="s">
        <v>165</v>
      </c>
      <c r="B98" s="39">
        <v>8.0</v>
      </c>
      <c r="C98" s="25" t="s">
        <v>66</v>
      </c>
      <c r="D98" s="40" t="s">
        <v>174</v>
      </c>
      <c r="E98" s="41" t="s">
        <v>23</v>
      </c>
      <c r="F98" s="28">
        <v>142209.0</v>
      </c>
      <c r="G98" s="29">
        <v>217931.0</v>
      </c>
      <c r="H98" s="30">
        <v>0.0</v>
      </c>
      <c r="I98" s="31">
        <f t="shared" si="2"/>
        <v>0.3948714389</v>
      </c>
      <c r="J98" s="32">
        <f t="shared" si="3"/>
        <v>0.6051285611</v>
      </c>
      <c r="K98" s="33">
        <f t="shared" si="4"/>
        <v>0</v>
      </c>
      <c r="L98" s="31">
        <f t="shared" si="5"/>
        <v>-0.2102571222</v>
      </c>
      <c r="M98" s="42">
        <v>-0.207</v>
      </c>
      <c r="N98" s="35">
        <f t="shared" si="16"/>
        <v>-0.00325712223</v>
      </c>
      <c r="O98" s="36">
        <v>401911.0</v>
      </c>
      <c r="P98" s="37">
        <f t="shared" si="7"/>
        <v>0.8960690302</v>
      </c>
      <c r="Q98" s="37"/>
    </row>
    <row r="99">
      <c r="A99" s="38" t="s">
        <v>165</v>
      </c>
      <c r="B99" s="39">
        <v>9.0</v>
      </c>
      <c r="C99" s="25" t="s">
        <v>70</v>
      </c>
      <c r="D99" s="43" t="s">
        <v>175</v>
      </c>
      <c r="E99" s="44" t="s">
        <v>18</v>
      </c>
      <c r="F99" s="28">
        <v>171941.0</v>
      </c>
      <c r="G99" s="29">
        <v>124460.0</v>
      </c>
      <c r="H99" s="30">
        <v>0.0</v>
      </c>
      <c r="I99" s="31">
        <f t="shared" si="2"/>
        <v>0.5800958836</v>
      </c>
      <c r="J99" s="32">
        <f t="shared" si="3"/>
        <v>0.4199041164</v>
      </c>
      <c r="K99" s="33">
        <f t="shared" si="4"/>
        <v>0</v>
      </c>
      <c r="L99" s="31">
        <f t="shared" si="5"/>
        <v>0.1601917672</v>
      </c>
      <c r="M99" s="45">
        <v>0.129</v>
      </c>
      <c r="N99" s="35">
        <f t="shared" si="16"/>
        <v>0.03119176723</v>
      </c>
      <c r="O99" s="36">
        <v>356530.0</v>
      </c>
      <c r="P99" s="37">
        <f t="shared" si="7"/>
        <v>0.8313493956</v>
      </c>
      <c r="Q99" s="37"/>
    </row>
    <row r="100">
      <c r="A100" s="38" t="s">
        <v>165</v>
      </c>
      <c r="B100" s="39">
        <v>10.0</v>
      </c>
      <c r="C100" s="25" t="s">
        <v>176</v>
      </c>
      <c r="D100" s="43" t="s">
        <v>177</v>
      </c>
      <c r="E100" s="44" t="s">
        <v>18</v>
      </c>
      <c r="F100" s="28">
        <v>0.0</v>
      </c>
      <c r="G100" s="29">
        <v>0.0</v>
      </c>
      <c r="H100" s="30">
        <v>0.0</v>
      </c>
      <c r="I100" s="51">
        <v>1.0</v>
      </c>
      <c r="J100" s="34">
        <v>0.0</v>
      </c>
      <c r="K100" s="56">
        <v>0.0</v>
      </c>
      <c r="L100" s="31">
        <f t="shared" si="5"/>
        <v>1</v>
      </c>
      <c r="M100" s="45">
        <v>0.269</v>
      </c>
      <c r="N100" s="46" t="s">
        <v>35</v>
      </c>
      <c r="O100" s="36">
        <v>315611.0</v>
      </c>
      <c r="P100" s="37">
        <f t="shared" si="7"/>
        <v>0</v>
      </c>
      <c r="Q100" s="37"/>
    </row>
    <row r="101">
      <c r="A101" s="38" t="s">
        <v>165</v>
      </c>
      <c r="B101" s="39">
        <v>11.0</v>
      </c>
      <c r="C101" s="25" t="s">
        <v>21</v>
      </c>
      <c r="D101" s="40" t="s">
        <v>178</v>
      </c>
      <c r="E101" s="41" t="s">
        <v>23</v>
      </c>
      <c r="F101" s="28">
        <v>127933.0</v>
      </c>
      <c r="G101" s="29">
        <v>239242.0</v>
      </c>
      <c r="H101" s="30">
        <v>0.0</v>
      </c>
      <c r="I101" s="31">
        <f t="shared" ref="I101:I103" si="17">F101/(F101+G101+H101)</f>
        <v>0.3484251379</v>
      </c>
      <c r="J101" s="32">
        <f t="shared" ref="J101:J103" si="18">G101/(G101+H101+F101)</f>
        <v>0.6515748621</v>
      </c>
      <c r="K101" s="33">
        <f t="shared" ref="K101:K103" si="19">H101/(H101+G101+F101)</f>
        <v>0</v>
      </c>
      <c r="L101" s="31">
        <f t="shared" si="5"/>
        <v>-0.3031497242</v>
      </c>
      <c r="M101" s="34">
        <v>-0.323</v>
      </c>
      <c r="N101" s="35">
        <f t="shared" ref="N101:N103" si="20">L101-M101</f>
        <v>0.01985027575</v>
      </c>
      <c r="O101" s="36">
        <v>411005.0</v>
      </c>
      <c r="P101" s="37">
        <f t="shared" si="7"/>
        <v>0.8933589616</v>
      </c>
      <c r="Q101" s="37"/>
    </row>
    <row r="102">
      <c r="A102" s="38" t="s">
        <v>165</v>
      </c>
      <c r="B102" s="39">
        <v>12.0</v>
      </c>
      <c r="C102" s="25" t="s">
        <v>100</v>
      </c>
      <c r="D102" s="40" t="s">
        <v>179</v>
      </c>
      <c r="E102" s="41" t="s">
        <v>23</v>
      </c>
      <c r="F102" s="28">
        <v>132695.0</v>
      </c>
      <c r="G102" s="29">
        <v>194436.0</v>
      </c>
      <c r="H102" s="30">
        <v>7501.0</v>
      </c>
      <c r="I102" s="31">
        <f t="shared" si="17"/>
        <v>0.3965400798</v>
      </c>
      <c r="J102" s="32">
        <f t="shared" si="18"/>
        <v>0.5810442516</v>
      </c>
      <c r="K102" s="33">
        <f t="shared" si="19"/>
        <v>0.02241566856</v>
      </c>
      <c r="L102" s="31">
        <f t="shared" si="5"/>
        <v>-0.1845041717</v>
      </c>
      <c r="M102" s="42">
        <v>-0.186</v>
      </c>
      <c r="N102" s="35">
        <f t="shared" si="20"/>
        <v>0.001495828253</v>
      </c>
      <c r="O102" s="36">
        <v>380363.0</v>
      </c>
      <c r="P102" s="37">
        <f t="shared" si="7"/>
        <v>0.8797701143</v>
      </c>
      <c r="Q102" s="37"/>
    </row>
    <row r="103">
      <c r="A103" s="38" t="s">
        <v>165</v>
      </c>
      <c r="B103" s="39">
        <v>13.0</v>
      </c>
      <c r="C103" s="25" t="s">
        <v>123</v>
      </c>
      <c r="D103" s="43" t="s">
        <v>180</v>
      </c>
      <c r="E103" s="44" t="s">
        <v>18</v>
      </c>
      <c r="F103" s="28">
        <v>182563.0</v>
      </c>
      <c r="G103" s="29">
        <v>134183.0</v>
      </c>
      <c r="H103" s="30">
        <v>0.0</v>
      </c>
      <c r="I103" s="31">
        <f t="shared" si="17"/>
        <v>0.5763703409</v>
      </c>
      <c r="J103" s="32">
        <f t="shared" si="18"/>
        <v>0.4236296591</v>
      </c>
      <c r="K103" s="33">
        <f t="shared" si="19"/>
        <v>0</v>
      </c>
      <c r="L103" s="31">
        <f t="shared" si="5"/>
        <v>0.1527406818</v>
      </c>
      <c r="M103" s="45">
        <v>0.032</v>
      </c>
      <c r="N103" s="35">
        <f t="shared" si="20"/>
        <v>0.1207406818</v>
      </c>
      <c r="O103" s="36">
        <v>360760.0</v>
      </c>
      <c r="P103" s="37">
        <f t="shared" si="7"/>
        <v>0.8779964519</v>
      </c>
      <c r="Q103" s="37"/>
    </row>
    <row r="104">
      <c r="A104" s="38" t="s">
        <v>165</v>
      </c>
      <c r="B104" s="39">
        <v>14.0</v>
      </c>
      <c r="C104" s="25" t="s">
        <v>104</v>
      </c>
      <c r="D104" s="43" t="s">
        <v>181</v>
      </c>
      <c r="E104" s="44" t="s">
        <v>18</v>
      </c>
      <c r="F104" s="28">
        <v>0.0</v>
      </c>
      <c r="G104" s="29">
        <v>0.0</v>
      </c>
      <c r="H104" s="30">
        <v>0.0</v>
      </c>
      <c r="I104" s="51">
        <v>1.0</v>
      </c>
      <c r="J104" s="34">
        <v>0.0</v>
      </c>
      <c r="K104" s="56">
        <v>0.0</v>
      </c>
      <c r="L104" s="31">
        <f t="shared" si="5"/>
        <v>1</v>
      </c>
      <c r="M104" s="45">
        <v>0.182</v>
      </c>
      <c r="N104" s="46" t="s">
        <v>35</v>
      </c>
      <c r="O104" s="36">
        <v>330427.0</v>
      </c>
      <c r="P104" s="37">
        <f t="shared" si="7"/>
        <v>0</v>
      </c>
      <c r="Q104" s="37"/>
    </row>
    <row r="105">
      <c r="A105" s="38" t="s">
        <v>165</v>
      </c>
      <c r="B105" s="39">
        <v>15.0</v>
      </c>
      <c r="C105" s="25" t="s">
        <v>150</v>
      </c>
      <c r="D105" s="54" t="s">
        <v>182</v>
      </c>
      <c r="E105" s="55" t="s">
        <v>23</v>
      </c>
      <c r="F105" s="28">
        <v>133686.0</v>
      </c>
      <c r="G105" s="29">
        <v>151064.0</v>
      </c>
      <c r="H105" s="30">
        <v>0.0</v>
      </c>
      <c r="I105" s="31">
        <f t="shared" ref="I105:I109" si="21">F105/(F105+G105+H105)</f>
        <v>0.4694855136</v>
      </c>
      <c r="J105" s="32">
        <f t="shared" ref="J105:J109" si="22">G105/(G105+H105+F105)</f>
        <v>0.5305144864</v>
      </c>
      <c r="K105" s="33">
        <f t="shared" ref="K105:K109" si="23">H105/(H105+G105+F105)</f>
        <v>0</v>
      </c>
      <c r="L105" s="31">
        <f t="shared" si="5"/>
        <v>-0.06102897278</v>
      </c>
      <c r="M105" s="34">
        <v>-0.1</v>
      </c>
      <c r="N105" s="35">
        <f t="shared" ref="N105:N109" si="24">L105-M105</f>
        <v>0.03897102722</v>
      </c>
      <c r="O105" s="36">
        <v>334514.0</v>
      </c>
      <c r="P105" s="37">
        <f t="shared" si="7"/>
        <v>0.8512349259</v>
      </c>
      <c r="Q105" s="37"/>
    </row>
    <row r="106">
      <c r="A106" s="38" t="s">
        <v>165</v>
      </c>
      <c r="B106" s="39">
        <v>16.0</v>
      </c>
      <c r="C106" s="25" t="s">
        <v>60</v>
      </c>
      <c r="D106" s="40" t="s">
        <v>183</v>
      </c>
      <c r="E106" s="41" t="s">
        <v>23</v>
      </c>
      <c r="F106" s="28">
        <v>164078.0</v>
      </c>
      <c r="G106" s="29">
        <v>197055.0</v>
      </c>
      <c r="H106" s="30">
        <v>0.0</v>
      </c>
      <c r="I106" s="31">
        <f t="shared" si="21"/>
        <v>0.454342306</v>
      </c>
      <c r="J106" s="32">
        <f t="shared" si="22"/>
        <v>0.545657694</v>
      </c>
      <c r="K106" s="33">
        <f t="shared" si="23"/>
        <v>0</v>
      </c>
      <c r="L106" s="31">
        <f t="shared" si="5"/>
        <v>-0.09131538796</v>
      </c>
      <c r="M106" s="34">
        <v>-0.108</v>
      </c>
      <c r="N106" s="35">
        <f t="shared" si="24"/>
        <v>0.01668461204</v>
      </c>
      <c r="O106" s="36">
        <v>396807.0</v>
      </c>
      <c r="P106" s="37">
        <f t="shared" si="7"/>
        <v>0.9100973521</v>
      </c>
      <c r="Q106" s="37"/>
    </row>
    <row r="107">
      <c r="A107" s="38" t="s">
        <v>165</v>
      </c>
      <c r="B107" s="39">
        <v>17.0</v>
      </c>
      <c r="C107" s="25" t="s">
        <v>53</v>
      </c>
      <c r="D107" s="54" t="s">
        <v>184</v>
      </c>
      <c r="E107" s="55" t="s">
        <v>23</v>
      </c>
      <c r="F107" s="28">
        <v>117074.0</v>
      </c>
      <c r="G107" s="29">
        <v>193185.0</v>
      </c>
      <c r="H107" s="30">
        <v>0.0</v>
      </c>
      <c r="I107" s="31">
        <f t="shared" si="21"/>
        <v>0.3773428007</v>
      </c>
      <c r="J107" s="32">
        <f t="shared" si="22"/>
        <v>0.6226571993</v>
      </c>
      <c r="K107" s="33">
        <f t="shared" si="23"/>
        <v>0</v>
      </c>
      <c r="L107" s="31">
        <f t="shared" si="5"/>
        <v>-0.2453143986</v>
      </c>
      <c r="M107" s="34">
        <v>-0.272</v>
      </c>
      <c r="N107" s="35">
        <f t="shared" si="24"/>
        <v>0.02668560138</v>
      </c>
      <c r="O107" s="36">
        <v>353861.0</v>
      </c>
      <c r="P107" s="37">
        <f t="shared" si="7"/>
        <v>0.8767821263</v>
      </c>
      <c r="Q107" s="37"/>
    </row>
    <row r="108">
      <c r="A108" s="38" t="s">
        <v>165</v>
      </c>
      <c r="B108" s="39">
        <v>18.0</v>
      </c>
      <c r="C108" s="25" t="s">
        <v>185</v>
      </c>
      <c r="D108" s="40" t="s">
        <v>186</v>
      </c>
      <c r="E108" s="41" t="s">
        <v>23</v>
      </c>
      <c r="F108" s="28">
        <v>155746.0</v>
      </c>
      <c r="G108" s="29">
        <v>185453.0</v>
      </c>
      <c r="H108" s="30">
        <v>0.0</v>
      </c>
      <c r="I108" s="31">
        <f t="shared" si="21"/>
        <v>0.456466754</v>
      </c>
      <c r="J108" s="32">
        <f t="shared" si="22"/>
        <v>0.543533246</v>
      </c>
      <c r="K108" s="33">
        <f t="shared" si="23"/>
        <v>0</v>
      </c>
      <c r="L108" s="31">
        <f t="shared" si="5"/>
        <v>-0.08706649199</v>
      </c>
      <c r="M108" s="34">
        <v>-0.092</v>
      </c>
      <c r="N108" s="35">
        <f t="shared" si="24"/>
        <v>0.004933508011</v>
      </c>
      <c r="O108" s="36">
        <v>382476.0</v>
      </c>
      <c r="P108" s="37">
        <f t="shared" si="7"/>
        <v>0.892079503</v>
      </c>
      <c r="Q108" s="37"/>
    </row>
    <row r="109">
      <c r="A109" s="38" t="s">
        <v>165</v>
      </c>
      <c r="B109" s="39">
        <v>19.0</v>
      </c>
      <c r="C109" s="25" t="s">
        <v>53</v>
      </c>
      <c r="D109" s="40" t="s">
        <v>187</v>
      </c>
      <c r="E109" s="41" t="s">
        <v>23</v>
      </c>
      <c r="F109" s="28">
        <v>127952.0</v>
      </c>
      <c r="G109" s="29">
        <v>211321.0</v>
      </c>
      <c r="H109" s="30">
        <v>0.0</v>
      </c>
      <c r="I109" s="31">
        <f t="shared" si="21"/>
        <v>0.3771358169</v>
      </c>
      <c r="J109" s="32">
        <f t="shared" si="22"/>
        <v>0.6228641831</v>
      </c>
      <c r="K109" s="33">
        <f t="shared" si="23"/>
        <v>0</v>
      </c>
      <c r="L109" s="31">
        <f t="shared" si="5"/>
        <v>-0.2457283662</v>
      </c>
      <c r="M109" s="34">
        <v>-0.221</v>
      </c>
      <c r="N109" s="35">
        <f t="shared" si="24"/>
        <v>-0.02472836624</v>
      </c>
      <c r="O109" s="36">
        <v>381184.0</v>
      </c>
      <c r="P109" s="37">
        <f t="shared" si="7"/>
        <v>0.8900504743</v>
      </c>
      <c r="Q109" s="37"/>
    </row>
    <row r="110">
      <c r="A110" s="38" t="s">
        <v>165</v>
      </c>
      <c r="B110" s="39">
        <v>20.0</v>
      </c>
      <c r="C110" s="25" t="s">
        <v>188</v>
      </c>
      <c r="D110" s="43" t="s">
        <v>189</v>
      </c>
      <c r="E110" s="44" t="s">
        <v>18</v>
      </c>
      <c r="F110" s="28">
        <v>201793.0</v>
      </c>
      <c r="G110" s="29">
        <v>0.0</v>
      </c>
      <c r="H110" s="30">
        <v>0.0</v>
      </c>
      <c r="I110" s="51">
        <v>1.0</v>
      </c>
      <c r="J110" s="34">
        <v>0.0</v>
      </c>
      <c r="K110" s="56">
        <v>0.0</v>
      </c>
      <c r="L110" s="31">
        <f t="shared" si="5"/>
        <v>1</v>
      </c>
      <c r="M110" s="45">
        <v>0.621</v>
      </c>
      <c r="N110" s="46" t="s">
        <v>35</v>
      </c>
      <c r="O110" s="36">
        <v>288812.0</v>
      </c>
      <c r="P110" s="37">
        <f t="shared" si="7"/>
        <v>0.6987001925</v>
      </c>
      <c r="Q110" s="37"/>
    </row>
    <row r="111">
      <c r="A111" s="38" t="s">
        <v>165</v>
      </c>
      <c r="B111" s="57">
        <v>21.0</v>
      </c>
      <c r="C111" s="25" t="s">
        <v>91</v>
      </c>
      <c r="D111" s="43" t="s">
        <v>190</v>
      </c>
      <c r="E111" s="44" t="s">
        <v>18</v>
      </c>
      <c r="F111" s="28">
        <v>0.0</v>
      </c>
      <c r="G111" s="29">
        <v>0.0</v>
      </c>
      <c r="H111" s="30">
        <v>0.0</v>
      </c>
      <c r="I111" s="51">
        <v>1.0</v>
      </c>
      <c r="J111" s="34">
        <v>0.0</v>
      </c>
      <c r="K111" s="56">
        <v>0.0</v>
      </c>
      <c r="L111" s="31">
        <f t="shared" si="5"/>
        <v>1</v>
      </c>
      <c r="M111" s="45">
        <v>0.195</v>
      </c>
      <c r="N111" s="46" t="s">
        <v>35</v>
      </c>
      <c r="O111" s="36">
        <v>351663.0</v>
      </c>
      <c r="P111" s="37">
        <f t="shared" si="7"/>
        <v>0</v>
      </c>
      <c r="Q111" s="37"/>
    </row>
    <row r="112">
      <c r="A112" s="38" t="s">
        <v>165</v>
      </c>
      <c r="B112" s="57">
        <v>22.0</v>
      </c>
      <c r="C112" s="25" t="s">
        <v>143</v>
      </c>
      <c r="D112" s="43" t="s">
        <v>191</v>
      </c>
      <c r="E112" s="44" t="s">
        <v>18</v>
      </c>
      <c r="F112" s="28">
        <v>183701.0</v>
      </c>
      <c r="G112" s="29">
        <v>112609.0</v>
      </c>
      <c r="H112" s="30">
        <v>0.0</v>
      </c>
      <c r="I112" s="31">
        <f t="shared" ref="I112:I113" si="25">F112/(F112+G112+H112)</f>
        <v>0.6199622017</v>
      </c>
      <c r="J112" s="32">
        <f t="shared" ref="J112:J113" si="26">G112/(G112+H112+F112)</f>
        <v>0.3800377983</v>
      </c>
      <c r="K112" s="33">
        <f t="shared" ref="K112:K113" si="27">H112/(H112+G112+F112)</f>
        <v>0</v>
      </c>
      <c r="L112" s="31">
        <f t="shared" si="5"/>
        <v>0.2399244035</v>
      </c>
      <c r="M112" s="45">
        <v>0.157</v>
      </c>
      <c r="N112" s="35">
        <f t="shared" ref="N112:N113" si="28">L112-M112</f>
        <v>0.0829244035</v>
      </c>
      <c r="O112" s="36">
        <v>356478.0</v>
      </c>
      <c r="P112" s="37">
        <f t="shared" si="7"/>
        <v>0.8312153906</v>
      </c>
      <c r="Q112" s="37"/>
    </row>
    <row r="113">
      <c r="A113" s="38" t="s">
        <v>165</v>
      </c>
      <c r="B113" s="39">
        <v>23.0</v>
      </c>
      <c r="C113" s="25" t="s">
        <v>176</v>
      </c>
      <c r="D113" s="43" t="s">
        <v>192</v>
      </c>
      <c r="E113" s="44" t="s">
        <v>18</v>
      </c>
      <c r="F113" s="28">
        <v>161025.0</v>
      </c>
      <c r="G113" s="29">
        <v>99115.0</v>
      </c>
      <c r="H113" s="30">
        <v>15240.0</v>
      </c>
      <c r="I113" s="31">
        <f t="shared" si="25"/>
        <v>0.5847374537</v>
      </c>
      <c r="J113" s="32">
        <f t="shared" si="26"/>
        <v>0.3599208367</v>
      </c>
      <c r="K113" s="33">
        <f t="shared" si="27"/>
        <v>0.05534170964</v>
      </c>
      <c r="L113" s="31">
        <f t="shared" si="5"/>
        <v>0.224816617</v>
      </c>
      <c r="M113" s="45">
        <v>0.261</v>
      </c>
      <c r="N113" s="35">
        <f t="shared" si="28"/>
        <v>-0.03618338296</v>
      </c>
      <c r="O113" s="36">
        <v>335744.0</v>
      </c>
      <c r="P113" s="37">
        <f t="shared" si="7"/>
        <v>0.8202082539</v>
      </c>
      <c r="Q113" s="37"/>
    </row>
    <row r="114">
      <c r="A114" s="38" t="s">
        <v>165</v>
      </c>
      <c r="B114" s="39">
        <v>24.0</v>
      </c>
      <c r="C114" s="25" t="s">
        <v>193</v>
      </c>
      <c r="D114" s="43" t="s">
        <v>194</v>
      </c>
      <c r="E114" s="44" t="s">
        <v>18</v>
      </c>
      <c r="F114" s="28">
        <v>0.0</v>
      </c>
      <c r="G114" s="29">
        <v>0.0</v>
      </c>
      <c r="H114" s="30">
        <v>0.0</v>
      </c>
      <c r="I114" s="51">
        <v>1.0</v>
      </c>
      <c r="J114" s="34">
        <v>0.0</v>
      </c>
      <c r="K114" s="56">
        <v>0.0</v>
      </c>
      <c r="L114" s="31">
        <f t="shared" si="5"/>
        <v>1</v>
      </c>
      <c r="M114" s="45">
        <v>0.672</v>
      </c>
      <c r="N114" s="46" t="s">
        <v>35</v>
      </c>
      <c r="O114" s="36">
        <v>266851.0</v>
      </c>
      <c r="P114" s="37">
        <f t="shared" si="7"/>
        <v>0</v>
      </c>
      <c r="Q114" s="37"/>
    </row>
    <row r="115">
      <c r="A115" s="38" t="s">
        <v>165</v>
      </c>
      <c r="B115" s="39">
        <v>25.0</v>
      </c>
      <c r="C115" s="25" t="s">
        <v>138</v>
      </c>
      <c r="D115" s="40" t="s">
        <v>195</v>
      </c>
      <c r="E115" s="41" t="s">
        <v>23</v>
      </c>
      <c r="F115" s="28">
        <v>84034.0</v>
      </c>
      <c r="G115" s="29">
        <v>128611.0</v>
      </c>
      <c r="H115" s="30">
        <v>0.0</v>
      </c>
      <c r="I115" s="31">
        <f t="shared" ref="I115:I438" si="29">F115/(F115+G115+H115)</f>
        <v>0.3951844624</v>
      </c>
      <c r="J115" s="32">
        <f t="shared" ref="J115:J438" si="30">G115/(G115+H115+F115)</f>
        <v>0.6048155376</v>
      </c>
      <c r="K115" s="33">
        <f t="shared" ref="K115:K438" si="31">H115/(H115+G115+F115)</f>
        <v>0</v>
      </c>
      <c r="L115" s="31">
        <f t="shared" si="5"/>
        <v>-0.2096310753</v>
      </c>
      <c r="M115" s="34">
        <v>-0.019</v>
      </c>
      <c r="N115" s="35">
        <f t="shared" ref="N115:N121" si="32">L115-M115</f>
        <v>-0.1906310753</v>
      </c>
      <c r="O115" s="36">
        <v>263235.0</v>
      </c>
      <c r="P115" s="37">
        <f t="shared" si="7"/>
        <v>0.8078143104</v>
      </c>
      <c r="Q115" s="37"/>
    </row>
    <row r="116">
      <c r="A116" s="38" t="s">
        <v>165</v>
      </c>
      <c r="B116" s="39">
        <v>26.0</v>
      </c>
      <c r="C116" s="25" t="s">
        <v>143</v>
      </c>
      <c r="D116" s="47" t="s">
        <v>196</v>
      </c>
      <c r="E116" s="48" t="s">
        <v>18</v>
      </c>
      <c r="F116" s="28">
        <v>119723.0</v>
      </c>
      <c r="G116" s="29">
        <v>115644.0</v>
      </c>
      <c r="H116" s="30">
        <v>0.0</v>
      </c>
      <c r="I116" s="31">
        <f t="shared" si="29"/>
        <v>0.508665191</v>
      </c>
      <c r="J116" s="32">
        <f t="shared" si="30"/>
        <v>0.491334809</v>
      </c>
      <c r="K116" s="33">
        <f t="shared" si="31"/>
        <v>0</v>
      </c>
      <c r="L116" s="31">
        <f t="shared" si="5"/>
        <v>0.01733038191</v>
      </c>
      <c r="M116" s="45">
        <v>0.163</v>
      </c>
      <c r="N116" s="35">
        <f t="shared" si="32"/>
        <v>-0.1456696181</v>
      </c>
      <c r="O116" s="36">
        <v>289209.0</v>
      </c>
      <c r="P116" s="37">
        <f t="shared" si="7"/>
        <v>0.8138301367</v>
      </c>
      <c r="Q116" s="37"/>
    </row>
    <row r="117">
      <c r="A117" s="38" t="s">
        <v>165</v>
      </c>
      <c r="B117" s="39">
        <v>27.0</v>
      </c>
      <c r="C117" s="25" t="s">
        <v>70</v>
      </c>
      <c r="D117" s="47" t="s">
        <v>197</v>
      </c>
      <c r="E117" s="48" t="s">
        <v>18</v>
      </c>
      <c r="F117" s="28">
        <v>130636.0</v>
      </c>
      <c r="G117" s="29">
        <v>115546.0</v>
      </c>
      <c r="H117" s="30">
        <v>6253.0</v>
      </c>
      <c r="I117" s="31">
        <f t="shared" si="29"/>
        <v>0.5175035158</v>
      </c>
      <c r="J117" s="32">
        <f t="shared" si="30"/>
        <v>0.4577257512</v>
      </c>
      <c r="K117" s="33">
        <f t="shared" si="31"/>
        <v>0.02477073306</v>
      </c>
      <c r="L117" s="31">
        <f t="shared" si="5"/>
        <v>0.05977776457</v>
      </c>
      <c r="M117" s="45">
        <v>0.197</v>
      </c>
      <c r="N117" s="35">
        <f t="shared" si="32"/>
        <v>-0.1372222354</v>
      </c>
      <c r="O117" s="36">
        <v>299037.0</v>
      </c>
      <c r="P117" s="37">
        <f t="shared" si="7"/>
        <v>0.8441597528</v>
      </c>
      <c r="Q117" s="37"/>
    </row>
    <row r="118">
      <c r="A118" s="38" t="s">
        <v>198</v>
      </c>
      <c r="B118" s="39">
        <v>1.0</v>
      </c>
      <c r="C118" s="25" t="s">
        <v>38</v>
      </c>
      <c r="D118" s="40" t="s">
        <v>199</v>
      </c>
      <c r="E118" s="41" t="s">
        <v>23</v>
      </c>
      <c r="F118" s="28">
        <v>105546.0</v>
      </c>
      <c r="G118" s="29">
        <v>144467.0</v>
      </c>
      <c r="H118" s="30">
        <v>0.0</v>
      </c>
      <c r="I118" s="31">
        <f t="shared" si="29"/>
        <v>0.4221620476</v>
      </c>
      <c r="J118" s="32">
        <f t="shared" si="30"/>
        <v>0.5778379524</v>
      </c>
      <c r="K118" s="33">
        <f t="shared" si="31"/>
        <v>0</v>
      </c>
      <c r="L118" s="31">
        <f t="shared" si="5"/>
        <v>-0.1556759049</v>
      </c>
      <c r="M118" s="34">
        <v>-0.155</v>
      </c>
      <c r="N118" s="35">
        <f t="shared" si="32"/>
        <v>-0.0006759048529</v>
      </c>
      <c r="O118" s="36">
        <v>269568.0</v>
      </c>
      <c r="P118" s="37">
        <f t="shared" si="7"/>
        <v>0.9274580069</v>
      </c>
      <c r="Q118" s="37"/>
    </row>
    <row r="119">
      <c r="A119" s="38" t="s">
        <v>198</v>
      </c>
      <c r="B119" s="39">
        <v>2.0</v>
      </c>
      <c r="C119" s="25" t="s">
        <v>143</v>
      </c>
      <c r="D119" s="43" t="s">
        <v>200</v>
      </c>
      <c r="E119" s="44" t="s">
        <v>18</v>
      </c>
      <c r="F119" s="28">
        <v>135707.0</v>
      </c>
      <c r="G119" s="29">
        <v>92132.0</v>
      </c>
      <c r="H119" s="30">
        <v>0.0</v>
      </c>
      <c r="I119" s="31">
        <f t="shared" si="29"/>
        <v>0.5956267364</v>
      </c>
      <c r="J119" s="32">
        <f t="shared" si="30"/>
        <v>0.4043732636</v>
      </c>
      <c r="K119" s="33">
        <f t="shared" si="31"/>
        <v>0</v>
      </c>
      <c r="L119" s="31">
        <f t="shared" si="5"/>
        <v>0.1912534728</v>
      </c>
      <c r="M119" s="45">
        <v>0.117</v>
      </c>
      <c r="N119" s="35">
        <f t="shared" si="32"/>
        <v>0.07425347285</v>
      </c>
      <c r="O119" s="36">
        <v>248104.0</v>
      </c>
      <c r="P119" s="37">
        <f t="shared" si="7"/>
        <v>0.918320543</v>
      </c>
      <c r="Q119" s="37"/>
    </row>
    <row r="120">
      <c r="A120" s="38" t="s">
        <v>198</v>
      </c>
      <c r="B120" s="39">
        <v>3.0</v>
      </c>
      <c r="C120" s="25" t="s">
        <v>29</v>
      </c>
      <c r="D120" s="40" t="s">
        <v>201</v>
      </c>
      <c r="E120" s="41" t="s">
        <v>23</v>
      </c>
      <c r="F120" s="28">
        <v>100733.0</v>
      </c>
      <c r="G120" s="29">
        <v>191700.0</v>
      </c>
      <c r="H120" s="30">
        <v>0.0</v>
      </c>
      <c r="I120" s="31">
        <f t="shared" si="29"/>
        <v>0.3444652279</v>
      </c>
      <c r="J120" s="32">
        <f t="shared" si="30"/>
        <v>0.6555347721</v>
      </c>
      <c r="K120" s="33">
        <f t="shared" si="31"/>
        <v>0</v>
      </c>
      <c r="L120" s="31">
        <f t="shared" si="5"/>
        <v>-0.3110695441</v>
      </c>
      <c r="M120" s="34">
        <v>-0.316</v>
      </c>
      <c r="N120" s="35">
        <f t="shared" si="32"/>
        <v>0.004930455865</v>
      </c>
      <c r="O120" s="36">
        <v>311864.0</v>
      </c>
      <c r="P120" s="37">
        <f t="shared" si="7"/>
        <v>0.9376939948</v>
      </c>
      <c r="Q120" s="37"/>
    </row>
    <row r="121">
      <c r="A121" s="38" t="s">
        <v>198</v>
      </c>
      <c r="B121" s="39">
        <v>4.0</v>
      </c>
      <c r="C121" s="25" t="s">
        <v>96</v>
      </c>
      <c r="D121" s="43" t="s">
        <v>202</v>
      </c>
      <c r="E121" s="44" t="s">
        <v>18</v>
      </c>
      <c r="F121" s="28">
        <v>225879.0</v>
      </c>
      <c r="G121" s="29">
        <v>60817.0</v>
      </c>
      <c r="H121" s="30">
        <v>0.0</v>
      </c>
      <c r="I121" s="31">
        <f t="shared" si="29"/>
        <v>0.7878693808</v>
      </c>
      <c r="J121" s="32">
        <f t="shared" si="30"/>
        <v>0.2121306192</v>
      </c>
      <c r="K121" s="33">
        <f t="shared" si="31"/>
        <v>0</v>
      </c>
      <c r="L121" s="31">
        <f t="shared" si="5"/>
        <v>0.5757387616</v>
      </c>
      <c r="M121" s="45">
        <v>0.531</v>
      </c>
      <c r="N121" s="35">
        <f t="shared" si="32"/>
        <v>0.04473876162</v>
      </c>
      <c r="O121" s="36">
        <v>298663.0</v>
      </c>
      <c r="P121" s="37">
        <f t="shared" si="7"/>
        <v>0.9599314277</v>
      </c>
      <c r="Q121" s="37"/>
    </row>
    <row r="122">
      <c r="A122" s="38" t="s">
        <v>198</v>
      </c>
      <c r="B122" s="39">
        <v>5.0</v>
      </c>
      <c r="C122" s="25" t="s">
        <v>193</v>
      </c>
      <c r="D122" s="43" t="s">
        <v>203</v>
      </c>
      <c r="E122" s="44" t="s">
        <v>18</v>
      </c>
      <c r="F122" s="28">
        <v>273039.0</v>
      </c>
      <c r="G122" s="29">
        <v>0.0</v>
      </c>
      <c r="H122" s="30">
        <v>0.0</v>
      </c>
      <c r="I122" s="31">
        <f t="shared" si="29"/>
        <v>1</v>
      </c>
      <c r="J122" s="32">
        <f t="shared" si="30"/>
        <v>0</v>
      </c>
      <c r="K122" s="33">
        <f t="shared" si="31"/>
        <v>0</v>
      </c>
      <c r="L122" s="31">
        <f t="shared" si="5"/>
        <v>1</v>
      </c>
      <c r="M122" s="45">
        <v>0.731</v>
      </c>
      <c r="N122" s="46" t="s">
        <v>35</v>
      </c>
      <c r="O122" s="36">
        <v>305755.0</v>
      </c>
      <c r="P122" s="37">
        <f t="shared" si="7"/>
        <v>0.8929992968</v>
      </c>
      <c r="Q122" s="37"/>
    </row>
    <row r="123">
      <c r="A123" s="38" t="s">
        <v>198</v>
      </c>
      <c r="B123" s="39">
        <v>6.0</v>
      </c>
      <c r="C123" s="25" t="s">
        <v>100</v>
      </c>
      <c r="D123" s="47" t="s">
        <v>204</v>
      </c>
      <c r="E123" s="48" t="s">
        <v>18</v>
      </c>
      <c r="F123" s="28">
        <v>159268.0</v>
      </c>
      <c r="G123" s="29">
        <v>156396.0</v>
      </c>
      <c r="H123" s="30">
        <v>0.0</v>
      </c>
      <c r="I123" s="31">
        <f t="shared" si="29"/>
        <v>0.5045491409</v>
      </c>
      <c r="J123" s="32">
        <f t="shared" si="30"/>
        <v>0.4954508591</v>
      </c>
      <c r="K123" s="33">
        <f t="shared" si="31"/>
        <v>0</v>
      </c>
      <c r="L123" s="31">
        <f t="shared" si="5"/>
        <v>0.009098281717</v>
      </c>
      <c r="M123" s="34">
        <v>-0.015</v>
      </c>
      <c r="N123" s="35">
        <f t="shared" ref="N123:N124" si="33">L123-M123</f>
        <v>0.02409828172</v>
      </c>
      <c r="O123" s="36">
        <v>331262.0</v>
      </c>
      <c r="P123" s="37">
        <f t="shared" si="7"/>
        <v>0.9529134039</v>
      </c>
      <c r="Q123" s="37"/>
    </row>
    <row r="124">
      <c r="A124" s="38" t="s">
        <v>198</v>
      </c>
      <c r="B124" s="39">
        <v>7.0</v>
      </c>
      <c r="C124" s="25" t="s">
        <v>38</v>
      </c>
      <c r="D124" s="40"/>
      <c r="E124" s="41"/>
      <c r="F124" s="28">
        <v>138914.0</v>
      </c>
      <c r="G124" s="29">
        <v>139804.0</v>
      </c>
      <c r="H124" s="30">
        <v>0.0</v>
      </c>
      <c r="I124" s="31">
        <f t="shared" si="29"/>
        <v>0.4984034042</v>
      </c>
      <c r="J124" s="32">
        <f t="shared" si="30"/>
        <v>0.5015965958</v>
      </c>
      <c r="K124" s="33">
        <f t="shared" si="31"/>
        <v>0</v>
      </c>
      <c r="L124" s="31">
        <f t="shared" si="5"/>
        <v>-0.003193191685</v>
      </c>
      <c r="M124" s="34">
        <v>-0.064</v>
      </c>
      <c r="N124" s="35">
        <f t="shared" si="33"/>
        <v>0.06080680832</v>
      </c>
      <c r="O124" s="36">
        <v>294972.0</v>
      </c>
      <c r="P124" s="37">
        <f t="shared" si="7"/>
        <v>0.9448964647</v>
      </c>
      <c r="Q124" s="37"/>
    </row>
    <row r="125">
      <c r="A125" s="38" t="s">
        <v>198</v>
      </c>
      <c r="B125" s="39">
        <v>8.0</v>
      </c>
      <c r="C125" s="25" t="s">
        <v>21</v>
      </c>
      <c r="D125" s="40" t="s">
        <v>205</v>
      </c>
      <c r="E125" s="41" t="s">
        <v>23</v>
      </c>
      <c r="F125" s="28">
        <v>0.0</v>
      </c>
      <c r="G125" s="29">
        <v>197401.0</v>
      </c>
      <c r="H125" s="30">
        <v>0.0</v>
      </c>
      <c r="I125" s="31">
        <f t="shared" si="29"/>
        <v>0</v>
      </c>
      <c r="J125" s="32">
        <f t="shared" si="30"/>
        <v>1</v>
      </c>
      <c r="K125" s="33">
        <f t="shared" si="31"/>
        <v>0</v>
      </c>
      <c r="L125" s="31">
        <f t="shared" si="5"/>
        <v>-1</v>
      </c>
      <c r="M125" s="34">
        <v>-0.289</v>
      </c>
      <c r="N125" s="46" t="s">
        <v>35</v>
      </c>
      <c r="O125" s="36">
        <v>265514.0</v>
      </c>
      <c r="P125" s="37">
        <f t="shared" si="7"/>
        <v>0.7434673878</v>
      </c>
      <c r="Q125" s="37"/>
    </row>
    <row r="126">
      <c r="A126" s="38" t="s">
        <v>198</v>
      </c>
      <c r="B126" s="39">
        <v>9.0</v>
      </c>
      <c r="C126" s="25" t="s">
        <v>206</v>
      </c>
      <c r="D126" s="40" t="s">
        <v>207</v>
      </c>
      <c r="E126" s="41" t="s">
        <v>23</v>
      </c>
      <c r="F126" s="28">
        <v>57823.0</v>
      </c>
      <c r="G126" s="29">
        <v>224412.0</v>
      </c>
      <c r="H126" s="30">
        <v>0.0</v>
      </c>
      <c r="I126" s="31">
        <f t="shared" si="29"/>
        <v>0.2048753698</v>
      </c>
      <c r="J126" s="32">
        <f t="shared" si="30"/>
        <v>0.7951246302</v>
      </c>
      <c r="K126" s="33">
        <f t="shared" si="31"/>
        <v>0</v>
      </c>
      <c r="L126" s="31">
        <f t="shared" si="5"/>
        <v>-0.5902492604</v>
      </c>
      <c r="M126" s="42">
        <v>-0.585</v>
      </c>
      <c r="N126" s="35">
        <f t="shared" ref="N126:N177" si="34">L126-M126</f>
        <v>-0.005249260368</v>
      </c>
      <c r="O126" s="36">
        <v>297215.0</v>
      </c>
      <c r="P126" s="37">
        <f t="shared" si="7"/>
        <v>0.9495987753</v>
      </c>
      <c r="Q126" s="37"/>
    </row>
    <row r="127">
      <c r="A127" s="38" t="s">
        <v>198</v>
      </c>
      <c r="B127" s="39">
        <v>10.0</v>
      </c>
      <c r="C127" s="25" t="s">
        <v>21</v>
      </c>
      <c r="D127" s="40" t="s">
        <v>208</v>
      </c>
      <c r="E127" s="41" t="s">
        <v>23</v>
      </c>
      <c r="F127" s="28">
        <v>111938.0</v>
      </c>
      <c r="G127" s="29">
        <v>190080.0</v>
      </c>
      <c r="H127" s="30">
        <v>0.0</v>
      </c>
      <c r="I127" s="31">
        <f t="shared" si="29"/>
        <v>0.3706335384</v>
      </c>
      <c r="J127" s="32">
        <f t="shared" si="30"/>
        <v>0.6293664616</v>
      </c>
      <c r="K127" s="33">
        <f t="shared" si="31"/>
        <v>0</v>
      </c>
      <c r="L127" s="31">
        <f t="shared" si="5"/>
        <v>-0.2587329232</v>
      </c>
      <c r="M127" s="34">
        <v>-0.255</v>
      </c>
      <c r="N127" s="35">
        <f t="shared" si="34"/>
        <v>-0.003732923203</v>
      </c>
      <c r="O127" s="36">
        <v>315073.0</v>
      </c>
      <c r="P127" s="37">
        <f t="shared" si="7"/>
        <v>0.9585651579</v>
      </c>
      <c r="Q127" s="37"/>
    </row>
    <row r="128">
      <c r="A128" s="38" t="s">
        <v>198</v>
      </c>
      <c r="B128" s="39">
        <v>11.0</v>
      </c>
      <c r="C128" s="25" t="s">
        <v>58</v>
      </c>
      <c r="D128" s="40" t="s">
        <v>209</v>
      </c>
      <c r="E128" s="41" t="s">
        <v>23</v>
      </c>
      <c r="F128" s="28">
        <v>118053.0</v>
      </c>
      <c r="G128" s="29">
        <v>191529.0</v>
      </c>
      <c r="H128" s="30">
        <v>0.0</v>
      </c>
      <c r="I128" s="31">
        <f t="shared" si="29"/>
        <v>0.3813303099</v>
      </c>
      <c r="J128" s="32">
        <f t="shared" si="30"/>
        <v>0.6186696901</v>
      </c>
      <c r="K128" s="33">
        <f t="shared" si="31"/>
        <v>0</v>
      </c>
      <c r="L128" s="31">
        <f t="shared" si="5"/>
        <v>-0.2373393802</v>
      </c>
      <c r="M128" s="34">
        <v>-0.251</v>
      </c>
      <c r="N128" s="35">
        <f t="shared" si="34"/>
        <v>0.0136606198</v>
      </c>
      <c r="O128" s="36">
        <v>329312.0</v>
      </c>
      <c r="P128" s="37">
        <f t="shared" si="7"/>
        <v>0.9400872121</v>
      </c>
      <c r="Q128" s="37"/>
    </row>
    <row r="129">
      <c r="A129" s="38" t="s">
        <v>198</v>
      </c>
      <c r="B129" s="39">
        <v>12.0</v>
      </c>
      <c r="C129" s="25" t="s">
        <v>38</v>
      </c>
      <c r="D129" s="40" t="s">
        <v>210</v>
      </c>
      <c r="E129" s="41" t="s">
        <v>23</v>
      </c>
      <c r="F129" s="28">
        <v>100986.0</v>
      </c>
      <c r="G129" s="29">
        <v>148092.0</v>
      </c>
      <c r="H129" s="30">
        <v>0.0</v>
      </c>
      <c r="I129" s="31">
        <f t="shared" si="29"/>
        <v>0.40543926</v>
      </c>
      <c r="J129" s="32">
        <f t="shared" si="30"/>
        <v>0.59456074</v>
      </c>
      <c r="K129" s="33">
        <f t="shared" si="31"/>
        <v>0</v>
      </c>
      <c r="L129" s="31">
        <f t="shared" si="5"/>
        <v>-0.18912148</v>
      </c>
      <c r="M129" s="34">
        <v>-0.162</v>
      </c>
      <c r="N129" s="35">
        <f t="shared" si="34"/>
        <v>-0.02712148002</v>
      </c>
      <c r="O129" s="36">
        <v>267675.0</v>
      </c>
      <c r="P129" s="37">
        <f t="shared" si="7"/>
        <v>0.9305239563</v>
      </c>
      <c r="Q129" s="37"/>
    </row>
    <row r="130">
      <c r="A130" s="38" t="s">
        <v>198</v>
      </c>
      <c r="B130" s="39">
        <v>13.0</v>
      </c>
      <c r="C130" s="25" t="s">
        <v>33</v>
      </c>
      <c r="D130" s="43" t="s">
        <v>211</v>
      </c>
      <c r="E130" s="44" t="s">
        <v>18</v>
      </c>
      <c r="F130" s="28">
        <v>220748.0</v>
      </c>
      <c r="G130" s="29">
        <v>69401.0</v>
      </c>
      <c r="H130" s="30">
        <v>0.0</v>
      </c>
      <c r="I130" s="31">
        <f t="shared" si="29"/>
        <v>0.7608091015</v>
      </c>
      <c r="J130" s="32">
        <f t="shared" si="30"/>
        <v>0.2391908985</v>
      </c>
      <c r="K130" s="33">
        <f t="shared" si="31"/>
        <v>0</v>
      </c>
      <c r="L130" s="31">
        <f t="shared" si="5"/>
        <v>0.5216182031</v>
      </c>
      <c r="M130" s="45">
        <v>0.445</v>
      </c>
      <c r="N130" s="35">
        <f t="shared" si="34"/>
        <v>0.07661820306</v>
      </c>
      <c r="O130" s="36">
        <v>301531.0</v>
      </c>
      <c r="P130" s="37">
        <f t="shared" si="7"/>
        <v>0.9622526374</v>
      </c>
      <c r="Q130" s="37"/>
    </row>
    <row r="131">
      <c r="A131" s="38" t="s">
        <v>198</v>
      </c>
      <c r="B131" s="39">
        <v>14.0</v>
      </c>
      <c r="C131" s="25" t="s">
        <v>212</v>
      </c>
      <c r="D131" s="40" t="s">
        <v>213</v>
      </c>
      <c r="E131" s="41" t="s">
        <v>23</v>
      </c>
      <c r="F131" s="28">
        <v>53841.0</v>
      </c>
      <c r="G131" s="29">
        <v>175482.0</v>
      </c>
      <c r="H131" s="30">
        <v>0.0</v>
      </c>
      <c r="I131" s="31">
        <f t="shared" si="29"/>
        <v>0.2347823812</v>
      </c>
      <c r="J131" s="32">
        <f t="shared" si="30"/>
        <v>0.7652176188</v>
      </c>
      <c r="K131" s="33">
        <f t="shared" si="31"/>
        <v>0</v>
      </c>
      <c r="L131" s="31">
        <f t="shared" si="5"/>
        <v>-0.5304352376</v>
      </c>
      <c r="M131" s="42">
        <v>-0.529</v>
      </c>
      <c r="N131" s="35">
        <f t="shared" si="34"/>
        <v>-0.001435237634</v>
      </c>
      <c r="O131" s="36">
        <v>255872.0</v>
      </c>
      <c r="P131" s="37">
        <f t="shared" si="7"/>
        <v>0.8962410893</v>
      </c>
      <c r="Q131" s="37"/>
    </row>
    <row r="132">
      <c r="A132" s="38" t="s">
        <v>214</v>
      </c>
      <c r="B132" s="39">
        <v>1.0</v>
      </c>
      <c r="C132" s="25" t="s">
        <v>116</v>
      </c>
      <c r="D132" s="49" t="s">
        <v>215</v>
      </c>
      <c r="E132" s="50" t="s">
        <v>18</v>
      </c>
      <c r="F132" s="28">
        <v>134603.0</v>
      </c>
      <c r="G132" s="29">
        <v>42480.0</v>
      </c>
      <c r="H132" s="30">
        <v>7057.0</v>
      </c>
      <c r="I132" s="31">
        <f t="shared" si="29"/>
        <v>0.7309818616</v>
      </c>
      <c r="J132" s="32">
        <f t="shared" si="30"/>
        <v>0.2306940371</v>
      </c>
      <c r="K132" s="33">
        <f t="shared" si="31"/>
        <v>0.03832410123</v>
      </c>
      <c r="L132" s="31">
        <f t="shared" si="5"/>
        <v>0.5002878245</v>
      </c>
      <c r="M132" s="45">
        <v>0.325</v>
      </c>
      <c r="N132" s="35">
        <f t="shared" si="34"/>
        <v>0.1752878245</v>
      </c>
      <c r="O132" s="36">
        <v>209300.0</v>
      </c>
      <c r="P132" s="37">
        <f t="shared" si="7"/>
        <v>0.8797897754</v>
      </c>
      <c r="Q132" s="37"/>
    </row>
    <row r="133">
      <c r="A133" s="38" t="s">
        <v>214</v>
      </c>
      <c r="B133" s="39">
        <v>2.0</v>
      </c>
      <c r="C133" s="25" t="s">
        <v>121</v>
      </c>
      <c r="D133" s="43" t="s">
        <v>216</v>
      </c>
      <c r="E133" s="44" t="s">
        <v>18</v>
      </c>
      <c r="F133" s="28">
        <v>153132.0</v>
      </c>
      <c r="G133" s="29">
        <v>44816.0</v>
      </c>
      <c r="H133" s="30">
        <v>0.0</v>
      </c>
      <c r="I133" s="31">
        <f t="shared" si="29"/>
        <v>0.7735971063</v>
      </c>
      <c r="J133" s="32">
        <f t="shared" si="30"/>
        <v>0.2264028937</v>
      </c>
      <c r="K133" s="33">
        <f t="shared" si="31"/>
        <v>0</v>
      </c>
      <c r="L133" s="31">
        <f t="shared" si="5"/>
        <v>0.5471942126</v>
      </c>
      <c r="M133" s="45">
        <v>0.318</v>
      </c>
      <c r="N133" s="35">
        <f t="shared" si="34"/>
        <v>0.2291942126</v>
      </c>
      <c r="O133" s="36">
        <v>219637.0</v>
      </c>
      <c r="P133" s="37">
        <f t="shared" si="7"/>
        <v>0.9012507</v>
      </c>
      <c r="Q133" s="37"/>
    </row>
    <row r="134">
      <c r="A134" s="38" t="s">
        <v>217</v>
      </c>
      <c r="B134" s="39">
        <v>1.0</v>
      </c>
      <c r="C134" s="25" t="s">
        <v>47</v>
      </c>
      <c r="D134" s="54" t="s">
        <v>218</v>
      </c>
      <c r="E134" s="55" t="s">
        <v>23</v>
      </c>
      <c r="F134" s="28">
        <v>93634.0</v>
      </c>
      <c r="G134" s="29">
        <v>195774.0</v>
      </c>
      <c r="H134" s="30">
        <v>20086.0</v>
      </c>
      <c r="I134" s="31">
        <f t="shared" si="29"/>
        <v>0.302538983</v>
      </c>
      <c r="J134" s="32">
        <f t="shared" si="30"/>
        <v>0.6325615359</v>
      </c>
      <c r="K134" s="33">
        <f t="shared" si="31"/>
        <v>0.06489948109</v>
      </c>
      <c r="L134" s="31">
        <f t="shared" si="5"/>
        <v>-0.3300225529</v>
      </c>
      <c r="M134" s="34">
        <v>-0.383</v>
      </c>
      <c r="N134" s="35">
        <f t="shared" si="34"/>
        <v>0.05297744706</v>
      </c>
      <c r="O134" s="36">
        <v>359661.0</v>
      </c>
      <c r="P134" s="37">
        <f t="shared" si="7"/>
        <v>0.8605158747</v>
      </c>
      <c r="Q134" s="37"/>
    </row>
    <row r="135">
      <c r="A135" s="38" t="s">
        <v>217</v>
      </c>
      <c r="B135" s="39">
        <v>2.0</v>
      </c>
      <c r="C135" s="25" t="s">
        <v>58</v>
      </c>
      <c r="D135" s="40" t="s">
        <v>219</v>
      </c>
      <c r="E135" s="41" t="s">
        <v>23</v>
      </c>
      <c r="F135" s="28">
        <v>110386.0</v>
      </c>
      <c r="G135" s="29">
        <v>170280.0</v>
      </c>
      <c r="H135" s="30">
        <v>0.0</v>
      </c>
      <c r="I135" s="31">
        <f t="shared" si="29"/>
        <v>0.3933002216</v>
      </c>
      <c r="J135" s="32">
        <f t="shared" si="30"/>
        <v>0.6066997784</v>
      </c>
      <c r="K135" s="33">
        <f t="shared" si="31"/>
        <v>0</v>
      </c>
      <c r="L135" s="31">
        <f t="shared" si="5"/>
        <v>-0.2133995568</v>
      </c>
      <c r="M135" s="34">
        <v>-0.247</v>
      </c>
      <c r="N135" s="35">
        <f t="shared" si="34"/>
        <v>0.03360044323</v>
      </c>
      <c r="O135" s="36">
        <v>330594.0</v>
      </c>
      <c r="P135" s="37">
        <f t="shared" si="7"/>
        <v>0.8489748755</v>
      </c>
      <c r="Q135" s="37"/>
    </row>
    <row r="136">
      <c r="A136" s="38" t="s">
        <v>220</v>
      </c>
      <c r="B136" s="39">
        <v>1.0</v>
      </c>
      <c r="C136" s="25" t="s">
        <v>88</v>
      </c>
      <c r="D136" s="43" t="s">
        <v>221</v>
      </c>
      <c r="E136" s="44" t="s">
        <v>18</v>
      </c>
      <c r="F136" s="28">
        <v>176560.0</v>
      </c>
      <c r="G136" s="29">
        <v>49976.0</v>
      </c>
      <c r="H136" s="30">
        <v>16506.0</v>
      </c>
      <c r="I136" s="31">
        <f t="shared" si="29"/>
        <v>0.7264588014</v>
      </c>
      <c r="J136" s="32">
        <f t="shared" si="30"/>
        <v>0.205627011</v>
      </c>
      <c r="K136" s="33">
        <f t="shared" si="31"/>
        <v>0.06791418767</v>
      </c>
      <c r="L136" s="31">
        <f t="shared" si="5"/>
        <v>0.5208317904</v>
      </c>
      <c r="M136" s="45">
        <v>0.532</v>
      </c>
      <c r="N136" s="35">
        <f t="shared" si="34"/>
        <v>-0.01116820961</v>
      </c>
      <c r="O136" s="36">
        <v>329221.0</v>
      </c>
      <c r="P136" s="37">
        <f t="shared" si="7"/>
        <v>0.7382335878</v>
      </c>
      <c r="Q136" s="37"/>
    </row>
    <row r="137">
      <c r="A137" s="38" t="s">
        <v>220</v>
      </c>
      <c r="B137" s="39">
        <v>2.0</v>
      </c>
      <c r="C137" s="25" t="s">
        <v>111</v>
      </c>
      <c r="D137" s="43" t="s">
        <v>222</v>
      </c>
      <c r="E137" s="44" t="s">
        <v>18</v>
      </c>
      <c r="F137" s="28">
        <v>183816.0</v>
      </c>
      <c r="G137" s="29">
        <v>43875.0</v>
      </c>
      <c r="H137" s="30">
        <v>0.0</v>
      </c>
      <c r="I137" s="31">
        <f t="shared" si="29"/>
        <v>0.8073046365</v>
      </c>
      <c r="J137" s="32">
        <f t="shared" si="30"/>
        <v>0.1926953635</v>
      </c>
      <c r="K137" s="33">
        <f t="shared" si="31"/>
        <v>0</v>
      </c>
      <c r="L137" s="31">
        <f t="shared" si="5"/>
        <v>0.6146092731</v>
      </c>
      <c r="M137" s="45">
        <v>0.586</v>
      </c>
      <c r="N137" s="35">
        <f t="shared" si="34"/>
        <v>0.02860927309</v>
      </c>
      <c r="O137" s="36">
        <v>305228.0</v>
      </c>
      <c r="P137" s="37">
        <f t="shared" si="7"/>
        <v>0.7459702255</v>
      </c>
      <c r="Q137" s="37"/>
    </row>
    <row r="138">
      <c r="A138" s="38" t="s">
        <v>220</v>
      </c>
      <c r="B138" s="39">
        <v>3.0</v>
      </c>
      <c r="C138" s="25" t="s">
        <v>143</v>
      </c>
      <c r="D138" s="43" t="s">
        <v>223</v>
      </c>
      <c r="E138" s="44" t="s">
        <v>18</v>
      </c>
      <c r="F138" s="28">
        <v>155940.0</v>
      </c>
      <c r="G138" s="29">
        <v>56350.0</v>
      </c>
      <c r="H138" s="30">
        <v>0.0</v>
      </c>
      <c r="I138" s="31">
        <f t="shared" si="29"/>
        <v>0.7345612134</v>
      </c>
      <c r="J138" s="32">
        <f t="shared" si="30"/>
        <v>0.2654387866</v>
      </c>
      <c r="K138" s="33">
        <f t="shared" si="31"/>
        <v>0</v>
      </c>
      <c r="L138" s="31">
        <f t="shared" si="5"/>
        <v>0.4691224269</v>
      </c>
      <c r="M138" s="45">
        <v>0.154</v>
      </c>
      <c r="N138" s="35">
        <f t="shared" si="34"/>
        <v>0.3151224269</v>
      </c>
      <c r="O138" s="36">
        <v>286582.0</v>
      </c>
      <c r="P138" s="37">
        <f t="shared" si="7"/>
        <v>0.7407652958</v>
      </c>
      <c r="Q138" s="37"/>
    </row>
    <row r="139">
      <c r="A139" s="23" t="s">
        <v>220</v>
      </c>
      <c r="B139" s="24">
        <v>4.0</v>
      </c>
      <c r="C139" s="25" t="s">
        <v>127</v>
      </c>
      <c r="D139" s="58" t="s">
        <v>224</v>
      </c>
      <c r="E139" s="59" t="s">
        <v>18</v>
      </c>
      <c r="F139" s="28">
        <v>140777.0</v>
      </c>
      <c r="G139" s="29">
        <v>21970.0</v>
      </c>
      <c r="H139" s="30">
        <v>0.0</v>
      </c>
      <c r="I139" s="31">
        <f t="shared" si="29"/>
        <v>0.8650051921</v>
      </c>
      <c r="J139" s="32">
        <f t="shared" si="30"/>
        <v>0.1349948079</v>
      </c>
      <c r="K139" s="33">
        <f t="shared" si="31"/>
        <v>0</v>
      </c>
      <c r="L139" s="31">
        <f t="shared" si="5"/>
        <v>0.7300103842</v>
      </c>
      <c r="M139" s="45">
        <v>0.683</v>
      </c>
      <c r="N139" s="35">
        <f t="shared" si="34"/>
        <v>0.04701038422</v>
      </c>
      <c r="O139" s="36">
        <v>211143.0</v>
      </c>
      <c r="P139" s="37">
        <f t="shared" si="7"/>
        <v>0.7707904122</v>
      </c>
      <c r="Q139" s="37"/>
    </row>
    <row r="140">
      <c r="A140" s="23" t="s">
        <v>220</v>
      </c>
      <c r="B140" s="24">
        <v>5.0</v>
      </c>
      <c r="C140" s="25" t="s">
        <v>33</v>
      </c>
      <c r="D140" s="60" t="s">
        <v>225</v>
      </c>
      <c r="E140" s="61" t="s">
        <v>18</v>
      </c>
      <c r="F140" s="28">
        <v>197162.0</v>
      </c>
      <c r="G140" s="29">
        <v>62039.0</v>
      </c>
      <c r="H140" s="30">
        <v>0.0</v>
      </c>
      <c r="I140" s="31">
        <f t="shared" si="29"/>
        <v>0.7606529296</v>
      </c>
      <c r="J140" s="32">
        <f t="shared" si="30"/>
        <v>0.2393470704</v>
      </c>
      <c r="K140" s="33">
        <f t="shared" si="31"/>
        <v>0</v>
      </c>
      <c r="L140" s="31">
        <f t="shared" si="5"/>
        <v>0.5213058592</v>
      </c>
      <c r="M140" s="45">
        <v>0.46</v>
      </c>
      <c r="N140" s="35">
        <f t="shared" si="34"/>
        <v>0.06130585916</v>
      </c>
      <c r="O140" s="36">
        <v>331056.0</v>
      </c>
      <c r="P140" s="37">
        <f t="shared" si="7"/>
        <v>0.7829521289</v>
      </c>
      <c r="Q140" s="37"/>
    </row>
    <row r="141">
      <c r="A141" s="23" t="s">
        <v>220</v>
      </c>
      <c r="B141" s="24">
        <v>6.0</v>
      </c>
      <c r="C141" s="25" t="s">
        <v>41</v>
      </c>
      <c r="D141" s="47" t="s">
        <v>226</v>
      </c>
      <c r="E141" s="48" t="s">
        <v>18</v>
      </c>
      <c r="F141" s="28">
        <v>156346.0</v>
      </c>
      <c r="G141" s="29">
        <v>139667.0</v>
      </c>
      <c r="H141" s="30">
        <v>0.0</v>
      </c>
      <c r="I141" s="31">
        <f t="shared" si="29"/>
        <v>0.5281727492</v>
      </c>
      <c r="J141" s="32">
        <f t="shared" si="30"/>
        <v>0.4718272508</v>
      </c>
      <c r="K141" s="33">
        <f t="shared" si="31"/>
        <v>0</v>
      </c>
      <c r="L141" s="31">
        <f t="shared" si="5"/>
        <v>0.05634549834</v>
      </c>
      <c r="M141" s="45">
        <v>0.068</v>
      </c>
      <c r="N141" s="35">
        <f t="shared" si="34"/>
        <v>-0.01165450166</v>
      </c>
      <c r="O141" s="36">
        <v>355920.0</v>
      </c>
      <c r="P141" s="37">
        <f t="shared" si="7"/>
        <v>0.8316840863</v>
      </c>
      <c r="Q141" s="37"/>
    </row>
    <row r="142">
      <c r="A142" s="23" t="s">
        <v>220</v>
      </c>
      <c r="B142" s="24">
        <v>7.0</v>
      </c>
      <c r="C142" s="25" t="s">
        <v>227</v>
      </c>
      <c r="D142" s="60" t="s">
        <v>228</v>
      </c>
      <c r="E142" s="61" t="s">
        <v>18</v>
      </c>
      <c r="F142" s="28">
        <v>209549.0</v>
      </c>
      <c r="G142" s="29">
        <v>29586.0</v>
      </c>
      <c r="H142" s="30">
        <v>0.0</v>
      </c>
      <c r="I142" s="31">
        <f t="shared" si="29"/>
        <v>0.8762790892</v>
      </c>
      <c r="J142" s="32">
        <f t="shared" si="30"/>
        <v>0.1237209108</v>
      </c>
      <c r="K142" s="33">
        <f t="shared" si="31"/>
        <v>0</v>
      </c>
      <c r="L142" s="31">
        <f t="shared" si="5"/>
        <v>0.7525581784</v>
      </c>
      <c r="M142" s="45">
        <v>0.773</v>
      </c>
      <c r="N142" s="35">
        <f t="shared" si="34"/>
        <v>-0.02044182157</v>
      </c>
      <c r="O142" s="36">
        <v>313933.0</v>
      </c>
      <c r="P142" s="37">
        <f t="shared" si="7"/>
        <v>0.7617389698</v>
      </c>
      <c r="Q142" s="37"/>
    </row>
    <row r="143">
      <c r="A143" s="23" t="s">
        <v>220</v>
      </c>
      <c r="B143" s="24">
        <v>8.0</v>
      </c>
      <c r="C143" s="25" t="s">
        <v>80</v>
      </c>
      <c r="D143" s="60" t="s">
        <v>229</v>
      </c>
      <c r="E143" s="61" t="s">
        <v>18</v>
      </c>
      <c r="F143" s="28">
        <v>124908.0</v>
      </c>
      <c r="G143" s="29">
        <v>65576.0</v>
      </c>
      <c r="H143" s="30">
        <v>0.0</v>
      </c>
      <c r="I143" s="31">
        <f t="shared" si="29"/>
        <v>0.6557401147</v>
      </c>
      <c r="J143" s="32">
        <f t="shared" si="30"/>
        <v>0.3442598853</v>
      </c>
      <c r="K143" s="33">
        <f t="shared" si="31"/>
        <v>0</v>
      </c>
      <c r="L143" s="31">
        <f t="shared" si="5"/>
        <v>0.3114802293</v>
      </c>
      <c r="M143" s="45">
        <v>0.216</v>
      </c>
      <c r="N143" s="35">
        <f t="shared" si="34"/>
        <v>0.09548022931</v>
      </c>
      <c r="O143" s="36">
        <v>257872.0</v>
      </c>
      <c r="P143" s="37">
        <f t="shared" si="7"/>
        <v>0.7386765527</v>
      </c>
      <c r="Q143" s="37"/>
    </row>
    <row r="144">
      <c r="A144" s="23" t="s">
        <v>220</v>
      </c>
      <c r="B144" s="24">
        <v>9.0</v>
      </c>
      <c r="C144" s="25" t="s">
        <v>113</v>
      </c>
      <c r="D144" s="60" t="s">
        <v>230</v>
      </c>
      <c r="E144" s="61" t="s">
        <v>18</v>
      </c>
      <c r="F144" s="28">
        <v>218618.0</v>
      </c>
      <c r="G144" s="29">
        <v>76216.0</v>
      </c>
      <c r="H144" s="30">
        <v>0.0</v>
      </c>
      <c r="I144" s="31">
        <f t="shared" si="29"/>
        <v>0.7414952143</v>
      </c>
      <c r="J144" s="32">
        <f t="shared" si="30"/>
        <v>0.2585047857</v>
      </c>
      <c r="K144" s="33">
        <f t="shared" si="31"/>
        <v>0</v>
      </c>
      <c r="L144" s="31">
        <f t="shared" si="5"/>
        <v>0.4829904285</v>
      </c>
      <c r="M144" s="45">
        <v>0.445</v>
      </c>
      <c r="N144" s="35">
        <f t="shared" si="34"/>
        <v>0.03799042851</v>
      </c>
      <c r="O144" s="36">
        <v>344539.0</v>
      </c>
      <c r="P144" s="37">
        <f t="shared" si="7"/>
        <v>0.8557347644</v>
      </c>
      <c r="Q144" s="37"/>
    </row>
    <row r="145">
      <c r="A145" s="23" t="s">
        <v>220</v>
      </c>
      <c r="B145" s="24">
        <v>10.0</v>
      </c>
      <c r="C145" s="25" t="s">
        <v>231</v>
      </c>
      <c r="D145" s="60" t="s">
        <v>232</v>
      </c>
      <c r="E145" s="61" t="s">
        <v>18</v>
      </c>
      <c r="F145" s="28">
        <v>152411.0</v>
      </c>
      <c r="G145" s="29">
        <v>80618.0</v>
      </c>
      <c r="H145" s="30">
        <v>0.0</v>
      </c>
      <c r="I145" s="31">
        <f t="shared" si="29"/>
        <v>0.654043059</v>
      </c>
      <c r="J145" s="32">
        <f t="shared" si="30"/>
        <v>0.345956941</v>
      </c>
      <c r="K145" s="33">
        <f t="shared" si="31"/>
        <v>0</v>
      </c>
      <c r="L145" s="31">
        <f t="shared" si="5"/>
        <v>0.308086118</v>
      </c>
      <c r="M145" s="45">
        <v>0.289</v>
      </c>
      <c r="N145" s="35">
        <f t="shared" si="34"/>
        <v>0.01908611804</v>
      </c>
      <c r="O145" s="36">
        <v>293238.0</v>
      </c>
      <c r="P145" s="37">
        <f t="shared" si="7"/>
        <v>0.7946753149</v>
      </c>
      <c r="Q145" s="37"/>
    </row>
    <row r="146">
      <c r="A146" s="23" t="s">
        <v>220</v>
      </c>
      <c r="B146" s="24">
        <v>11.0</v>
      </c>
      <c r="C146" s="25" t="s">
        <v>91</v>
      </c>
      <c r="D146" s="60" t="s">
        <v>233</v>
      </c>
      <c r="E146" s="61" t="s">
        <v>18</v>
      </c>
      <c r="F146" s="28">
        <v>140907.0</v>
      </c>
      <c r="G146" s="29">
        <v>80775.0</v>
      </c>
      <c r="H146" s="30">
        <v>0.0</v>
      </c>
      <c r="I146" s="31">
        <f t="shared" si="29"/>
        <v>0.6356267085</v>
      </c>
      <c r="J146" s="32">
        <f t="shared" si="30"/>
        <v>0.3643732915</v>
      </c>
      <c r="K146" s="33">
        <f t="shared" si="31"/>
        <v>0</v>
      </c>
      <c r="L146" s="31">
        <f t="shared" si="5"/>
        <v>0.2712534171</v>
      </c>
      <c r="M146" s="45">
        <v>0.233</v>
      </c>
      <c r="N146" s="35">
        <f t="shared" si="34"/>
        <v>0.03825341706</v>
      </c>
      <c r="O146" s="36">
        <v>282906.0</v>
      </c>
      <c r="P146" s="37">
        <f t="shared" si="7"/>
        <v>0.7835888953</v>
      </c>
      <c r="Q146" s="37"/>
    </row>
    <row r="147">
      <c r="A147" s="23" t="s">
        <v>220</v>
      </c>
      <c r="B147" s="24">
        <v>12.0</v>
      </c>
      <c r="C147" s="25" t="s">
        <v>185</v>
      </c>
      <c r="D147" s="26" t="s">
        <v>234</v>
      </c>
      <c r="E147" s="27" t="s">
        <v>23</v>
      </c>
      <c r="F147" s="28">
        <v>116985.0</v>
      </c>
      <c r="G147" s="29">
        <v>134009.0</v>
      </c>
      <c r="H147" s="30">
        <v>7823.0</v>
      </c>
      <c r="I147" s="31">
        <f t="shared" si="29"/>
        <v>0.4519989027</v>
      </c>
      <c r="J147" s="32">
        <f t="shared" si="30"/>
        <v>0.5177751075</v>
      </c>
      <c r="K147" s="33">
        <f t="shared" si="31"/>
        <v>0.03022598979</v>
      </c>
      <c r="L147" s="31">
        <f t="shared" si="5"/>
        <v>-0.06577620481</v>
      </c>
      <c r="M147" s="34">
        <v>-0.148</v>
      </c>
      <c r="N147" s="35">
        <f t="shared" si="34"/>
        <v>0.08222379519</v>
      </c>
      <c r="O147" s="36">
        <v>316371.0</v>
      </c>
      <c r="P147" s="37">
        <f t="shared" si="7"/>
        <v>0.8180806711</v>
      </c>
      <c r="Q147" s="37"/>
    </row>
    <row r="148">
      <c r="A148" s="23" t="s">
        <v>220</v>
      </c>
      <c r="B148" s="24">
        <v>13.0</v>
      </c>
      <c r="C148" s="25" t="s">
        <v>134</v>
      </c>
      <c r="D148" s="26" t="s">
        <v>235</v>
      </c>
      <c r="E148" s="27" t="s">
        <v>23</v>
      </c>
      <c r="F148" s="28">
        <v>131958.0</v>
      </c>
      <c r="G148" s="29">
        <v>135680.0</v>
      </c>
      <c r="H148" s="30">
        <v>0.0</v>
      </c>
      <c r="I148" s="31">
        <f t="shared" si="29"/>
        <v>0.4930465778</v>
      </c>
      <c r="J148" s="32">
        <f t="shared" si="30"/>
        <v>0.5069534222</v>
      </c>
      <c r="K148" s="33">
        <f t="shared" si="31"/>
        <v>0</v>
      </c>
      <c r="L148" s="31">
        <f t="shared" si="5"/>
        <v>-0.01390684432</v>
      </c>
      <c r="M148" s="34">
        <v>-0.053</v>
      </c>
      <c r="N148" s="35">
        <f t="shared" si="34"/>
        <v>0.03909315568</v>
      </c>
      <c r="O148" s="36">
        <v>324539.0</v>
      </c>
      <c r="P148" s="37">
        <f t="shared" si="7"/>
        <v>0.824671303</v>
      </c>
      <c r="Q148" s="37"/>
    </row>
    <row r="149">
      <c r="A149" s="23" t="s">
        <v>220</v>
      </c>
      <c r="B149" s="24">
        <v>14.0</v>
      </c>
      <c r="C149" s="25" t="s">
        <v>185</v>
      </c>
      <c r="D149" s="47" t="s">
        <v>236</v>
      </c>
      <c r="E149" s="48" t="s">
        <v>18</v>
      </c>
      <c r="F149" s="28">
        <v>142261.0</v>
      </c>
      <c r="G149" s="29">
        <v>131819.0</v>
      </c>
      <c r="H149" s="30">
        <v>0.0</v>
      </c>
      <c r="I149" s="31">
        <f t="shared" si="29"/>
        <v>0.5190491827</v>
      </c>
      <c r="J149" s="32">
        <f t="shared" si="30"/>
        <v>0.4809508173</v>
      </c>
      <c r="K149" s="33">
        <f t="shared" si="31"/>
        <v>0</v>
      </c>
      <c r="L149" s="31">
        <f t="shared" si="5"/>
        <v>0.03809836544</v>
      </c>
      <c r="M149" s="34">
        <v>-0.04</v>
      </c>
      <c r="N149" s="35">
        <f t="shared" si="34"/>
        <v>0.07809836544</v>
      </c>
      <c r="O149" s="36">
        <v>338514.0</v>
      </c>
      <c r="P149" s="37">
        <f t="shared" si="7"/>
        <v>0.8096563215</v>
      </c>
      <c r="Q149" s="37"/>
    </row>
    <row r="150">
      <c r="A150" s="23" t="s">
        <v>220</v>
      </c>
      <c r="B150" s="24">
        <v>15.0</v>
      </c>
      <c r="C150" s="25" t="s">
        <v>47</v>
      </c>
      <c r="D150" s="26" t="s">
        <v>237</v>
      </c>
      <c r="E150" s="27" t="s">
        <v>23</v>
      </c>
      <c r="F150" s="28">
        <v>69234.0</v>
      </c>
      <c r="G150" s="29">
        <v>177682.0</v>
      </c>
      <c r="H150" s="30">
        <v>0.0</v>
      </c>
      <c r="I150" s="31">
        <f t="shared" si="29"/>
        <v>0.2803949521</v>
      </c>
      <c r="J150" s="32">
        <f t="shared" si="30"/>
        <v>0.7196050479</v>
      </c>
      <c r="K150" s="33">
        <f t="shared" si="31"/>
        <v>0</v>
      </c>
      <c r="L150" s="31">
        <f t="shared" si="5"/>
        <v>-0.4392100957</v>
      </c>
      <c r="M150" s="34">
        <v>-0.462</v>
      </c>
      <c r="N150" s="35">
        <f t="shared" si="34"/>
        <v>0.02278990426</v>
      </c>
      <c r="O150" s="36">
        <v>320524.0</v>
      </c>
      <c r="P150" s="37">
        <f t="shared" si="7"/>
        <v>0.7703510502</v>
      </c>
      <c r="Q150" s="37"/>
    </row>
    <row r="151">
      <c r="A151" s="23" t="s">
        <v>220</v>
      </c>
      <c r="B151" s="24">
        <v>16.0</v>
      </c>
      <c r="C151" s="25" t="s">
        <v>100</v>
      </c>
      <c r="D151" s="26" t="s">
        <v>238</v>
      </c>
      <c r="E151" s="27" t="s">
        <v>23</v>
      </c>
      <c r="F151" s="28">
        <v>100789.0</v>
      </c>
      <c r="G151" s="29">
        <v>149205.0</v>
      </c>
      <c r="H151" s="30">
        <v>0.0</v>
      </c>
      <c r="I151" s="31">
        <f t="shared" si="29"/>
        <v>0.403165676</v>
      </c>
      <c r="J151" s="32">
        <f t="shared" si="30"/>
        <v>0.596834324</v>
      </c>
      <c r="K151" s="33">
        <f t="shared" si="31"/>
        <v>0</v>
      </c>
      <c r="L151" s="31">
        <f t="shared" si="5"/>
        <v>-0.193668648</v>
      </c>
      <c r="M151" s="34">
        <v>-0.171</v>
      </c>
      <c r="N151" s="35">
        <f t="shared" si="34"/>
        <v>-0.02266864805</v>
      </c>
      <c r="O151" s="36">
        <v>318212.0</v>
      </c>
      <c r="P151" s="37">
        <f t="shared" si="7"/>
        <v>0.7856209068</v>
      </c>
      <c r="Q151" s="37"/>
    </row>
    <row r="152">
      <c r="A152" s="23" t="s">
        <v>220</v>
      </c>
      <c r="B152" s="24">
        <v>17.0</v>
      </c>
      <c r="C152" s="25" t="s">
        <v>77</v>
      </c>
      <c r="D152" s="60" t="s">
        <v>239</v>
      </c>
      <c r="E152" s="61" t="s">
        <v>18</v>
      </c>
      <c r="F152" s="28">
        <v>139461.0</v>
      </c>
      <c r="G152" s="29">
        <v>86218.0</v>
      </c>
      <c r="H152" s="30">
        <v>0.0</v>
      </c>
      <c r="I152" s="31">
        <f t="shared" si="29"/>
        <v>0.6179617953</v>
      </c>
      <c r="J152" s="32">
        <f t="shared" si="30"/>
        <v>0.3820382047</v>
      </c>
      <c r="K152" s="33">
        <f t="shared" si="31"/>
        <v>0</v>
      </c>
      <c r="L152" s="31">
        <f t="shared" si="5"/>
        <v>0.2359235906</v>
      </c>
      <c r="M152" s="34">
        <v>-0.007</v>
      </c>
      <c r="N152" s="35">
        <f t="shared" si="34"/>
        <v>0.2429235906</v>
      </c>
      <c r="O152" s="36">
        <v>283713.0</v>
      </c>
      <c r="P152" s="37">
        <f t="shared" si="7"/>
        <v>0.795448217</v>
      </c>
      <c r="Q152" s="37"/>
    </row>
    <row r="153">
      <c r="A153" s="23" t="s">
        <v>220</v>
      </c>
      <c r="B153" s="24">
        <v>18.0</v>
      </c>
      <c r="C153" s="25" t="s">
        <v>21</v>
      </c>
      <c r="D153" s="26" t="s">
        <v>240</v>
      </c>
      <c r="E153" s="27" t="s">
        <v>23</v>
      </c>
      <c r="F153" s="28">
        <v>93330.0</v>
      </c>
      <c r="G153" s="29">
        <v>193543.0</v>
      </c>
      <c r="H153" s="30">
        <v>0.0</v>
      </c>
      <c r="I153" s="31">
        <f t="shared" si="29"/>
        <v>0.3253356015</v>
      </c>
      <c r="J153" s="32">
        <f t="shared" si="30"/>
        <v>0.6746643985</v>
      </c>
      <c r="K153" s="33">
        <f t="shared" si="31"/>
        <v>0</v>
      </c>
      <c r="L153" s="31">
        <f t="shared" si="5"/>
        <v>-0.3493287971</v>
      </c>
      <c r="M153" s="34">
        <v>-0.273</v>
      </c>
      <c r="N153" s="35">
        <f t="shared" si="34"/>
        <v>-0.07632879706</v>
      </c>
      <c r="O153" s="36">
        <v>345450.0</v>
      </c>
      <c r="P153" s="37">
        <f t="shared" si="7"/>
        <v>0.8304327689</v>
      </c>
      <c r="Q153" s="37"/>
    </row>
    <row r="154">
      <c r="A154" s="23" t="s">
        <v>241</v>
      </c>
      <c r="B154" s="24">
        <v>1.0</v>
      </c>
      <c r="C154" s="25" t="s">
        <v>80</v>
      </c>
      <c r="D154" s="60" t="s">
        <v>242</v>
      </c>
      <c r="E154" s="61" t="s">
        <v>18</v>
      </c>
      <c r="F154" s="28">
        <v>121800.0</v>
      </c>
      <c r="G154" s="29">
        <v>58903.0</v>
      </c>
      <c r="H154" s="30">
        <v>0.0</v>
      </c>
      <c r="I154" s="31">
        <f t="shared" si="29"/>
        <v>0.6740341887</v>
      </c>
      <c r="J154" s="32">
        <f t="shared" si="30"/>
        <v>0.3259658113</v>
      </c>
      <c r="K154" s="33">
        <f t="shared" si="31"/>
        <v>0</v>
      </c>
      <c r="L154" s="31">
        <f t="shared" si="5"/>
        <v>0.3480683774</v>
      </c>
      <c r="M154" s="45">
        <v>0.125</v>
      </c>
      <c r="N154" s="35">
        <f t="shared" si="34"/>
        <v>0.2230683774</v>
      </c>
      <c r="O154" s="36">
        <v>301431.0</v>
      </c>
      <c r="P154" s="37">
        <f t="shared" si="7"/>
        <v>0.5994837956</v>
      </c>
      <c r="Q154" s="37"/>
    </row>
    <row r="155">
      <c r="A155" s="23" t="s">
        <v>241</v>
      </c>
      <c r="B155" s="24">
        <v>2.0</v>
      </c>
      <c r="C155" s="25" t="s">
        <v>66</v>
      </c>
      <c r="D155" s="26" t="s">
        <v>243</v>
      </c>
      <c r="E155" s="27" t="s">
        <v>23</v>
      </c>
      <c r="F155" s="28">
        <v>103216.0</v>
      </c>
      <c r="G155" s="29">
        <v>125230.0</v>
      </c>
      <c r="H155" s="30">
        <v>0.0</v>
      </c>
      <c r="I155" s="31">
        <f t="shared" si="29"/>
        <v>0.4518179351</v>
      </c>
      <c r="J155" s="32">
        <f t="shared" si="30"/>
        <v>0.5481820649</v>
      </c>
      <c r="K155" s="33">
        <f t="shared" si="31"/>
        <v>0</v>
      </c>
      <c r="L155" s="31">
        <f t="shared" si="5"/>
        <v>-0.09636412982</v>
      </c>
      <c r="M155" s="34">
        <v>-0.23</v>
      </c>
      <c r="N155" s="35">
        <f t="shared" si="34"/>
        <v>0.1336358702</v>
      </c>
      <c r="O155" s="36">
        <v>277734.0</v>
      </c>
      <c r="P155" s="37">
        <f t="shared" si="7"/>
        <v>0.8225352316</v>
      </c>
      <c r="Q155" s="37"/>
    </row>
    <row r="156">
      <c r="A156" s="23" t="s">
        <v>241</v>
      </c>
      <c r="B156" s="24">
        <v>3.0</v>
      </c>
      <c r="C156" s="25" t="s">
        <v>29</v>
      </c>
      <c r="D156" s="26" t="s">
        <v>244</v>
      </c>
      <c r="E156" s="27" t="s">
        <v>23</v>
      </c>
      <c r="F156" s="28">
        <v>86420.0</v>
      </c>
      <c r="G156" s="29">
        <v>158355.0</v>
      </c>
      <c r="H156" s="30">
        <v>0.0</v>
      </c>
      <c r="I156" s="31">
        <f t="shared" si="29"/>
        <v>0.3530589317</v>
      </c>
      <c r="J156" s="32">
        <f t="shared" si="30"/>
        <v>0.6469410683</v>
      </c>
      <c r="K156" s="33">
        <f t="shared" si="31"/>
        <v>0</v>
      </c>
      <c r="L156" s="31">
        <f t="shared" si="5"/>
        <v>-0.2938821367</v>
      </c>
      <c r="M156" s="34">
        <v>-0.348</v>
      </c>
      <c r="N156" s="35">
        <f t="shared" si="34"/>
        <v>0.05411786334</v>
      </c>
      <c r="O156" s="36">
        <v>292911.0</v>
      </c>
      <c r="P156" s="37">
        <f t="shared" si="7"/>
        <v>0.8356633926</v>
      </c>
      <c r="Q156" s="37"/>
    </row>
    <row r="157">
      <c r="A157" s="23" t="s">
        <v>241</v>
      </c>
      <c r="B157" s="24">
        <v>4.0</v>
      </c>
      <c r="C157" s="25" t="s">
        <v>58</v>
      </c>
      <c r="D157" s="62" t="s">
        <v>245</v>
      </c>
      <c r="E157" s="63" t="s">
        <v>23</v>
      </c>
      <c r="F157" s="28">
        <v>83200.0</v>
      </c>
      <c r="G157" s="29">
        <v>148603.0</v>
      </c>
      <c r="H157" s="30">
        <v>0.0</v>
      </c>
      <c r="I157" s="31">
        <f t="shared" si="29"/>
        <v>0.3589254669</v>
      </c>
      <c r="J157" s="32">
        <f t="shared" si="30"/>
        <v>0.6410745331</v>
      </c>
      <c r="K157" s="33">
        <f t="shared" si="31"/>
        <v>0</v>
      </c>
      <c r="L157" s="31">
        <f t="shared" si="5"/>
        <v>-0.2821490662</v>
      </c>
      <c r="M157" s="34">
        <v>-0.339</v>
      </c>
      <c r="N157" s="35">
        <f t="shared" si="34"/>
        <v>0.05685093377</v>
      </c>
      <c r="O157" s="36">
        <v>304049.0</v>
      </c>
      <c r="P157" s="37">
        <f t="shared" si="7"/>
        <v>0.7623869837</v>
      </c>
      <c r="Q157" s="37"/>
    </row>
    <row r="158">
      <c r="A158" s="23" t="s">
        <v>241</v>
      </c>
      <c r="B158" s="24">
        <v>5.0</v>
      </c>
      <c r="C158" s="25" t="s">
        <v>38</v>
      </c>
      <c r="D158" s="26" t="s">
        <v>246</v>
      </c>
      <c r="E158" s="27" t="s">
        <v>23</v>
      </c>
      <c r="F158" s="28">
        <v>126586.0</v>
      </c>
      <c r="G158" s="29">
        <v>175768.0</v>
      </c>
      <c r="H158" s="30">
        <v>0.0</v>
      </c>
      <c r="I158" s="31">
        <f t="shared" si="29"/>
        <v>0.4186681837</v>
      </c>
      <c r="J158" s="32">
        <f t="shared" si="30"/>
        <v>0.5813318163</v>
      </c>
      <c r="K158" s="33">
        <f t="shared" si="31"/>
        <v>0</v>
      </c>
      <c r="L158" s="31">
        <f t="shared" si="5"/>
        <v>-0.1626636327</v>
      </c>
      <c r="M158" s="34">
        <v>-0.117</v>
      </c>
      <c r="N158" s="35">
        <f t="shared" si="34"/>
        <v>-0.0456636327</v>
      </c>
      <c r="O158" s="36">
        <v>366635.0</v>
      </c>
      <c r="P158" s="37">
        <f t="shared" si="7"/>
        <v>0.8246730399</v>
      </c>
      <c r="Q158" s="37"/>
    </row>
    <row r="159">
      <c r="A159" s="23" t="s">
        <v>241</v>
      </c>
      <c r="B159" s="24">
        <v>6.0</v>
      </c>
      <c r="C159" s="25" t="s">
        <v>29</v>
      </c>
      <c r="D159" s="62" t="s">
        <v>247</v>
      </c>
      <c r="E159" s="63" t="s">
        <v>23</v>
      </c>
      <c r="F159" s="28">
        <v>73004.0</v>
      </c>
      <c r="G159" s="29">
        <v>138557.0</v>
      </c>
      <c r="H159" s="30">
        <v>6858.0</v>
      </c>
      <c r="I159" s="31">
        <f t="shared" si="29"/>
        <v>0.3342383218</v>
      </c>
      <c r="J159" s="32">
        <f t="shared" si="30"/>
        <v>0.6343633109</v>
      </c>
      <c r="K159" s="33">
        <f t="shared" si="31"/>
        <v>0.03139836736</v>
      </c>
      <c r="L159" s="31">
        <f t="shared" si="5"/>
        <v>-0.3001249891</v>
      </c>
      <c r="M159" s="34">
        <v>-0.402</v>
      </c>
      <c r="N159" s="35">
        <f t="shared" si="34"/>
        <v>0.1018750109</v>
      </c>
      <c r="O159" s="36">
        <v>302405.0</v>
      </c>
      <c r="P159" s="37">
        <f>(F159+G158+H159)/O159</f>
        <v>0.8453233247</v>
      </c>
      <c r="Q159" s="37"/>
    </row>
    <row r="160">
      <c r="A160" s="23" t="s">
        <v>241</v>
      </c>
      <c r="B160" s="24">
        <v>7.0</v>
      </c>
      <c r="C160" s="25" t="s">
        <v>176</v>
      </c>
      <c r="D160" s="60" t="s">
        <v>248</v>
      </c>
      <c r="E160" s="61" t="s">
        <v>18</v>
      </c>
      <c r="F160" s="28">
        <v>116673.0</v>
      </c>
      <c r="G160" s="29">
        <v>69047.0</v>
      </c>
      <c r="H160" s="30">
        <v>0.0</v>
      </c>
      <c r="I160" s="31">
        <f t="shared" si="29"/>
        <v>0.6282199009</v>
      </c>
      <c r="J160" s="32">
        <f t="shared" si="30"/>
        <v>0.3717800991</v>
      </c>
      <c r="K160" s="33">
        <f t="shared" si="31"/>
        <v>0</v>
      </c>
      <c r="L160" s="31">
        <f t="shared" si="5"/>
        <v>0.2564398019</v>
      </c>
      <c r="M160" s="45">
        <v>0.225</v>
      </c>
      <c r="N160" s="35">
        <f t="shared" si="34"/>
        <v>0.03143980185</v>
      </c>
      <c r="O160" s="36">
        <v>268048.0</v>
      </c>
      <c r="P160" s="37">
        <f t="shared" ref="P160:P265" si="35">(F160+G160+H160)/O160</f>
        <v>0.6928609801</v>
      </c>
      <c r="Q160" s="37"/>
    </row>
    <row r="161">
      <c r="A161" s="23" t="s">
        <v>241</v>
      </c>
      <c r="B161" s="24">
        <v>8.0</v>
      </c>
      <c r="C161" s="25" t="s">
        <v>21</v>
      </c>
      <c r="D161" s="26" t="s">
        <v>249</v>
      </c>
      <c r="E161" s="27" t="s">
        <v>23</v>
      </c>
      <c r="F161" s="28">
        <v>86409.0</v>
      </c>
      <c r="G161" s="29">
        <v>157209.0</v>
      </c>
      <c r="H161" s="30">
        <v>0.0</v>
      </c>
      <c r="I161" s="31">
        <f t="shared" si="29"/>
        <v>0.3546905401</v>
      </c>
      <c r="J161" s="32">
        <f t="shared" si="30"/>
        <v>0.6453094599</v>
      </c>
      <c r="K161" s="33">
        <f t="shared" si="31"/>
        <v>0</v>
      </c>
      <c r="L161" s="31">
        <f t="shared" si="5"/>
        <v>-0.2906189198</v>
      </c>
      <c r="M161" s="34">
        <v>-0.336</v>
      </c>
      <c r="N161" s="35">
        <f t="shared" si="34"/>
        <v>0.04538108022</v>
      </c>
      <c r="O161" s="36">
        <v>301334.0</v>
      </c>
      <c r="P161" s="37">
        <f t="shared" si="35"/>
        <v>0.8084650255</v>
      </c>
      <c r="Q161" s="37"/>
    </row>
    <row r="162">
      <c r="A162" s="23" t="s">
        <v>241</v>
      </c>
      <c r="B162" s="24">
        <v>9.0</v>
      </c>
      <c r="C162" s="25" t="s">
        <v>53</v>
      </c>
      <c r="D162" s="26" t="s">
        <v>250</v>
      </c>
      <c r="E162" s="27" t="s">
        <v>23</v>
      </c>
      <c r="F162" s="28">
        <v>100324.0</v>
      </c>
      <c r="G162" s="29">
        <v>146699.0</v>
      </c>
      <c r="H162" s="30">
        <v>0.0</v>
      </c>
      <c r="I162" s="31">
        <f t="shared" si="29"/>
        <v>0.4061322225</v>
      </c>
      <c r="J162" s="32">
        <f t="shared" si="30"/>
        <v>0.5938677775</v>
      </c>
      <c r="K162" s="33">
        <f t="shared" si="31"/>
        <v>0</v>
      </c>
      <c r="L162" s="31">
        <f t="shared" si="5"/>
        <v>-0.187735555</v>
      </c>
      <c r="M162" s="34">
        <v>-0.268</v>
      </c>
      <c r="N162" s="35">
        <f t="shared" si="34"/>
        <v>0.08026444501</v>
      </c>
      <c r="O162" s="36">
        <v>326098.0</v>
      </c>
      <c r="P162" s="37">
        <f t="shared" si="35"/>
        <v>0.7575115456</v>
      </c>
      <c r="Q162" s="37"/>
    </row>
    <row r="163">
      <c r="A163" s="23" t="s">
        <v>251</v>
      </c>
      <c r="B163" s="24">
        <v>1.0</v>
      </c>
      <c r="C163" s="25" t="s">
        <v>252</v>
      </c>
      <c r="D163" s="47" t="s">
        <v>253</v>
      </c>
      <c r="E163" s="48" t="s">
        <v>18</v>
      </c>
      <c r="F163" s="28">
        <v>169348.0</v>
      </c>
      <c r="G163" s="29">
        <v>152940.0</v>
      </c>
      <c r="H163" s="30">
        <v>10228.0</v>
      </c>
      <c r="I163" s="31">
        <f t="shared" si="29"/>
        <v>0.5092927859</v>
      </c>
      <c r="J163" s="32">
        <f t="shared" si="30"/>
        <v>0.459947792</v>
      </c>
      <c r="K163" s="33">
        <f t="shared" si="31"/>
        <v>0.0307594221</v>
      </c>
      <c r="L163" s="31">
        <f t="shared" si="5"/>
        <v>0.04934499393</v>
      </c>
      <c r="M163" s="34">
        <v>-0.035</v>
      </c>
      <c r="N163" s="35">
        <f t="shared" si="34"/>
        <v>0.08434499393</v>
      </c>
      <c r="O163" s="36">
        <v>395633.0</v>
      </c>
      <c r="P163" s="37">
        <f t="shared" si="35"/>
        <v>0.8404657852</v>
      </c>
      <c r="Q163" s="37"/>
    </row>
    <row r="164">
      <c r="A164" s="23" t="s">
        <v>251</v>
      </c>
      <c r="B164" s="24">
        <v>2.0</v>
      </c>
      <c r="C164" s="25" t="s">
        <v>252</v>
      </c>
      <c r="D164" s="60" t="s">
        <v>254</v>
      </c>
      <c r="E164" s="61" t="s">
        <v>18</v>
      </c>
      <c r="F164" s="28">
        <v>171054.0</v>
      </c>
      <c r="G164" s="29">
        <v>133010.0</v>
      </c>
      <c r="H164" s="30">
        <v>8010.0</v>
      </c>
      <c r="I164" s="31">
        <f t="shared" si="29"/>
        <v>0.5481199972</v>
      </c>
      <c r="J164" s="32">
        <f t="shared" si="30"/>
        <v>0.4262130136</v>
      </c>
      <c r="K164" s="33">
        <f t="shared" si="31"/>
        <v>0.02566698924</v>
      </c>
      <c r="L164" s="31">
        <f t="shared" si="5"/>
        <v>0.1219069836</v>
      </c>
      <c r="M164" s="34">
        <v>-0.041</v>
      </c>
      <c r="N164" s="35">
        <f t="shared" si="34"/>
        <v>0.1629069836</v>
      </c>
      <c r="O164" s="36">
        <v>384495.0</v>
      </c>
      <c r="P164" s="37">
        <f t="shared" si="35"/>
        <v>0.8116464453</v>
      </c>
      <c r="Q164" s="37"/>
    </row>
    <row r="165">
      <c r="A165" s="23" t="s">
        <v>251</v>
      </c>
      <c r="B165" s="24">
        <v>3.0</v>
      </c>
      <c r="C165" s="25" t="s">
        <v>43</v>
      </c>
      <c r="D165" s="47" t="s">
        <v>255</v>
      </c>
      <c r="E165" s="48" t="s">
        <v>18</v>
      </c>
      <c r="F165" s="28">
        <v>169886.0</v>
      </c>
      <c r="G165" s="29">
        <v>164656.0</v>
      </c>
      <c r="H165" s="30">
        <v>11976.0</v>
      </c>
      <c r="I165" s="31">
        <f t="shared" si="29"/>
        <v>0.4902660179</v>
      </c>
      <c r="J165" s="32">
        <f t="shared" si="30"/>
        <v>0.4751730069</v>
      </c>
      <c r="K165" s="33">
        <f t="shared" si="31"/>
        <v>0.03456097519</v>
      </c>
      <c r="L165" s="31">
        <f t="shared" si="5"/>
        <v>0.01509301104</v>
      </c>
      <c r="M165" s="34">
        <v>-0.035</v>
      </c>
      <c r="N165" s="35">
        <f t="shared" si="34"/>
        <v>0.05009301104</v>
      </c>
      <c r="O165" s="36">
        <v>402164.0</v>
      </c>
      <c r="P165" s="37">
        <f t="shared" si="35"/>
        <v>0.8616335624</v>
      </c>
      <c r="Q165" s="37"/>
    </row>
    <row r="166">
      <c r="A166" s="23" t="s">
        <v>251</v>
      </c>
      <c r="B166" s="24">
        <v>4.0</v>
      </c>
      <c r="C166" s="25" t="s">
        <v>66</v>
      </c>
      <c r="D166" s="26" t="s">
        <v>256</v>
      </c>
      <c r="E166" s="27" t="s">
        <v>23</v>
      </c>
      <c r="F166" s="28">
        <v>146698.0</v>
      </c>
      <c r="G166" s="29">
        <v>157221.0</v>
      </c>
      <c r="H166" s="30">
        <v>8251.0</v>
      </c>
      <c r="I166" s="31">
        <f t="shared" si="29"/>
        <v>0.4699298459</v>
      </c>
      <c r="J166" s="32">
        <f t="shared" si="30"/>
        <v>0.5036390428</v>
      </c>
      <c r="K166" s="33">
        <f t="shared" si="31"/>
        <v>0.02643111125</v>
      </c>
      <c r="L166" s="31">
        <f t="shared" si="5"/>
        <v>-0.03370919691</v>
      </c>
      <c r="M166" s="34">
        <v>-0.271</v>
      </c>
      <c r="N166" s="35">
        <f t="shared" si="34"/>
        <v>0.2372908031</v>
      </c>
      <c r="O166" s="36">
        <v>383739.0</v>
      </c>
      <c r="P166" s="37">
        <f t="shared" si="35"/>
        <v>0.8134956311</v>
      </c>
      <c r="Q166" s="37"/>
    </row>
    <row r="167">
      <c r="A167" s="23" t="s">
        <v>257</v>
      </c>
      <c r="B167" s="24">
        <v>1.0</v>
      </c>
      <c r="C167" s="25" t="s">
        <v>258</v>
      </c>
      <c r="D167" s="26" t="s">
        <v>259</v>
      </c>
      <c r="E167" s="27" t="s">
        <v>23</v>
      </c>
      <c r="F167" s="28">
        <v>69076.0</v>
      </c>
      <c r="G167" s="29">
        <v>149708.0</v>
      </c>
      <c r="H167" s="30">
        <v>0.0</v>
      </c>
      <c r="I167" s="31">
        <f t="shared" si="29"/>
        <v>0.315726927</v>
      </c>
      <c r="J167" s="32">
        <f t="shared" si="30"/>
        <v>0.684273073</v>
      </c>
      <c r="K167" s="33">
        <f t="shared" si="31"/>
        <v>0</v>
      </c>
      <c r="L167" s="31">
        <f t="shared" si="5"/>
        <v>-0.368546146</v>
      </c>
      <c r="M167" s="42">
        <v>-0.448</v>
      </c>
      <c r="N167" s="35">
        <f t="shared" si="34"/>
        <v>0.07945385403</v>
      </c>
      <c r="O167" s="36">
        <v>265883.0</v>
      </c>
      <c r="P167" s="37">
        <f t="shared" si="35"/>
        <v>0.8228581745</v>
      </c>
      <c r="Q167" s="37"/>
    </row>
    <row r="168">
      <c r="A168" s="23" t="s">
        <v>257</v>
      </c>
      <c r="B168" s="24">
        <v>2.0</v>
      </c>
      <c r="C168" s="25" t="s">
        <v>72</v>
      </c>
      <c r="D168" s="62" t="s">
        <v>260</v>
      </c>
      <c r="E168" s="63" t="s">
        <v>23</v>
      </c>
      <c r="F168" s="28">
        <v>120421.0</v>
      </c>
      <c r="G168" s="29">
        <v>124895.0</v>
      </c>
      <c r="H168" s="30">
        <v>14402.0</v>
      </c>
      <c r="I168" s="31">
        <f t="shared" si="29"/>
        <v>0.4636605857</v>
      </c>
      <c r="J168" s="32">
        <f t="shared" si="30"/>
        <v>0.480886962</v>
      </c>
      <c r="K168" s="33">
        <f t="shared" si="31"/>
        <v>0.05545245228</v>
      </c>
      <c r="L168" s="31">
        <f t="shared" si="5"/>
        <v>-0.0172263763</v>
      </c>
      <c r="M168" s="34">
        <v>-0.183</v>
      </c>
      <c r="N168" s="35">
        <f t="shared" si="34"/>
        <v>0.1657736237</v>
      </c>
      <c r="O168" s="36">
        <v>296810.0</v>
      </c>
      <c r="P168" s="37">
        <f t="shared" si="35"/>
        <v>0.8750311647</v>
      </c>
      <c r="Q168" s="37"/>
    </row>
    <row r="169">
      <c r="A169" s="23" t="s">
        <v>257</v>
      </c>
      <c r="B169" s="24">
        <v>3.0</v>
      </c>
      <c r="C169" s="25" t="s">
        <v>138</v>
      </c>
      <c r="D169" s="47" t="s">
        <v>261</v>
      </c>
      <c r="E169" s="48" t="s">
        <v>18</v>
      </c>
      <c r="F169" s="28">
        <v>164253.0</v>
      </c>
      <c r="G169" s="29">
        <v>136104.0</v>
      </c>
      <c r="H169" s="30">
        <v>7643.0</v>
      </c>
      <c r="I169" s="31">
        <f t="shared" si="29"/>
        <v>0.533288961</v>
      </c>
      <c r="J169" s="32">
        <f t="shared" si="30"/>
        <v>0.4418961039</v>
      </c>
      <c r="K169" s="33">
        <f t="shared" si="31"/>
        <v>0.02481493506</v>
      </c>
      <c r="L169" s="31">
        <f t="shared" si="5"/>
        <v>0.09139285714</v>
      </c>
      <c r="M169" s="45">
        <v>0.012</v>
      </c>
      <c r="N169" s="35">
        <f t="shared" si="34"/>
        <v>0.07939285714</v>
      </c>
      <c r="O169" s="36">
        <v>344468.0</v>
      </c>
      <c r="P169" s="37">
        <f t="shared" si="35"/>
        <v>0.8941324013</v>
      </c>
      <c r="Q169" s="37"/>
    </row>
    <row r="170">
      <c r="A170" s="38" t="s">
        <v>257</v>
      </c>
      <c r="B170" s="39">
        <v>4.0</v>
      </c>
      <c r="C170" s="25" t="s">
        <v>21</v>
      </c>
      <c r="D170" s="40" t="s">
        <v>262</v>
      </c>
      <c r="E170" s="41" t="s">
        <v>23</v>
      </c>
      <c r="F170" s="28">
        <v>93384.0</v>
      </c>
      <c r="G170" s="29">
        <v>138856.0</v>
      </c>
      <c r="H170" s="30">
        <v>0.0</v>
      </c>
      <c r="I170" s="31">
        <f t="shared" si="29"/>
        <v>0.4021012745</v>
      </c>
      <c r="J170" s="32">
        <f t="shared" si="30"/>
        <v>0.5978987255</v>
      </c>
      <c r="K170" s="33">
        <f t="shared" si="31"/>
        <v>0</v>
      </c>
      <c r="L170" s="31">
        <f t="shared" si="5"/>
        <v>-0.1957974509</v>
      </c>
      <c r="M170" s="34">
        <v>-0.27</v>
      </c>
      <c r="N170" s="35">
        <f t="shared" si="34"/>
        <v>0.07420254909</v>
      </c>
      <c r="O170" s="36">
        <v>276300.0</v>
      </c>
      <c r="P170" s="37">
        <f t="shared" si="35"/>
        <v>0.8405356497</v>
      </c>
      <c r="Q170" s="37"/>
    </row>
    <row r="171">
      <c r="A171" s="38" t="s">
        <v>263</v>
      </c>
      <c r="B171" s="39">
        <v>1.0</v>
      </c>
      <c r="C171" s="25" t="s">
        <v>264</v>
      </c>
      <c r="D171" s="40" t="s">
        <v>265</v>
      </c>
      <c r="E171" s="41" t="s">
        <v>23</v>
      </c>
      <c r="F171" s="28">
        <v>78849.0</v>
      </c>
      <c r="G171" s="29">
        <v>172166.0</v>
      </c>
      <c r="H171" s="30">
        <v>0.0</v>
      </c>
      <c r="I171" s="31">
        <f t="shared" si="29"/>
        <v>0.3141206701</v>
      </c>
      <c r="J171" s="32">
        <f t="shared" si="30"/>
        <v>0.6858793299</v>
      </c>
      <c r="K171" s="33">
        <f t="shared" si="31"/>
        <v>0</v>
      </c>
      <c r="L171" s="31">
        <f t="shared" si="5"/>
        <v>-0.3717586598</v>
      </c>
      <c r="M171" s="34">
        <v>-0.485</v>
      </c>
      <c r="N171" s="35">
        <f t="shared" si="34"/>
        <v>0.1132413402</v>
      </c>
      <c r="O171" s="36">
        <v>310384.0</v>
      </c>
      <c r="P171" s="37">
        <f t="shared" si="35"/>
        <v>0.8087240322</v>
      </c>
      <c r="Q171" s="37"/>
    </row>
    <row r="172">
      <c r="A172" s="38" t="s">
        <v>263</v>
      </c>
      <c r="B172" s="39">
        <v>2.0</v>
      </c>
      <c r="C172" s="25" t="s">
        <v>62</v>
      </c>
      <c r="D172" s="40" t="s">
        <v>266</v>
      </c>
      <c r="E172" s="41" t="s">
        <v>23</v>
      </c>
      <c r="F172" s="28">
        <v>79994.0</v>
      </c>
      <c r="G172" s="29">
        <v>171700.0</v>
      </c>
      <c r="H172" s="30">
        <v>5681.0</v>
      </c>
      <c r="I172" s="31">
        <f t="shared" si="29"/>
        <v>0.310807188</v>
      </c>
      <c r="J172" s="32">
        <f t="shared" si="30"/>
        <v>0.6671199611</v>
      </c>
      <c r="K172" s="33">
        <f t="shared" si="31"/>
        <v>0.0220728509</v>
      </c>
      <c r="L172" s="31">
        <f t="shared" si="5"/>
        <v>-0.3563127732</v>
      </c>
      <c r="M172" s="34">
        <v>-0.399</v>
      </c>
      <c r="N172" s="35">
        <f t="shared" si="34"/>
        <v>0.04268722681</v>
      </c>
      <c r="O172" s="36">
        <v>324647.0</v>
      </c>
      <c r="P172" s="37">
        <f t="shared" si="35"/>
        <v>0.7927841625</v>
      </c>
      <c r="Q172" s="37"/>
    </row>
    <row r="173">
      <c r="A173" s="38" t="s">
        <v>263</v>
      </c>
      <c r="B173" s="39">
        <v>3.0</v>
      </c>
      <c r="C173" s="25" t="s">
        <v>143</v>
      </c>
      <c r="D173" s="43" t="s">
        <v>267</v>
      </c>
      <c r="E173" s="44" t="s">
        <v>18</v>
      </c>
      <c r="F173" s="28">
        <v>172999.0</v>
      </c>
      <c r="G173" s="29">
        <v>101929.0</v>
      </c>
      <c r="H173" s="30">
        <v>3788.0</v>
      </c>
      <c r="I173" s="31">
        <f t="shared" si="29"/>
        <v>0.6206999239</v>
      </c>
      <c r="J173" s="32">
        <f t="shared" si="30"/>
        <v>0.3657091807</v>
      </c>
      <c r="K173" s="33">
        <f t="shared" si="31"/>
        <v>0.01359089539</v>
      </c>
      <c r="L173" s="31">
        <f t="shared" si="5"/>
        <v>0.2549907433</v>
      </c>
      <c r="M173" s="51">
        <v>0.149</v>
      </c>
      <c r="N173" s="35">
        <f t="shared" si="34"/>
        <v>0.1059907433</v>
      </c>
      <c r="O173" s="36">
        <v>340045.0</v>
      </c>
      <c r="P173" s="37">
        <f t="shared" si="35"/>
        <v>0.8196444588</v>
      </c>
      <c r="Q173" s="37"/>
    </row>
    <row r="174">
      <c r="A174" s="38" t="s">
        <v>263</v>
      </c>
      <c r="B174" s="39">
        <v>4.0</v>
      </c>
      <c r="C174" s="25" t="s">
        <v>29</v>
      </c>
      <c r="D174" s="40" t="s">
        <v>268</v>
      </c>
      <c r="E174" s="41" t="s">
        <v>23</v>
      </c>
      <c r="F174" s="28">
        <v>90533.0</v>
      </c>
      <c r="G174" s="29">
        <v>162943.0</v>
      </c>
      <c r="H174" s="30">
        <v>8318.0</v>
      </c>
      <c r="I174" s="31">
        <f t="shared" si="29"/>
        <v>0.345817704</v>
      </c>
      <c r="J174" s="32">
        <f t="shared" si="30"/>
        <v>0.6224092225</v>
      </c>
      <c r="K174" s="33">
        <f t="shared" si="31"/>
        <v>0.03177307349</v>
      </c>
      <c r="L174" s="31">
        <f t="shared" si="5"/>
        <v>-0.2765915185</v>
      </c>
      <c r="M174" s="34">
        <v>-0.359</v>
      </c>
      <c r="N174" s="35">
        <f t="shared" si="34"/>
        <v>0.08240848148</v>
      </c>
      <c r="O174" s="36">
        <v>337433.0</v>
      </c>
      <c r="P174" s="37">
        <f t="shared" si="35"/>
        <v>0.7758399445</v>
      </c>
      <c r="Q174" s="37"/>
    </row>
    <row r="175">
      <c r="A175" s="38" t="s">
        <v>263</v>
      </c>
      <c r="B175" s="39">
        <v>5.0</v>
      </c>
      <c r="C175" s="25" t="s">
        <v>206</v>
      </c>
      <c r="D175" s="40" t="s">
        <v>269</v>
      </c>
      <c r="E175" s="41" t="s">
        <v>23</v>
      </c>
      <c r="F175" s="28">
        <v>45965.0</v>
      </c>
      <c r="G175" s="29">
        <v>172359.0</v>
      </c>
      <c r="H175" s="30">
        <v>0.0</v>
      </c>
      <c r="I175" s="31">
        <f t="shared" si="29"/>
        <v>0.2105357176</v>
      </c>
      <c r="J175" s="32">
        <f t="shared" si="30"/>
        <v>0.7894642824</v>
      </c>
      <c r="K175" s="33">
        <f t="shared" si="31"/>
        <v>0</v>
      </c>
      <c r="L175" s="31">
        <f t="shared" si="5"/>
        <v>-0.5789285649</v>
      </c>
      <c r="M175" s="42">
        <v>-0.621</v>
      </c>
      <c r="N175" s="35">
        <f t="shared" si="34"/>
        <v>0.04207143511</v>
      </c>
      <c r="O175" s="36">
        <v>278451.0</v>
      </c>
      <c r="P175" s="37">
        <f t="shared" si="35"/>
        <v>0.7840661373</v>
      </c>
      <c r="Q175" s="37"/>
    </row>
    <row r="176">
      <c r="A176" s="38" t="s">
        <v>263</v>
      </c>
      <c r="B176" s="39">
        <v>6.0</v>
      </c>
      <c r="C176" s="25" t="s">
        <v>38</v>
      </c>
      <c r="D176" s="40" t="s">
        <v>270</v>
      </c>
      <c r="E176" s="41" t="s">
        <v>23</v>
      </c>
      <c r="F176" s="28">
        <v>144730.0</v>
      </c>
      <c r="G176" s="29">
        <v>154468.0</v>
      </c>
      <c r="H176" s="30">
        <v>3684.0</v>
      </c>
      <c r="I176" s="31">
        <f t="shared" si="29"/>
        <v>0.4778428563</v>
      </c>
      <c r="J176" s="32">
        <f t="shared" si="30"/>
        <v>0.5099939911</v>
      </c>
      <c r="K176" s="33">
        <f t="shared" si="31"/>
        <v>0.01216315265</v>
      </c>
      <c r="L176" s="31">
        <f t="shared" si="5"/>
        <v>-0.03215113477</v>
      </c>
      <c r="M176" s="34">
        <v>-0.153</v>
      </c>
      <c r="N176" s="35">
        <f t="shared" si="34"/>
        <v>0.1208488652</v>
      </c>
      <c r="O176" s="36">
        <v>333174.0</v>
      </c>
      <c r="P176" s="37">
        <f t="shared" si="35"/>
        <v>0.9090805405</v>
      </c>
      <c r="Q176" s="37"/>
    </row>
    <row r="177">
      <c r="A177" s="38" t="s">
        <v>271</v>
      </c>
      <c r="B177" s="39">
        <v>1.0</v>
      </c>
      <c r="C177" s="25" t="s">
        <v>258</v>
      </c>
      <c r="D177" s="40" t="s">
        <v>272</v>
      </c>
      <c r="E177" s="41" t="s">
        <v>23</v>
      </c>
      <c r="F177" s="28">
        <v>71499.0</v>
      </c>
      <c r="G177" s="29">
        <v>192526.0</v>
      </c>
      <c r="H177" s="30">
        <v>5248.0</v>
      </c>
      <c r="I177" s="31">
        <f t="shared" si="29"/>
        <v>0.2655260646</v>
      </c>
      <c r="J177" s="32">
        <f t="shared" si="30"/>
        <v>0.714984421</v>
      </c>
      <c r="K177" s="33">
        <f t="shared" si="31"/>
        <v>0.01948951436</v>
      </c>
      <c r="L177" s="31">
        <f t="shared" si="5"/>
        <v>-0.4494583564</v>
      </c>
      <c r="M177" s="42">
        <v>-0.422</v>
      </c>
      <c r="N177" s="35">
        <f t="shared" si="34"/>
        <v>-0.02745835639</v>
      </c>
      <c r="O177" s="36">
        <v>354783.0</v>
      </c>
      <c r="P177" s="37">
        <f t="shared" si="35"/>
        <v>0.7589794325</v>
      </c>
      <c r="Q177" s="37"/>
    </row>
    <row r="178">
      <c r="A178" s="38" t="s">
        <v>271</v>
      </c>
      <c r="B178" s="39">
        <v>2.0</v>
      </c>
      <c r="C178" s="25" t="s">
        <v>93</v>
      </c>
      <c r="D178" s="43" t="s">
        <v>273</v>
      </c>
      <c r="E178" s="44" t="s">
        <v>18</v>
      </c>
      <c r="F178" s="28">
        <v>190066.0</v>
      </c>
      <c r="G178" s="29">
        <v>0.0</v>
      </c>
      <c r="H178" s="30">
        <v>45788.0</v>
      </c>
      <c r="I178" s="31">
        <f t="shared" si="29"/>
        <v>0.8058629491</v>
      </c>
      <c r="J178" s="32">
        <f t="shared" si="30"/>
        <v>0</v>
      </c>
      <c r="K178" s="33">
        <f t="shared" si="31"/>
        <v>0.1941370509</v>
      </c>
      <c r="L178" s="31">
        <f t="shared" si="5"/>
        <v>0.8058629491</v>
      </c>
      <c r="M178" s="45">
        <v>0.527</v>
      </c>
      <c r="N178" s="46" t="s">
        <v>35</v>
      </c>
      <c r="O178" s="36">
        <v>329648.0</v>
      </c>
      <c r="P178" s="37">
        <f t="shared" si="35"/>
        <v>0.7154722613</v>
      </c>
      <c r="Q178" s="37"/>
    </row>
    <row r="179">
      <c r="A179" s="38" t="s">
        <v>271</v>
      </c>
      <c r="B179" s="39">
        <v>3.0</v>
      </c>
      <c r="C179" s="25" t="s">
        <v>274</v>
      </c>
      <c r="D179" s="40" t="s">
        <v>275</v>
      </c>
      <c r="E179" s="41" t="s">
        <v>23</v>
      </c>
      <c r="F179" s="28">
        <v>74710.0</v>
      </c>
      <c r="G179" s="29">
        <v>168258.0</v>
      </c>
      <c r="H179" s="30">
        <v>2967.0</v>
      </c>
      <c r="I179" s="31">
        <f t="shared" si="29"/>
        <v>0.3037794539</v>
      </c>
      <c r="J179" s="32">
        <f t="shared" si="30"/>
        <v>0.6841563828</v>
      </c>
      <c r="K179" s="33">
        <f t="shared" si="31"/>
        <v>0.0120641633</v>
      </c>
      <c r="L179" s="31">
        <f t="shared" si="5"/>
        <v>-0.3803769289</v>
      </c>
      <c r="M179" s="34">
        <v>-0.381</v>
      </c>
      <c r="N179" s="35">
        <f t="shared" ref="N179:N192" si="36">L179-M179</f>
        <v>0.0006230711367</v>
      </c>
      <c r="O179" s="36">
        <v>343017.0</v>
      </c>
      <c r="P179" s="37">
        <f t="shared" si="35"/>
        <v>0.7169761265</v>
      </c>
      <c r="Q179" s="37"/>
    </row>
    <row r="180">
      <c r="A180" s="38" t="s">
        <v>271</v>
      </c>
      <c r="B180" s="39">
        <v>4.0</v>
      </c>
      <c r="C180" s="25" t="s">
        <v>53</v>
      </c>
      <c r="D180" s="40" t="s">
        <v>276</v>
      </c>
      <c r="E180" s="41" t="s">
        <v>23</v>
      </c>
      <c r="F180" s="28">
        <v>72923.0</v>
      </c>
      <c r="G180" s="29">
        <v>139307.0</v>
      </c>
      <c r="H180" s="30">
        <v>4612.0</v>
      </c>
      <c r="I180" s="31">
        <f t="shared" si="29"/>
        <v>0.3362955516</v>
      </c>
      <c r="J180" s="32">
        <f t="shared" si="30"/>
        <v>0.642435506</v>
      </c>
      <c r="K180" s="33">
        <f t="shared" si="31"/>
        <v>0.02126894236</v>
      </c>
      <c r="L180" s="31">
        <f t="shared" si="5"/>
        <v>-0.3061399544</v>
      </c>
      <c r="M180" s="34">
        <v>-0.24</v>
      </c>
      <c r="N180" s="35">
        <f t="shared" si="36"/>
        <v>-0.06613995444</v>
      </c>
      <c r="O180" s="36">
        <v>318392.0</v>
      </c>
      <c r="P180" s="37">
        <f t="shared" si="35"/>
        <v>0.6810535441</v>
      </c>
      <c r="Q180" s="37"/>
    </row>
    <row r="181">
      <c r="A181" s="38" t="s">
        <v>271</v>
      </c>
      <c r="B181" s="39">
        <v>5.0</v>
      </c>
      <c r="C181" s="25" t="s">
        <v>21</v>
      </c>
      <c r="D181" s="40" t="s">
        <v>277</v>
      </c>
      <c r="E181" s="41" t="s">
        <v>23</v>
      </c>
      <c r="F181" s="28">
        <v>67113.0</v>
      </c>
      <c r="G181" s="29">
        <v>149010.0</v>
      </c>
      <c r="H181" s="30">
        <v>7810.0</v>
      </c>
      <c r="I181" s="31">
        <f t="shared" si="29"/>
        <v>0.2997012499</v>
      </c>
      <c r="J181" s="32">
        <f t="shared" si="30"/>
        <v>0.6654222468</v>
      </c>
      <c r="K181" s="33">
        <f t="shared" si="31"/>
        <v>0.03487650324</v>
      </c>
      <c r="L181" s="31">
        <f t="shared" si="5"/>
        <v>-0.3657209969</v>
      </c>
      <c r="M181" s="34">
        <v>-0.294</v>
      </c>
      <c r="N181" s="35">
        <f t="shared" si="36"/>
        <v>-0.07172099691</v>
      </c>
      <c r="O181" s="36">
        <v>323222.0</v>
      </c>
      <c r="P181" s="37">
        <f t="shared" si="35"/>
        <v>0.6928148455</v>
      </c>
      <c r="Q181" s="37"/>
    </row>
    <row r="182">
      <c r="A182" s="38" t="s">
        <v>271</v>
      </c>
      <c r="B182" s="39">
        <v>6.0</v>
      </c>
      <c r="C182" s="25" t="s">
        <v>62</v>
      </c>
      <c r="D182" s="40" t="s">
        <v>278</v>
      </c>
      <c r="E182" s="41" t="s">
        <v>23</v>
      </c>
      <c r="F182" s="28">
        <v>76697.0</v>
      </c>
      <c r="G182" s="29">
        <v>186502.0</v>
      </c>
      <c r="H182" s="30">
        <v>5254.0</v>
      </c>
      <c r="I182" s="31">
        <f t="shared" si="29"/>
        <v>0.2856999177</v>
      </c>
      <c r="J182" s="32">
        <f t="shared" si="30"/>
        <v>0.6947286862</v>
      </c>
      <c r="K182" s="33">
        <f t="shared" si="31"/>
        <v>0.01957139611</v>
      </c>
      <c r="L182" s="31">
        <f t="shared" si="5"/>
        <v>-0.4090287685</v>
      </c>
      <c r="M182" s="42">
        <v>-0.341</v>
      </c>
      <c r="N182" s="35">
        <f t="shared" si="36"/>
        <v>-0.06802876854</v>
      </c>
      <c r="O182" s="36">
        <v>353229.0</v>
      </c>
      <c r="P182" s="37">
        <f t="shared" si="35"/>
        <v>0.7599970557</v>
      </c>
      <c r="Q182" s="37"/>
    </row>
    <row r="183">
      <c r="A183" s="38" t="s">
        <v>279</v>
      </c>
      <c r="B183" s="39">
        <v>1.0</v>
      </c>
      <c r="C183" s="25" t="s">
        <v>80</v>
      </c>
      <c r="D183" s="43" t="s">
        <v>280</v>
      </c>
      <c r="E183" s="44" t="s">
        <v>18</v>
      </c>
      <c r="F183" s="28">
        <v>198853.0</v>
      </c>
      <c r="G183" s="29">
        <v>109714.0</v>
      </c>
      <c r="H183" s="30">
        <v>29569.0</v>
      </c>
      <c r="I183" s="31">
        <f t="shared" si="29"/>
        <v>0.5880858589</v>
      </c>
      <c r="J183" s="32">
        <f t="shared" si="30"/>
        <v>0.3244670783</v>
      </c>
      <c r="K183" s="33">
        <f t="shared" si="31"/>
        <v>0.08744706272</v>
      </c>
      <c r="L183" s="31">
        <f t="shared" si="5"/>
        <v>0.2636187806</v>
      </c>
      <c r="M183" s="45">
        <v>0.148</v>
      </c>
      <c r="N183" s="35">
        <f t="shared" si="36"/>
        <v>0.1156187806</v>
      </c>
      <c r="O183" s="36">
        <v>394329.0</v>
      </c>
      <c r="P183" s="37">
        <f t="shared" si="35"/>
        <v>0.8574971661</v>
      </c>
      <c r="Q183" s="37"/>
    </row>
    <row r="184">
      <c r="A184" s="38" t="s">
        <v>279</v>
      </c>
      <c r="B184" s="39">
        <v>2.0</v>
      </c>
      <c r="C184" s="25" t="s">
        <v>41</v>
      </c>
      <c r="D184" s="40"/>
      <c r="E184" s="41"/>
      <c r="F184" s="28">
        <v>129556.0</v>
      </c>
      <c r="G184" s="29">
        <v>131466.0</v>
      </c>
      <c r="H184" s="30">
        <v>23433.0</v>
      </c>
      <c r="I184" s="31">
        <f t="shared" si="29"/>
        <v>0.4554534109</v>
      </c>
      <c r="J184" s="32">
        <f t="shared" si="30"/>
        <v>0.4621680055</v>
      </c>
      <c r="K184" s="33">
        <f t="shared" si="31"/>
        <v>0.08237858361</v>
      </c>
      <c r="L184" s="31">
        <f t="shared" si="5"/>
        <v>-0.006714594576</v>
      </c>
      <c r="M184" s="34">
        <v>-0.103</v>
      </c>
      <c r="N184" s="35">
        <f t="shared" si="36"/>
        <v>0.09628540542</v>
      </c>
      <c r="O184" s="36">
        <v>353416.0</v>
      </c>
      <c r="P184" s="37">
        <f t="shared" si="35"/>
        <v>0.8048730108</v>
      </c>
      <c r="Q184" s="37"/>
    </row>
    <row r="185">
      <c r="A185" s="38" t="s">
        <v>281</v>
      </c>
      <c r="B185" s="39">
        <v>1.0</v>
      </c>
      <c r="C185" s="25" t="s">
        <v>102</v>
      </c>
      <c r="D185" s="40" t="s">
        <v>282</v>
      </c>
      <c r="E185" s="41" t="s">
        <v>23</v>
      </c>
      <c r="F185" s="28">
        <v>113050.0</v>
      </c>
      <c r="G185" s="29">
        <v>180477.0</v>
      </c>
      <c r="H185" s="30">
        <v>5712.0</v>
      </c>
      <c r="I185" s="31">
        <f t="shared" si="29"/>
        <v>0.3777916649</v>
      </c>
      <c r="J185" s="32">
        <f t="shared" si="30"/>
        <v>0.6031199142</v>
      </c>
      <c r="K185" s="33">
        <f t="shared" si="31"/>
        <v>0.01908842096</v>
      </c>
      <c r="L185" s="31">
        <f t="shared" si="5"/>
        <v>-0.2253282493</v>
      </c>
      <c r="M185" s="34">
        <v>-0.251</v>
      </c>
      <c r="N185" s="35">
        <f t="shared" si="36"/>
        <v>0.02567175067</v>
      </c>
      <c r="O185" s="36">
        <v>367987.0</v>
      </c>
      <c r="P185" s="37">
        <f t="shared" si="35"/>
        <v>0.8131781829</v>
      </c>
      <c r="Q185" s="37"/>
    </row>
    <row r="186">
      <c r="A186" s="38" t="s">
        <v>281</v>
      </c>
      <c r="B186" s="39">
        <v>2.0</v>
      </c>
      <c r="C186" s="25" t="s">
        <v>176</v>
      </c>
      <c r="D186" s="43" t="s">
        <v>283</v>
      </c>
      <c r="E186" s="44" t="s">
        <v>18</v>
      </c>
      <c r="F186" s="28">
        <v>157764.0</v>
      </c>
      <c r="G186" s="29">
        <v>74493.0</v>
      </c>
      <c r="H186" s="30">
        <v>4966.0</v>
      </c>
      <c r="I186" s="31">
        <f t="shared" si="29"/>
        <v>0.6650451263</v>
      </c>
      <c r="J186" s="32">
        <f t="shared" si="30"/>
        <v>0.3140209845</v>
      </c>
      <c r="K186" s="33">
        <f t="shared" si="31"/>
        <v>0.02093388921</v>
      </c>
      <c r="L186" s="31">
        <f t="shared" si="5"/>
        <v>0.3510241418</v>
      </c>
      <c r="M186" s="45">
        <v>0.21</v>
      </c>
      <c r="N186" s="35">
        <f t="shared" si="36"/>
        <v>0.1410241418</v>
      </c>
      <c r="O186" s="36">
        <v>313406.0</v>
      </c>
      <c r="P186" s="37">
        <f t="shared" si="35"/>
        <v>0.75691914</v>
      </c>
      <c r="Q186" s="37"/>
    </row>
    <row r="187">
      <c r="A187" s="38" t="s">
        <v>281</v>
      </c>
      <c r="B187" s="39">
        <v>3.0</v>
      </c>
      <c r="C187" s="25" t="s">
        <v>45</v>
      </c>
      <c r="D187" s="43" t="s">
        <v>284</v>
      </c>
      <c r="E187" s="44" t="s">
        <v>18</v>
      </c>
      <c r="F187" s="28">
        <v>186207.0</v>
      </c>
      <c r="G187" s="29">
        <v>78167.0</v>
      </c>
      <c r="H187" s="30">
        <v>6926.0</v>
      </c>
      <c r="I187" s="31">
        <f t="shared" si="29"/>
        <v>0.6863509031</v>
      </c>
      <c r="J187" s="32">
        <f t="shared" si="30"/>
        <v>0.2881201622</v>
      </c>
      <c r="K187" s="33">
        <f t="shared" si="31"/>
        <v>0.02552893476</v>
      </c>
      <c r="L187" s="31">
        <f t="shared" si="5"/>
        <v>0.3982307409</v>
      </c>
      <c r="M187" s="45">
        <v>0.309</v>
      </c>
      <c r="N187" s="35">
        <f t="shared" si="36"/>
        <v>0.08923074088</v>
      </c>
      <c r="O187" s="36">
        <v>345565.0</v>
      </c>
      <c r="P187" s="37">
        <f t="shared" si="35"/>
        <v>0.7850910827</v>
      </c>
      <c r="Q187" s="37"/>
    </row>
    <row r="188">
      <c r="A188" s="38" t="s">
        <v>281</v>
      </c>
      <c r="B188" s="39">
        <v>4.0</v>
      </c>
      <c r="C188" s="25" t="s">
        <v>285</v>
      </c>
      <c r="D188" s="43" t="s">
        <v>286</v>
      </c>
      <c r="E188" s="44" t="s">
        <v>18</v>
      </c>
      <c r="F188" s="28">
        <v>197439.0</v>
      </c>
      <c r="G188" s="29">
        <v>51687.0</v>
      </c>
      <c r="H188" s="30">
        <v>4940.0</v>
      </c>
      <c r="I188" s="31">
        <f t="shared" si="29"/>
        <v>0.7771169696</v>
      </c>
      <c r="J188" s="32">
        <f t="shared" si="30"/>
        <v>0.2034392638</v>
      </c>
      <c r="K188" s="33">
        <f t="shared" si="31"/>
        <v>0.01944376658</v>
      </c>
      <c r="L188" s="31">
        <f t="shared" si="5"/>
        <v>0.5736777058</v>
      </c>
      <c r="M188" s="45">
        <v>0.571</v>
      </c>
      <c r="N188" s="35">
        <f t="shared" si="36"/>
        <v>0.002677705793</v>
      </c>
      <c r="O188" s="36">
        <v>325668.0</v>
      </c>
      <c r="P188" s="37">
        <f t="shared" si="35"/>
        <v>0.7801380547</v>
      </c>
      <c r="Q188" s="37"/>
    </row>
    <row r="189">
      <c r="A189" s="38" t="s">
        <v>281</v>
      </c>
      <c r="B189" s="39">
        <v>5.0</v>
      </c>
      <c r="C189" s="25" t="s">
        <v>108</v>
      </c>
      <c r="D189" s="43" t="s">
        <v>287</v>
      </c>
      <c r="E189" s="44" t="s">
        <v>18</v>
      </c>
      <c r="F189" s="28">
        <v>204043.0</v>
      </c>
      <c r="G189" s="29">
        <v>80229.0</v>
      </c>
      <c r="H189" s="30">
        <v>7014.0</v>
      </c>
      <c r="I189" s="31">
        <f t="shared" si="29"/>
        <v>0.7004902398</v>
      </c>
      <c r="J189" s="32">
        <f t="shared" si="30"/>
        <v>0.2754303331</v>
      </c>
      <c r="K189" s="33">
        <f t="shared" si="31"/>
        <v>0.02407942709</v>
      </c>
      <c r="L189" s="31">
        <f t="shared" si="5"/>
        <v>0.4250599068</v>
      </c>
      <c r="M189" s="45">
        <v>0.338</v>
      </c>
      <c r="N189" s="35">
        <f t="shared" si="36"/>
        <v>0.08705990676</v>
      </c>
      <c r="O189" s="36">
        <v>365068.0</v>
      </c>
      <c r="P189" s="37">
        <f t="shared" si="35"/>
        <v>0.7978951867</v>
      </c>
      <c r="Q189" s="37"/>
    </row>
    <row r="190">
      <c r="A190" s="38" t="s">
        <v>281</v>
      </c>
      <c r="B190" s="39">
        <v>6.0</v>
      </c>
      <c r="C190" s="25" t="s">
        <v>143</v>
      </c>
      <c r="D190" s="49" t="s">
        <v>288</v>
      </c>
      <c r="E190" s="50" t="s">
        <v>18</v>
      </c>
      <c r="F190" s="28">
        <v>144386.0</v>
      </c>
      <c r="G190" s="29">
        <v>98764.0</v>
      </c>
      <c r="H190" s="30">
        <v>7343.0</v>
      </c>
      <c r="I190" s="31">
        <f t="shared" si="29"/>
        <v>0.5764073248</v>
      </c>
      <c r="J190" s="32">
        <f t="shared" si="30"/>
        <v>0.3942784828</v>
      </c>
      <c r="K190" s="33">
        <f t="shared" si="31"/>
        <v>0.02931419241</v>
      </c>
      <c r="L190" s="31">
        <f t="shared" si="5"/>
        <v>0.1821288419</v>
      </c>
      <c r="M190" s="51">
        <v>0.154</v>
      </c>
      <c r="N190" s="35">
        <f t="shared" si="36"/>
        <v>0.02812884192</v>
      </c>
      <c r="O190" s="36">
        <v>337363.0</v>
      </c>
      <c r="P190" s="37">
        <f t="shared" si="35"/>
        <v>0.7425028827</v>
      </c>
      <c r="Q190" s="37"/>
    </row>
    <row r="191">
      <c r="A191" s="38" t="s">
        <v>281</v>
      </c>
      <c r="B191" s="39">
        <v>7.0</v>
      </c>
      <c r="C191" s="25" t="s">
        <v>289</v>
      </c>
      <c r="D191" s="43" t="s">
        <v>290</v>
      </c>
      <c r="E191" s="44" t="s">
        <v>18</v>
      </c>
      <c r="F191" s="28">
        <v>188516.0</v>
      </c>
      <c r="G191" s="29">
        <v>53637.0</v>
      </c>
      <c r="H191" s="30">
        <v>5435.0</v>
      </c>
      <c r="I191" s="31">
        <f t="shared" si="29"/>
        <v>0.7614100845</v>
      </c>
      <c r="J191" s="32">
        <f t="shared" si="30"/>
        <v>0.2166381246</v>
      </c>
      <c r="K191" s="33">
        <f t="shared" si="31"/>
        <v>0.02195179088</v>
      </c>
      <c r="L191" s="31">
        <f t="shared" si="5"/>
        <v>0.5447719599</v>
      </c>
      <c r="M191" s="45">
        <v>0.525</v>
      </c>
      <c r="N191" s="35">
        <f t="shared" si="36"/>
        <v>0.01977195987</v>
      </c>
      <c r="O191" s="36">
        <v>323954.0</v>
      </c>
      <c r="P191" s="37">
        <f t="shared" si="35"/>
        <v>0.7642690012</v>
      </c>
      <c r="Q191" s="37"/>
    </row>
    <row r="192">
      <c r="A192" s="38" t="s">
        <v>281</v>
      </c>
      <c r="B192" s="39">
        <v>8.0</v>
      </c>
      <c r="C192" s="25" t="s">
        <v>145</v>
      </c>
      <c r="D192" s="43" t="s">
        <v>291</v>
      </c>
      <c r="E192" s="44" t="s">
        <v>18</v>
      </c>
      <c r="F192" s="28">
        <v>192854.0</v>
      </c>
      <c r="G192" s="29">
        <v>91019.0</v>
      </c>
      <c r="H192" s="30">
        <v>4745.0</v>
      </c>
      <c r="I192" s="31">
        <f t="shared" si="29"/>
        <v>0.6681981027</v>
      </c>
      <c r="J192" s="32">
        <f t="shared" si="30"/>
        <v>0.3153614813</v>
      </c>
      <c r="K192" s="33">
        <f t="shared" si="31"/>
        <v>0.01644041605</v>
      </c>
      <c r="L192" s="31">
        <f t="shared" si="5"/>
        <v>0.3528366214</v>
      </c>
      <c r="M192" s="45">
        <v>0.333</v>
      </c>
      <c r="N192" s="35">
        <f t="shared" si="36"/>
        <v>0.01983662142</v>
      </c>
      <c r="O192" s="36">
        <v>369004.0</v>
      </c>
      <c r="P192" s="37">
        <f t="shared" si="35"/>
        <v>0.782154123</v>
      </c>
      <c r="Q192" s="37"/>
    </row>
    <row r="193">
      <c r="A193" s="38" t="s">
        <v>292</v>
      </c>
      <c r="B193" s="39">
        <v>1.0</v>
      </c>
      <c r="C193" s="25" t="s">
        <v>129</v>
      </c>
      <c r="D193" s="43" t="s">
        <v>293</v>
      </c>
      <c r="E193" s="44" t="s">
        <v>18</v>
      </c>
      <c r="F193" s="28">
        <v>81290.0</v>
      </c>
      <c r="G193" s="29">
        <v>0.0</v>
      </c>
      <c r="H193" s="30">
        <v>0.0</v>
      </c>
      <c r="I193" s="31">
        <f t="shared" si="29"/>
        <v>1</v>
      </c>
      <c r="J193" s="32">
        <f t="shared" si="30"/>
        <v>0</v>
      </c>
      <c r="K193" s="33">
        <f t="shared" si="31"/>
        <v>0</v>
      </c>
      <c r="L193" s="31">
        <f t="shared" si="5"/>
        <v>1</v>
      </c>
      <c r="M193" s="45">
        <v>0.203</v>
      </c>
      <c r="N193" s="46" t="s">
        <v>35</v>
      </c>
      <c r="O193" s="36">
        <v>344412.0</v>
      </c>
      <c r="P193" s="37">
        <f t="shared" si="35"/>
        <v>0.2360254579</v>
      </c>
      <c r="Q193" s="37"/>
    </row>
    <row r="194">
      <c r="A194" s="38" t="s">
        <v>292</v>
      </c>
      <c r="B194" s="39">
        <v>2.0</v>
      </c>
      <c r="C194" s="25" t="s">
        <v>91</v>
      </c>
      <c r="D194" s="43" t="s">
        <v>294</v>
      </c>
      <c r="E194" s="44" t="s">
        <v>18</v>
      </c>
      <c r="F194" s="28">
        <v>179868.0</v>
      </c>
      <c r="G194" s="29">
        <v>86292.0</v>
      </c>
      <c r="H194" s="30">
        <v>0.0</v>
      </c>
      <c r="I194" s="31">
        <f t="shared" si="29"/>
        <v>0.6757889991</v>
      </c>
      <c r="J194" s="32">
        <f t="shared" si="30"/>
        <v>0.3242110009</v>
      </c>
      <c r="K194" s="33">
        <f t="shared" si="31"/>
        <v>0</v>
      </c>
      <c r="L194" s="31">
        <f t="shared" si="5"/>
        <v>0.3515779982</v>
      </c>
      <c r="M194" s="45">
        <v>0.19</v>
      </c>
      <c r="N194" s="35">
        <f t="shared" ref="N194:N195" si="37">L194-M194</f>
        <v>0.1615779982</v>
      </c>
      <c r="O194" s="36">
        <v>357395.0</v>
      </c>
      <c r="P194" s="37">
        <f t="shared" si="35"/>
        <v>0.7447222261</v>
      </c>
      <c r="Q194" s="37"/>
    </row>
    <row r="195">
      <c r="A195" s="23" t="s">
        <v>292</v>
      </c>
      <c r="B195" s="24">
        <v>3.0</v>
      </c>
      <c r="C195" s="25" t="s">
        <v>91</v>
      </c>
      <c r="D195" s="58" t="s">
        <v>295</v>
      </c>
      <c r="E195" s="59" t="s">
        <v>18</v>
      </c>
      <c r="F195" s="28">
        <v>171303.0</v>
      </c>
      <c r="G195" s="29">
        <v>92744.0</v>
      </c>
      <c r="H195" s="30">
        <v>12473.0</v>
      </c>
      <c r="I195" s="31">
        <f t="shared" si="29"/>
        <v>0.6194958773</v>
      </c>
      <c r="J195" s="32">
        <f t="shared" si="30"/>
        <v>0.335397078</v>
      </c>
      <c r="K195" s="33">
        <f t="shared" si="31"/>
        <v>0.0451070447</v>
      </c>
      <c r="L195" s="31">
        <f t="shared" si="5"/>
        <v>0.2840987994</v>
      </c>
      <c r="M195" s="45">
        <v>0.225</v>
      </c>
      <c r="N195" s="35">
        <f t="shared" si="37"/>
        <v>0.05909879936</v>
      </c>
      <c r="O195" s="36">
        <v>354367.0</v>
      </c>
      <c r="P195" s="37">
        <f t="shared" si="35"/>
        <v>0.7803209667</v>
      </c>
      <c r="Q195" s="37"/>
    </row>
    <row r="196">
      <c r="A196" s="23" t="s">
        <v>292</v>
      </c>
      <c r="B196" s="24">
        <v>4.0</v>
      </c>
      <c r="C196" s="25" t="s">
        <v>91</v>
      </c>
      <c r="D196" s="60" t="s">
        <v>296</v>
      </c>
      <c r="E196" s="61" t="s">
        <v>18</v>
      </c>
      <c r="F196" s="28">
        <v>108914.0</v>
      </c>
      <c r="G196" s="29">
        <v>0.0</v>
      </c>
      <c r="H196" s="30">
        <v>0.0</v>
      </c>
      <c r="I196" s="31">
        <f t="shared" si="29"/>
        <v>1</v>
      </c>
      <c r="J196" s="32">
        <f t="shared" si="30"/>
        <v>0</v>
      </c>
      <c r="K196" s="33">
        <f t="shared" si="31"/>
        <v>0</v>
      </c>
      <c r="L196" s="31">
        <f t="shared" si="5"/>
        <v>1</v>
      </c>
      <c r="M196" s="45">
        <v>0.237</v>
      </c>
      <c r="N196" s="46" t="s">
        <v>35</v>
      </c>
      <c r="O196" s="36">
        <v>388652.0</v>
      </c>
      <c r="P196" s="37">
        <f t="shared" si="35"/>
        <v>0.2802352747</v>
      </c>
      <c r="Q196" s="37"/>
    </row>
    <row r="197">
      <c r="A197" s="23" t="s">
        <v>292</v>
      </c>
      <c r="B197" s="24">
        <v>5.0</v>
      </c>
      <c r="C197" s="25" t="s">
        <v>113</v>
      </c>
      <c r="D197" s="60" t="s">
        <v>297</v>
      </c>
      <c r="E197" s="61" t="s">
        <v>18</v>
      </c>
      <c r="F197" s="28">
        <v>228521.0</v>
      </c>
      <c r="G197" s="29">
        <v>72353.0</v>
      </c>
      <c r="H197" s="30">
        <v>0.0</v>
      </c>
      <c r="I197" s="31">
        <f t="shared" si="29"/>
        <v>0.7595239203</v>
      </c>
      <c r="J197" s="32">
        <f t="shared" si="30"/>
        <v>0.2404760797</v>
      </c>
      <c r="K197" s="33">
        <f t="shared" si="31"/>
        <v>0</v>
      </c>
      <c r="L197" s="31">
        <f t="shared" si="5"/>
        <v>0.5190478406</v>
      </c>
      <c r="M197" s="45">
        <v>0.429</v>
      </c>
      <c r="N197" s="35">
        <f t="shared" ref="N197:N198" si="38">L197-M197</f>
        <v>0.09004784062</v>
      </c>
      <c r="O197" s="36">
        <v>379720.0</v>
      </c>
      <c r="P197" s="37">
        <f t="shared" si="35"/>
        <v>0.7923575266</v>
      </c>
      <c r="Q197" s="37"/>
    </row>
    <row r="198">
      <c r="A198" s="23" t="s">
        <v>292</v>
      </c>
      <c r="B198" s="24">
        <v>6.0</v>
      </c>
      <c r="C198" s="25" t="s">
        <v>143</v>
      </c>
      <c r="D198" s="60" t="s">
        <v>298</v>
      </c>
      <c r="E198" s="61" t="s">
        <v>18</v>
      </c>
      <c r="F198" s="28">
        <v>216282.0</v>
      </c>
      <c r="G198" s="29">
        <v>104379.0</v>
      </c>
      <c r="H198" s="30">
        <v>11244.0</v>
      </c>
      <c r="I198" s="31">
        <f t="shared" si="29"/>
        <v>0.65163827</v>
      </c>
      <c r="J198" s="32">
        <f t="shared" si="30"/>
        <v>0.3144845664</v>
      </c>
      <c r="K198" s="33">
        <f t="shared" si="31"/>
        <v>0.03387716365</v>
      </c>
      <c r="L198" s="31">
        <f t="shared" si="5"/>
        <v>0.3371537036</v>
      </c>
      <c r="M198" s="51">
        <v>0.176</v>
      </c>
      <c r="N198" s="35">
        <f t="shared" si="38"/>
        <v>0.1611537036</v>
      </c>
      <c r="O198" s="36">
        <v>407896.0</v>
      </c>
      <c r="P198" s="37">
        <f t="shared" si="35"/>
        <v>0.8137000608</v>
      </c>
      <c r="Q198" s="37"/>
    </row>
    <row r="199">
      <c r="A199" s="23" t="s">
        <v>292</v>
      </c>
      <c r="B199" s="24">
        <v>7.0</v>
      </c>
      <c r="C199" s="25" t="s">
        <v>193</v>
      </c>
      <c r="D199" s="58" t="s">
        <v>299</v>
      </c>
      <c r="E199" s="59" t="s">
        <v>18</v>
      </c>
      <c r="F199" s="28">
        <v>190637.0</v>
      </c>
      <c r="G199" s="29">
        <v>0.0</v>
      </c>
      <c r="H199" s="30">
        <v>2481.0</v>
      </c>
      <c r="I199" s="31">
        <f t="shared" si="29"/>
        <v>0.9871529324</v>
      </c>
      <c r="J199" s="32">
        <f t="shared" si="30"/>
        <v>0</v>
      </c>
      <c r="K199" s="33">
        <f t="shared" si="31"/>
        <v>0.0128470676</v>
      </c>
      <c r="L199" s="31">
        <f t="shared" si="5"/>
        <v>0.9871529324</v>
      </c>
      <c r="M199" s="45">
        <v>0.712</v>
      </c>
      <c r="N199" s="46" t="s">
        <v>35</v>
      </c>
      <c r="O199" s="36">
        <v>306116.0</v>
      </c>
      <c r="P199" s="37">
        <f t="shared" si="35"/>
        <v>0.6308654236</v>
      </c>
      <c r="Q199" s="37"/>
    </row>
    <row r="200">
      <c r="A200" s="23" t="s">
        <v>292</v>
      </c>
      <c r="B200" s="24">
        <v>8.0</v>
      </c>
      <c r="C200" s="25" t="s">
        <v>231</v>
      </c>
      <c r="D200" s="60" t="s">
        <v>300</v>
      </c>
      <c r="E200" s="61" t="s">
        <v>18</v>
      </c>
      <c r="F200" s="28">
        <v>162613.0</v>
      </c>
      <c r="G200" s="29">
        <v>0.0</v>
      </c>
      <c r="H200" s="30">
        <v>1310.0</v>
      </c>
      <c r="I200" s="31">
        <f t="shared" si="29"/>
        <v>0.992008443</v>
      </c>
      <c r="J200" s="32">
        <f t="shared" si="30"/>
        <v>0</v>
      </c>
      <c r="K200" s="33">
        <f t="shared" si="31"/>
        <v>0.007991557012</v>
      </c>
      <c r="L200" s="31">
        <f t="shared" si="5"/>
        <v>0.992008443</v>
      </c>
      <c r="M200" s="45">
        <v>0.256</v>
      </c>
      <c r="N200" s="46" t="s">
        <v>35</v>
      </c>
      <c r="O200" s="36">
        <v>389135.0</v>
      </c>
      <c r="P200" s="37">
        <f t="shared" si="35"/>
        <v>0.4212496948</v>
      </c>
      <c r="Q200" s="37"/>
    </row>
    <row r="201">
      <c r="A201" s="23" t="s">
        <v>292</v>
      </c>
      <c r="B201" s="24">
        <v>9.0</v>
      </c>
      <c r="C201" s="25" t="s">
        <v>55</v>
      </c>
      <c r="D201" s="60" t="s">
        <v>301</v>
      </c>
      <c r="E201" s="61" t="s">
        <v>18</v>
      </c>
      <c r="F201" s="28">
        <v>190213.0</v>
      </c>
      <c r="G201" s="29">
        <v>130424.0</v>
      </c>
      <c r="H201" s="30">
        <v>0.0</v>
      </c>
      <c r="I201" s="31">
        <f t="shared" si="29"/>
        <v>0.5932347171</v>
      </c>
      <c r="J201" s="32">
        <f t="shared" si="30"/>
        <v>0.4067652829</v>
      </c>
      <c r="K201" s="33">
        <f t="shared" si="31"/>
        <v>0</v>
      </c>
      <c r="L201" s="31">
        <f t="shared" si="5"/>
        <v>0.1864694343</v>
      </c>
      <c r="M201" s="45">
        <v>0.106</v>
      </c>
      <c r="N201" s="35">
        <f t="shared" ref="N201:N213" si="39">L201-M201</f>
        <v>0.08046943428</v>
      </c>
      <c r="O201" s="36">
        <v>397353.0</v>
      </c>
      <c r="P201" s="37">
        <f t="shared" si="35"/>
        <v>0.806932375</v>
      </c>
      <c r="Q201" s="37"/>
    </row>
    <row r="202">
      <c r="A202" s="23" t="s">
        <v>302</v>
      </c>
      <c r="B202" s="24">
        <v>1.0</v>
      </c>
      <c r="C202" s="25" t="s">
        <v>38</v>
      </c>
      <c r="D202" s="26" t="s">
        <v>303</v>
      </c>
      <c r="E202" s="27" t="s">
        <v>23</v>
      </c>
      <c r="F202" s="28">
        <v>144203.0</v>
      </c>
      <c r="G202" s="29">
        <v>185752.0</v>
      </c>
      <c r="H202" s="30">
        <v>0.0</v>
      </c>
      <c r="I202" s="31">
        <f t="shared" si="29"/>
        <v>0.437038384</v>
      </c>
      <c r="J202" s="32">
        <f t="shared" si="30"/>
        <v>0.562961616</v>
      </c>
      <c r="K202" s="33">
        <f t="shared" si="31"/>
        <v>0</v>
      </c>
      <c r="L202" s="31">
        <f t="shared" si="5"/>
        <v>-0.125923232</v>
      </c>
      <c r="M202" s="34">
        <v>-0.213</v>
      </c>
      <c r="N202" s="35">
        <f t="shared" si="39"/>
        <v>0.08707676804</v>
      </c>
      <c r="O202" s="36">
        <v>364608.0</v>
      </c>
      <c r="P202" s="37">
        <f t="shared" si="35"/>
        <v>0.9049582017</v>
      </c>
      <c r="Q202" s="37"/>
    </row>
    <row r="203">
      <c r="A203" s="23" t="s">
        <v>302</v>
      </c>
      <c r="B203" s="24">
        <v>2.0</v>
      </c>
      <c r="C203" s="25" t="s">
        <v>38</v>
      </c>
      <c r="D203" s="26" t="s">
        <v>304</v>
      </c>
      <c r="E203" s="27" t="s">
        <v>23</v>
      </c>
      <c r="F203" s="28">
        <v>131195.0</v>
      </c>
      <c r="G203" s="29">
        <v>168843.0</v>
      </c>
      <c r="H203" s="30">
        <v>5226.0</v>
      </c>
      <c r="I203" s="31">
        <f t="shared" si="29"/>
        <v>0.4297755386</v>
      </c>
      <c r="J203" s="32">
        <f t="shared" si="30"/>
        <v>0.5531048535</v>
      </c>
      <c r="K203" s="33">
        <f t="shared" si="31"/>
        <v>0.01711960795</v>
      </c>
      <c r="L203" s="31">
        <f t="shared" si="5"/>
        <v>-0.123329315</v>
      </c>
      <c r="M203" s="34">
        <v>-0.173</v>
      </c>
      <c r="N203" s="35">
        <f t="shared" si="39"/>
        <v>0.04967068505</v>
      </c>
      <c r="O203" s="36">
        <v>350571.0</v>
      </c>
      <c r="P203" s="37">
        <f t="shared" si="35"/>
        <v>0.8707622707</v>
      </c>
      <c r="Q203" s="37"/>
    </row>
    <row r="204">
      <c r="A204" s="23" t="s">
        <v>302</v>
      </c>
      <c r="B204" s="24">
        <v>3.0</v>
      </c>
      <c r="C204" s="25" t="s">
        <v>150</v>
      </c>
      <c r="D204" s="26" t="s">
        <v>305</v>
      </c>
      <c r="E204" s="27" t="s">
        <v>23</v>
      </c>
      <c r="F204" s="28">
        <v>124981.0</v>
      </c>
      <c r="G204" s="29">
        <v>162038.0</v>
      </c>
      <c r="H204" s="30">
        <v>7163.0</v>
      </c>
      <c r="I204" s="31">
        <f t="shared" si="29"/>
        <v>0.4248424445</v>
      </c>
      <c r="J204" s="32">
        <f t="shared" si="30"/>
        <v>0.5508086831</v>
      </c>
      <c r="K204" s="33">
        <f t="shared" si="31"/>
        <v>0.02434887247</v>
      </c>
      <c r="L204" s="31">
        <f t="shared" si="5"/>
        <v>-0.1259662386</v>
      </c>
      <c r="M204" s="34">
        <v>-0.094</v>
      </c>
      <c r="N204" s="35">
        <f t="shared" si="39"/>
        <v>-0.03196623859</v>
      </c>
      <c r="O204" s="36">
        <v>349707.0</v>
      </c>
      <c r="P204" s="37">
        <f t="shared" si="35"/>
        <v>0.8412242249</v>
      </c>
      <c r="Q204" s="37"/>
    </row>
    <row r="205">
      <c r="A205" s="23" t="s">
        <v>302</v>
      </c>
      <c r="B205" s="24">
        <v>4.0</v>
      </c>
      <c r="C205" s="25" t="s">
        <v>72</v>
      </c>
      <c r="D205" s="26" t="s">
        <v>306</v>
      </c>
      <c r="E205" s="27" t="s">
        <v>23</v>
      </c>
      <c r="F205" s="28">
        <v>106539.0</v>
      </c>
      <c r="G205" s="29">
        <v>178511.0</v>
      </c>
      <c r="H205" s="30">
        <v>0.0</v>
      </c>
      <c r="I205" s="31">
        <f t="shared" si="29"/>
        <v>0.3737554815</v>
      </c>
      <c r="J205" s="32">
        <f t="shared" si="30"/>
        <v>0.6262445185</v>
      </c>
      <c r="K205" s="33">
        <f t="shared" si="31"/>
        <v>0</v>
      </c>
      <c r="L205" s="31">
        <f t="shared" si="5"/>
        <v>-0.252489037</v>
      </c>
      <c r="M205" s="34">
        <v>-0.248</v>
      </c>
      <c r="N205" s="35">
        <f t="shared" si="39"/>
        <v>-0.004489037011</v>
      </c>
      <c r="O205" s="36">
        <v>328832.0</v>
      </c>
      <c r="P205" s="37">
        <f t="shared" si="35"/>
        <v>0.8668560237</v>
      </c>
      <c r="Q205" s="37"/>
    </row>
    <row r="206">
      <c r="A206" s="23" t="s">
        <v>302</v>
      </c>
      <c r="B206" s="24">
        <v>5.0</v>
      </c>
      <c r="C206" s="25" t="s">
        <v>70</v>
      </c>
      <c r="D206" s="60" t="s">
        <v>307</v>
      </c>
      <c r="E206" s="61" t="s">
        <v>18</v>
      </c>
      <c r="F206" s="28">
        <v>164521.0</v>
      </c>
      <c r="G206" s="29">
        <v>99269.0</v>
      </c>
      <c r="H206" s="30">
        <v>12645.0</v>
      </c>
      <c r="I206" s="31">
        <f t="shared" si="29"/>
        <v>0.5951525675</v>
      </c>
      <c r="J206" s="32">
        <f t="shared" si="30"/>
        <v>0.3591043102</v>
      </c>
      <c r="K206" s="33">
        <f t="shared" si="31"/>
        <v>0.04574312225</v>
      </c>
      <c r="L206" s="31">
        <f t="shared" si="5"/>
        <v>0.2360482573</v>
      </c>
      <c r="M206" s="45">
        <v>0.043</v>
      </c>
      <c r="N206" s="35">
        <f t="shared" si="39"/>
        <v>0.1930482573</v>
      </c>
      <c r="O206" s="36">
        <v>327971.0</v>
      </c>
      <c r="P206" s="37">
        <f t="shared" si="35"/>
        <v>0.8428641557</v>
      </c>
      <c r="Q206" s="37"/>
    </row>
    <row r="207">
      <c r="A207" s="23" t="s">
        <v>302</v>
      </c>
      <c r="B207" s="24">
        <v>6.0</v>
      </c>
      <c r="C207" s="25" t="s">
        <v>138</v>
      </c>
      <c r="D207" s="26" t="s">
        <v>308</v>
      </c>
      <c r="E207" s="27" t="s">
        <v>23</v>
      </c>
      <c r="F207" s="28">
        <v>134069.0</v>
      </c>
      <c r="G207" s="29">
        <v>147437.0</v>
      </c>
      <c r="H207" s="30">
        <v>11923.0</v>
      </c>
      <c r="I207" s="31">
        <f t="shared" si="29"/>
        <v>0.456904396</v>
      </c>
      <c r="J207" s="32">
        <f t="shared" si="30"/>
        <v>0.5024622651</v>
      </c>
      <c r="K207" s="33">
        <f t="shared" si="31"/>
        <v>0.0406333389</v>
      </c>
      <c r="L207" s="31">
        <f t="shared" si="5"/>
        <v>-0.04555786919</v>
      </c>
      <c r="M207" s="34">
        <v>-0.084</v>
      </c>
      <c r="N207" s="35">
        <f t="shared" si="39"/>
        <v>0.03844213081</v>
      </c>
      <c r="O207" s="36">
        <v>332772.0</v>
      </c>
      <c r="P207" s="37">
        <f t="shared" si="35"/>
        <v>0.8817719039</v>
      </c>
      <c r="Q207" s="37"/>
    </row>
    <row r="208">
      <c r="A208" s="23" t="s">
        <v>302</v>
      </c>
      <c r="B208" s="24">
        <v>7.0</v>
      </c>
      <c r="C208" s="25" t="s">
        <v>60</v>
      </c>
      <c r="D208" s="26" t="s">
        <v>309</v>
      </c>
      <c r="E208" s="27" t="s">
        <v>23</v>
      </c>
      <c r="F208" s="28">
        <v>136410.0</v>
      </c>
      <c r="G208" s="29">
        <v>158885.0</v>
      </c>
      <c r="H208" s="30">
        <v>0.0</v>
      </c>
      <c r="I208" s="31">
        <f t="shared" si="29"/>
        <v>0.4619448348</v>
      </c>
      <c r="J208" s="32">
        <f t="shared" si="30"/>
        <v>0.5380551652</v>
      </c>
      <c r="K208" s="33">
        <f t="shared" si="31"/>
        <v>0</v>
      </c>
      <c r="L208" s="31">
        <f t="shared" si="5"/>
        <v>-0.07611033035</v>
      </c>
      <c r="M208" s="34">
        <v>-0.17</v>
      </c>
      <c r="N208" s="35">
        <f t="shared" si="39"/>
        <v>0.09388966965</v>
      </c>
      <c r="O208" s="36">
        <v>340831.0</v>
      </c>
      <c r="P208" s="37">
        <f t="shared" si="35"/>
        <v>0.8663971294</v>
      </c>
      <c r="Q208" s="37"/>
    </row>
    <row r="209">
      <c r="A209" s="23" t="s">
        <v>302</v>
      </c>
      <c r="B209" s="24">
        <v>8.0</v>
      </c>
      <c r="C209" s="25" t="s">
        <v>138</v>
      </c>
      <c r="D209" s="64" t="s">
        <v>310</v>
      </c>
      <c r="E209" s="65" t="s">
        <v>18</v>
      </c>
      <c r="F209" s="28">
        <v>172878.0</v>
      </c>
      <c r="G209" s="29">
        <v>159804.0</v>
      </c>
      <c r="H209" s="30">
        <f>6302+2626</f>
        <v>8928</v>
      </c>
      <c r="I209" s="31">
        <f t="shared" si="29"/>
        <v>0.5060683235</v>
      </c>
      <c r="J209" s="32">
        <f t="shared" si="30"/>
        <v>0.4677966102</v>
      </c>
      <c r="K209" s="33">
        <f t="shared" si="31"/>
        <v>0.0261350663</v>
      </c>
      <c r="L209" s="31">
        <f t="shared" si="5"/>
        <v>0.03827171336</v>
      </c>
      <c r="M209" s="34">
        <v>-0.067</v>
      </c>
      <c r="N209" s="35">
        <f t="shared" si="39"/>
        <v>0.1052717134</v>
      </c>
      <c r="O209" s="36">
        <v>377432.0</v>
      </c>
      <c r="P209" s="37">
        <f t="shared" si="35"/>
        <v>0.9050901884</v>
      </c>
      <c r="Q209" s="37"/>
    </row>
    <row r="210">
      <c r="A210" s="23" t="s">
        <v>302</v>
      </c>
      <c r="B210" s="24">
        <v>9.0</v>
      </c>
      <c r="C210" s="25" t="s">
        <v>55</v>
      </c>
      <c r="D210" s="58" t="s">
        <v>311</v>
      </c>
      <c r="E210" s="59" t="s">
        <v>18</v>
      </c>
      <c r="F210" s="28">
        <v>181844.0</v>
      </c>
      <c r="G210" s="29">
        <v>112309.0</v>
      </c>
      <c r="H210" s="30">
        <f>6962+4003</f>
        <v>10965</v>
      </c>
      <c r="I210" s="31">
        <f t="shared" si="29"/>
        <v>0.5959792605</v>
      </c>
      <c r="J210" s="32">
        <f t="shared" si="30"/>
        <v>0.3680838233</v>
      </c>
      <c r="K210" s="33">
        <f t="shared" si="31"/>
        <v>0.03593691621</v>
      </c>
      <c r="L210" s="31">
        <f t="shared" si="5"/>
        <v>0.2278954372</v>
      </c>
      <c r="M210" s="45">
        <v>0.077</v>
      </c>
      <c r="N210" s="35">
        <f t="shared" si="39"/>
        <v>0.1508954372</v>
      </c>
      <c r="O210" s="36">
        <v>355063.0</v>
      </c>
      <c r="P210" s="37">
        <f t="shared" si="35"/>
        <v>0.8593348223</v>
      </c>
      <c r="Q210" s="37"/>
    </row>
    <row r="211">
      <c r="A211" s="23" t="s">
        <v>302</v>
      </c>
      <c r="B211" s="24">
        <v>10.0</v>
      </c>
      <c r="C211" s="25" t="s">
        <v>53</v>
      </c>
      <c r="D211" s="26" t="s">
        <v>312</v>
      </c>
      <c r="E211" s="27" t="s">
        <v>23</v>
      </c>
      <c r="F211" s="28">
        <v>106098.0</v>
      </c>
      <c r="G211" s="29">
        <v>182870.0</v>
      </c>
      <c r="H211" s="30">
        <f>11373+2899                </f>
        <v>14272</v>
      </c>
      <c r="I211" s="31">
        <f t="shared" si="29"/>
        <v>0.3498812822</v>
      </c>
      <c r="J211" s="32">
        <f t="shared" si="30"/>
        <v>0.6030536868</v>
      </c>
      <c r="K211" s="33">
        <f t="shared" si="31"/>
        <v>0.047065031</v>
      </c>
      <c r="L211" s="31">
        <f t="shared" si="5"/>
        <v>-0.2531724047</v>
      </c>
      <c r="M211" s="34">
        <v>-0.322</v>
      </c>
      <c r="N211" s="35">
        <f t="shared" si="39"/>
        <v>0.0688275953</v>
      </c>
      <c r="O211" s="36">
        <v>357907.0</v>
      </c>
      <c r="P211" s="37">
        <f t="shared" si="35"/>
        <v>0.8472592042</v>
      </c>
      <c r="Q211" s="37"/>
    </row>
    <row r="212">
      <c r="A212" s="23" t="s">
        <v>302</v>
      </c>
      <c r="B212" s="24">
        <v>11.0</v>
      </c>
      <c r="C212" s="25" t="s">
        <v>138</v>
      </c>
      <c r="D212" s="64" t="s">
        <v>313</v>
      </c>
      <c r="E212" s="65" t="s">
        <v>18</v>
      </c>
      <c r="F212" s="28">
        <v>179976.0</v>
      </c>
      <c r="G212" s="29">
        <v>155331.0</v>
      </c>
      <c r="H212" s="30">
        <f>5754+4696                </f>
        <v>10450</v>
      </c>
      <c r="I212" s="31">
        <f t="shared" si="29"/>
        <v>0.5205274224</v>
      </c>
      <c r="J212" s="32">
        <f t="shared" si="30"/>
        <v>0.4492490391</v>
      </c>
      <c r="K212" s="33">
        <f t="shared" si="31"/>
        <v>0.0302235385</v>
      </c>
      <c r="L212" s="31">
        <f t="shared" si="5"/>
        <v>0.07127838337</v>
      </c>
      <c r="M212" s="34">
        <v>-0.044</v>
      </c>
      <c r="N212" s="35">
        <f t="shared" si="39"/>
        <v>0.1152783834</v>
      </c>
      <c r="O212" s="36">
        <v>392959.0</v>
      </c>
      <c r="P212" s="37">
        <f t="shared" si="35"/>
        <v>0.8798805982</v>
      </c>
      <c r="Q212" s="37"/>
    </row>
    <row r="213">
      <c r="A213" s="23" t="s">
        <v>302</v>
      </c>
      <c r="B213" s="24">
        <v>12.0</v>
      </c>
      <c r="C213" s="25" t="s">
        <v>145</v>
      </c>
      <c r="D213" s="60" t="s">
        <v>314</v>
      </c>
      <c r="E213" s="61" t="s">
        <v>18</v>
      </c>
      <c r="F213" s="28">
        <v>183063.0</v>
      </c>
      <c r="G213" s="29">
        <v>74483.0</v>
      </c>
      <c r="H213" s="30">
        <f>5864+1991                </f>
        <v>7855</v>
      </c>
      <c r="I213" s="31">
        <f t="shared" si="29"/>
        <v>0.6897600235</v>
      </c>
      <c r="J213" s="32">
        <f t="shared" si="30"/>
        <v>0.280643253</v>
      </c>
      <c r="K213" s="33">
        <f t="shared" si="31"/>
        <v>0.02959672345</v>
      </c>
      <c r="L213" s="31">
        <f t="shared" si="5"/>
        <v>0.4091167705</v>
      </c>
      <c r="M213" s="45">
        <v>0.262</v>
      </c>
      <c r="N213" s="35">
        <f t="shared" si="39"/>
        <v>0.1471167705</v>
      </c>
      <c r="O213" s="36">
        <v>340042.0</v>
      </c>
      <c r="P213" s="37">
        <f t="shared" si="35"/>
        <v>0.7804947624</v>
      </c>
      <c r="Q213" s="37"/>
    </row>
    <row r="214">
      <c r="A214" s="23" t="s">
        <v>302</v>
      </c>
      <c r="B214" s="24">
        <v>13.0</v>
      </c>
      <c r="C214" s="25" t="s">
        <v>315</v>
      </c>
      <c r="D214" s="58" t="s">
        <v>316</v>
      </c>
      <c r="E214" s="59" t="s">
        <v>18</v>
      </c>
      <c r="F214" s="28">
        <v>137495.0</v>
      </c>
      <c r="G214" s="29">
        <v>0.0</v>
      </c>
      <c r="H214" s="30">
        <f>18130+6555</f>
        <v>24685</v>
      </c>
      <c r="I214" s="31">
        <f t="shared" si="29"/>
        <v>0.8477925761</v>
      </c>
      <c r="J214" s="32">
        <f t="shared" si="30"/>
        <v>0</v>
      </c>
      <c r="K214" s="33">
        <f t="shared" si="31"/>
        <v>0.1522074239</v>
      </c>
      <c r="L214" s="31">
        <f t="shared" si="5"/>
        <v>0.8477925761</v>
      </c>
      <c r="M214" s="45">
        <v>0.606</v>
      </c>
      <c r="N214" s="46" t="s">
        <v>35</v>
      </c>
      <c r="O214" s="36">
        <v>265457.0</v>
      </c>
      <c r="P214" s="37">
        <f t="shared" si="35"/>
        <v>0.6109464056</v>
      </c>
      <c r="Q214" s="37"/>
    </row>
    <row r="215">
      <c r="A215" s="23" t="s">
        <v>302</v>
      </c>
      <c r="B215" s="24">
        <v>14.0</v>
      </c>
      <c r="C215" s="25" t="s">
        <v>317</v>
      </c>
      <c r="D215" s="60" t="s">
        <v>318</v>
      </c>
      <c r="E215" s="61" t="s">
        <v>18</v>
      </c>
      <c r="F215" s="28">
        <v>204847.0</v>
      </c>
      <c r="G215" s="29">
        <v>40803.0</v>
      </c>
      <c r="H215" s="30">
        <v>4554.0</v>
      </c>
      <c r="I215" s="31">
        <f t="shared" si="29"/>
        <v>0.8187199245</v>
      </c>
      <c r="J215" s="32">
        <f t="shared" si="30"/>
        <v>0.1630789276</v>
      </c>
      <c r="K215" s="33">
        <f t="shared" si="31"/>
        <v>0.01820114786</v>
      </c>
      <c r="L215" s="31">
        <f t="shared" si="5"/>
        <v>0.6556409969</v>
      </c>
      <c r="M215" s="45">
        <v>0.609</v>
      </c>
      <c r="N215" s="35">
        <f t="shared" ref="N215:N224" si="40">L215-M215</f>
        <v>0.04664099695</v>
      </c>
      <c r="O215" s="36">
        <v>318900.0</v>
      </c>
      <c r="P215" s="37">
        <f t="shared" si="35"/>
        <v>0.7845845093</v>
      </c>
      <c r="Q215" s="37"/>
    </row>
    <row r="216">
      <c r="A216" s="23" t="s">
        <v>319</v>
      </c>
      <c r="B216" s="24">
        <v>1.0</v>
      </c>
      <c r="C216" s="25" t="s">
        <v>185</v>
      </c>
      <c r="D216" s="66" t="s">
        <v>320</v>
      </c>
      <c r="E216" s="67" t="s">
        <v>23</v>
      </c>
      <c r="F216" s="28">
        <v>144891.0</v>
      </c>
      <c r="G216" s="29">
        <v>146202.0</v>
      </c>
      <c r="H216" s="30">
        <v>0.0</v>
      </c>
      <c r="I216" s="31">
        <f t="shared" si="29"/>
        <v>0.4977481423</v>
      </c>
      <c r="J216" s="32">
        <f t="shared" si="30"/>
        <v>0.5022518577</v>
      </c>
      <c r="K216" s="33">
        <f t="shared" si="31"/>
        <v>0</v>
      </c>
      <c r="L216" s="31">
        <f t="shared" si="5"/>
        <v>-0.004503715307</v>
      </c>
      <c r="M216" s="34">
        <v>-0.148</v>
      </c>
      <c r="N216" s="35">
        <f t="shared" si="40"/>
        <v>0.1434962847</v>
      </c>
      <c r="O216" s="36">
        <v>343735.0</v>
      </c>
      <c r="P216" s="37">
        <f t="shared" si="35"/>
        <v>0.8468529536</v>
      </c>
      <c r="Q216" s="37"/>
    </row>
    <row r="217">
      <c r="A217" s="23" t="s">
        <v>319</v>
      </c>
      <c r="B217" s="24">
        <v>2.0</v>
      </c>
      <c r="C217" s="25" t="s">
        <v>41</v>
      </c>
      <c r="D217" s="64" t="s">
        <v>321</v>
      </c>
      <c r="E217" s="65" t="s">
        <v>18</v>
      </c>
      <c r="F217" s="28">
        <v>177971.0</v>
      </c>
      <c r="G217" s="29">
        <v>159373.0</v>
      </c>
      <c r="H217" s="30">
        <v>0.0</v>
      </c>
      <c r="I217" s="31">
        <f t="shared" si="29"/>
        <v>0.5275653339</v>
      </c>
      <c r="J217" s="32">
        <f t="shared" si="30"/>
        <v>0.4724346661</v>
      </c>
      <c r="K217" s="33">
        <f t="shared" si="31"/>
        <v>0</v>
      </c>
      <c r="L217" s="31">
        <f t="shared" si="5"/>
        <v>0.0551306678</v>
      </c>
      <c r="M217" s="34">
        <v>-0.012</v>
      </c>
      <c r="N217" s="35">
        <f t="shared" si="40"/>
        <v>0.0671306678</v>
      </c>
      <c r="O217" s="36">
        <v>381647.0</v>
      </c>
      <c r="P217" s="37">
        <f t="shared" si="35"/>
        <v>0.8839162891</v>
      </c>
      <c r="Q217" s="37"/>
    </row>
    <row r="218">
      <c r="A218" s="23" t="s">
        <v>319</v>
      </c>
      <c r="B218" s="24">
        <v>3.0</v>
      </c>
      <c r="C218" s="25" t="s">
        <v>252</v>
      </c>
      <c r="D218" s="64" t="s">
        <v>322</v>
      </c>
      <c r="E218" s="65" t="s">
        <v>18</v>
      </c>
      <c r="F218" s="28">
        <v>202402.0</v>
      </c>
      <c r="G218" s="29">
        <v>160839.0</v>
      </c>
      <c r="H218" s="30">
        <v>0.0</v>
      </c>
      <c r="I218" s="31">
        <f t="shared" si="29"/>
        <v>0.557211328</v>
      </c>
      <c r="J218" s="32">
        <f t="shared" si="30"/>
        <v>0.442788672</v>
      </c>
      <c r="K218" s="33">
        <f t="shared" si="31"/>
        <v>0</v>
      </c>
      <c r="L218" s="31">
        <f t="shared" si="5"/>
        <v>0.114422656</v>
      </c>
      <c r="M218" s="45">
        <v>0.094</v>
      </c>
      <c r="N218" s="35">
        <f t="shared" si="40"/>
        <v>0.02042265603</v>
      </c>
      <c r="O218" s="36">
        <v>401670.0</v>
      </c>
      <c r="P218" s="37">
        <f t="shared" si="35"/>
        <v>0.904326935</v>
      </c>
      <c r="Q218" s="37"/>
    </row>
    <row r="219">
      <c r="A219" s="23" t="s">
        <v>319</v>
      </c>
      <c r="B219" s="24">
        <v>4.0</v>
      </c>
      <c r="C219" s="25" t="s">
        <v>145</v>
      </c>
      <c r="D219" s="60" t="s">
        <v>323</v>
      </c>
      <c r="E219" s="61" t="s">
        <v>18</v>
      </c>
      <c r="F219" s="28">
        <v>216740.0</v>
      </c>
      <c r="G219" s="29">
        <v>97723.0</v>
      </c>
      <c r="H219" s="30">
        <v>13772.0</v>
      </c>
      <c r="I219" s="31">
        <f t="shared" si="29"/>
        <v>0.6603195881</v>
      </c>
      <c r="J219" s="32">
        <f t="shared" si="30"/>
        <v>0.2977226682</v>
      </c>
      <c r="K219" s="33">
        <f t="shared" si="31"/>
        <v>0.04195774369</v>
      </c>
      <c r="L219" s="31">
        <f t="shared" si="5"/>
        <v>0.3625969199</v>
      </c>
      <c r="M219" s="45">
        <v>0.306</v>
      </c>
      <c r="N219" s="35">
        <f t="shared" si="40"/>
        <v>0.05659691989</v>
      </c>
      <c r="O219" s="36">
        <v>367654.0</v>
      </c>
      <c r="P219" s="37">
        <f t="shared" si="35"/>
        <v>0.8927823443</v>
      </c>
      <c r="Q219" s="37"/>
    </row>
    <row r="220">
      <c r="A220" s="23" t="s">
        <v>319</v>
      </c>
      <c r="B220" s="24">
        <v>5.0</v>
      </c>
      <c r="C220" s="25" t="s">
        <v>289</v>
      </c>
      <c r="D220" s="58" t="s">
        <v>324</v>
      </c>
      <c r="E220" s="59" t="s">
        <v>18</v>
      </c>
      <c r="F220" s="28">
        <v>267690.0</v>
      </c>
      <c r="G220" s="29">
        <v>74437.0</v>
      </c>
      <c r="H220" s="30">
        <v>0.0</v>
      </c>
      <c r="I220" s="31">
        <f t="shared" si="29"/>
        <v>0.7824287472</v>
      </c>
      <c r="J220" s="32">
        <f t="shared" si="30"/>
        <v>0.2175712528</v>
      </c>
      <c r="K220" s="33">
        <f t="shared" si="31"/>
        <v>0</v>
      </c>
      <c r="L220" s="31">
        <f t="shared" si="5"/>
        <v>0.5648574944</v>
      </c>
      <c r="M220" s="45">
        <v>0.547</v>
      </c>
      <c r="N220" s="35">
        <f t="shared" si="40"/>
        <v>0.01785749444</v>
      </c>
      <c r="O220" s="36">
        <v>374560.0</v>
      </c>
      <c r="P220" s="37">
        <f t="shared" si="35"/>
        <v>0.9134104015</v>
      </c>
      <c r="Q220" s="37"/>
    </row>
    <row r="221">
      <c r="A221" s="23" t="s">
        <v>319</v>
      </c>
      <c r="B221" s="24">
        <v>6.0</v>
      </c>
      <c r="C221" s="25" t="s">
        <v>325</v>
      </c>
      <c r="D221" s="26" t="s">
        <v>326</v>
      </c>
      <c r="E221" s="27" t="s">
        <v>23</v>
      </c>
      <c r="F221" s="28">
        <v>122333.0</v>
      </c>
      <c r="G221" s="29">
        <v>192945.0</v>
      </c>
      <c r="H221" s="30">
        <v>0.0</v>
      </c>
      <c r="I221" s="31">
        <f t="shared" si="29"/>
        <v>0.3880162904</v>
      </c>
      <c r="J221" s="32">
        <f t="shared" si="30"/>
        <v>0.6119837096</v>
      </c>
      <c r="K221" s="33">
        <f t="shared" si="31"/>
        <v>0</v>
      </c>
      <c r="L221" s="31">
        <f t="shared" si="5"/>
        <v>-0.2239674192</v>
      </c>
      <c r="M221" s="34">
        <v>-0.255</v>
      </c>
      <c r="N221" s="35">
        <f t="shared" si="40"/>
        <v>0.03103258077</v>
      </c>
      <c r="O221" s="36">
        <v>373920.0</v>
      </c>
      <c r="P221" s="37">
        <f t="shared" si="35"/>
        <v>0.843169662</v>
      </c>
      <c r="Q221" s="37"/>
    </row>
    <row r="222">
      <c r="A222" s="23" t="s">
        <v>319</v>
      </c>
      <c r="B222" s="24">
        <v>7.0</v>
      </c>
      <c r="C222" s="25" t="s">
        <v>325</v>
      </c>
      <c r="D222" s="60" t="s">
        <v>327</v>
      </c>
      <c r="E222" s="61" t="s">
        <v>18</v>
      </c>
      <c r="F222" s="28">
        <v>146670.0</v>
      </c>
      <c r="G222" s="29">
        <v>134662.0</v>
      </c>
      <c r="H222" s="30">
        <v>0.0</v>
      </c>
      <c r="I222" s="31">
        <f t="shared" si="29"/>
        <v>0.5213413334</v>
      </c>
      <c r="J222" s="32">
        <f t="shared" si="30"/>
        <v>0.4786586666</v>
      </c>
      <c r="K222" s="33">
        <f t="shared" si="31"/>
        <v>0</v>
      </c>
      <c r="L222" s="31">
        <f t="shared" si="5"/>
        <v>0.04268266674</v>
      </c>
      <c r="M222" s="34">
        <v>-0.305</v>
      </c>
      <c r="N222" s="35">
        <f t="shared" si="40"/>
        <v>0.3476826667</v>
      </c>
      <c r="O222" s="36">
        <v>339286.0</v>
      </c>
      <c r="P222" s="37">
        <f t="shared" si="35"/>
        <v>0.8291883544</v>
      </c>
      <c r="Q222" s="37"/>
    </row>
    <row r="223">
      <c r="A223" s="23" t="s">
        <v>319</v>
      </c>
      <c r="B223" s="24">
        <v>8.0</v>
      </c>
      <c r="C223" s="25" t="s">
        <v>138</v>
      </c>
      <c r="D223" s="66" t="s">
        <v>328</v>
      </c>
      <c r="E223" s="67" t="s">
        <v>23</v>
      </c>
      <c r="F223" s="28">
        <v>141972.0</v>
      </c>
      <c r="G223" s="29">
        <v>159388.0</v>
      </c>
      <c r="H223" s="30">
        <v>12768.0</v>
      </c>
      <c r="I223" s="31">
        <f t="shared" si="29"/>
        <v>0.4519558906</v>
      </c>
      <c r="J223" s="32">
        <f t="shared" si="30"/>
        <v>0.507398258</v>
      </c>
      <c r="K223" s="33">
        <f t="shared" si="31"/>
        <v>0.04064585137</v>
      </c>
      <c r="L223" s="31">
        <f t="shared" si="5"/>
        <v>-0.05544236744</v>
      </c>
      <c r="M223" s="34">
        <v>-0.155</v>
      </c>
      <c r="N223" s="35">
        <f t="shared" si="40"/>
        <v>0.09955763256</v>
      </c>
      <c r="O223" s="36">
        <v>362341.0</v>
      </c>
      <c r="P223" s="37">
        <f t="shared" si="35"/>
        <v>0.8669402579</v>
      </c>
      <c r="Q223" s="37"/>
    </row>
    <row r="224">
      <c r="A224" s="23" t="s">
        <v>329</v>
      </c>
      <c r="B224" s="24">
        <v>1.0</v>
      </c>
      <c r="C224" s="25" t="s">
        <v>24</v>
      </c>
      <c r="D224" s="26" t="s">
        <v>330</v>
      </c>
      <c r="E224" s="27" t="s">
        <v>23</v>
      </c>
      <c r="F224" s="28">
        <v>74241.0</v>
      </c>
      <c r="G224" s="29">
        <v>154447.0</v>
      </c>
      <c r="H224" s="30">
        <v>1611.0</v>
      </c>
      <c r="I224" s="31">
        <f t="shared" si="29"/>
        <v>0.3223678783</v>
      </c>
      <c r="J224" s="32">
        <f t="shared" si="30"/>
        <v>0.6706368677</v>
      </c>
      <c r="K224" s="33">
        <f t="shared" si="31"/>
        <v>0.006995253996</v>
      </c>
      <c r="L224" s="31">
        <f t="shared" si="5"/>
        <v>-0.3482689894</v>
      </c>
      <c r="M224" s="34">
        <v>-0.33</v>
      </c>
      <c r="N224" s="35">
        <f t="shared" si="40"/>
        <v>-0.01826898944</v>
      </c>
      <c r="O224" s="36">
        <v>310621.0</v>
      </c>
      <c r="P224" s="37">
        <f t="shared" si="35"/>
        <v>0.7414147788</v>
      </c>
      <c r="Q224" s="37"/>
    </row>
    <row r="225">
      <c r="A225" s="23" t="s">
        <v>329</v>
      </c>
      <c r="B225" s="24">
        <v>2.0</v>
      </c>
      <c r="C225" s="25" t="s">
        <v>145</v>
      </c>
      <c r="D225" s="60" t="s">
        <v>331</v>
      </c>
      <c r="E225" s="61" t="s">
        <v>18</v>
      </c>
      <c r="F225" s="28">
        <v>148977.0</v>
      </c>
      <c r="G225" s="29">
        <v>0.0</v>
      </c>
      <c r="H225" s="30">
        <f>44921+13398        </f>
        <v>58319</v>
      </c>
      <c r="I225" s="31">
        <f t="shared" si="29"/>
        <v>0.7186679917</v>
      </c>
      <c r="J225" s="32">
        <f t="shared" si="30"/>
        <v>0</v>
      </c>
      <c r="K225" s="33">
        <f t="shared" si="31"/>
        <v>0.2813320083</v>
      </c>
      <c r="L225" s="31">
        <f t="shared" si="5"/>
        <v>0.7186679917</v>
      </c>
      <c r="M225" s="45">
        <v>0.284</v>
      </c>
      <c r="N225" s="46" t="s">
        <v>35</v>
      </c>
      <c r="O225" s="36">
        <v>291419.0</v>
      </c>
      <c r="P225" s="37">
        <f t="shared" si="35"/>
        <v>0.7113331663</v>
      </c>
      <c r="Q225" s="37"/>
    </row>
    <row r="226">
      <c r="A226" s="23" t="s">
        <v>329</v>
      </c>
      <c r="B226" s="24">
        <v>3.0</v>
      </c>
      <c r="C226" s="25" t="s">
        <v>53</v>
      </c>
      <c r="D226" s="62" t="s">
        <v>332</v>
      </c>
      <c r="E226" s="63" t="s">
        <v>23</v>
      </c>
      <c r="F226" s="28">
        <v>90193.0</v>
      </c>
      <c r="G226" s="29">
        <v>155840.0</v>
      </c>
      <c r="H226" s="30">
        <v>2427.0</v>
      </c>
      <c r="I226" s="31">
        <f t="shared" si="29"/>
        <v>0.3630081301</v>
      </c>
      <c r="J226" s="32">
        <f t="shared" si="30"/>
        <v>0.627223698</v>
      </c>
      <c r="K226" s="33">
        <f t="shared" si="31"/>
        <v>0.009768171939</v>
      </c>
      <c r="L226" s="31">
        <f t="shared" si="5"/>
        <v>-0.2642155679</v>
      </c>
      <c r="M226" s="34">
        <v>-0.245</v>
      </c>
      <c r="N226" s="35">
        <f t="shared" ref="N226:N264" si="41">L226-M226</f>
        <v>-0.0192155679</v>
      </c>
      <c r="O226" s="36">
        <v>323862.0</v>
      </c>
      <c r="P226" s="37">
        <f t="shared" si="35"/>
        <v>0.7671786131</v>
      </c>
      <c r="Q226" s="37"/>
    </row>
    <row r="227">
      <c r="A227" s="23" t="s">
        <v>329</v>
      </c>
      <c r="B227" s="24">
        <v>4.0</v>
      </c>
      <c r="C227" s="25" t="s">
        <v>47</v>
      </c>
      <c r="D227" s="26" t="s">
        <v>333</v>
      </c>
      <c r="E227" s="27" t="s">
        <v>23</v>
      </c>
      <c r="F227" s="28">
        <v>56371.0</v>
      </c>
      <c r="G227" s="29">
        <v>133805.0</v>
      </c>
      <c r="H227" s="30">
        <v>2014.0</v>
      </c>
      <c r="I227" s="31">
        <f t="shared" si="29"/>
        <v>0.2933087049</v>
      </c>
      <c r="J227" s="32">
        <f t="shared" si="30"/>
        <v>0.6962120818</v>
      </c>
      <c r="K227" s="33">
        <f t="shared" si="31"/>
        <v>0.01047921328</v>
      </c>
      <c r="L227" s="31">
        <f t="shared" si="5"/>
        <v>-0.4029033769</v>
      </c>
      <c r="M227" s="42">
        <v>-0.411</v>
      </c>
      <c r="N227" s="35">
        <f t="shared" si="41"/>
        <v>0.008096623133</v>
      </c>
      <c r="O227" s="36">
        <v>283455.0</v>
      </c>
      <c r="P227" s="37">
        <f t="shared" si="35"/>
        <v>0.6780264945</v>
      </c>
      <c r="Q227" s="37"/>
    </row>
    <row r="228">
      <c r="A228" s="23" t="s">
        <v>334</v>
      </c>
      <c r="B228" s="24">
        <v>1.0</v>
      </c>
      <c r="C228" s="25" t="s">
        <v>111</v>
      </c>
      <c r="D228" s="60" t="s">
        <v>335</v>
      </c>
      <c r="E228" s="61" t="s">
        <v>18</v>
      </c>
      <c r="F228" s="28">
        <v>216479.0</v>
      </c>
      <c r="G228" s="29">
        <v>45255.0</v>
      </c>
      <c r="H228" s="30">
        <v>8641.0</v>
      </c>
      <c r="I228" s="31">
        <f t="shared" si="29"/>
        <v>0.8006620435</v>
      </c>
      <c r="J228" s="32">
        <f t="shared" si="30"/>
        <v>0.1673786408</v>
      </c>
      <c r="K228" s="33">
        <f t="shared" si="31"/>
        <v>0.03195931577</v>
      </c>
      <c r="L228" s="31">
        <f t="shared" si="5"/>
        <v>0.6332834027</v>
      </c>
      <c r="M228" s="45">
        <v>0.58</v>
      </c>
      <c r="N228" s="35">
        <f t="shared" si="41"/>
        <v>0.05328340268</v>
      </c>
      <c r="O228" s="36">
        <v>320522.0</v>
      </c>
      <c r="P228" s="37">
        <f t="shared" si="35"/>
        <v>0.8435458408</v>
      </c>
      <c r="Q228" s="37"/>
    </row>
    <row r="229">
      <c r="A229" s="23" t="s">
        <v>334</v>
      </c>
      <c r="B229" s="24">
        <v>2.0</v>
      </c>
      <c r="C229" s="25" t="s">
        <v>100</v>
      </c>
      <c r="D229" s="26" t="s">
        <v>336</v>
      </c>
      <c r="E229" s="27" t="s">
        <v>23</v>
      </c>
      <c r="F229" s="28">
        <v>174486.0</v>
      </c>
      <c r="G229" s="29">
        <v>190008.0</v>
      </c>
      <c r="H229" s="30">
        <f>4184+1715        </f>
        <v>5899</v>
      </c>
      <c r="I229" s="31">
        <f t="shared" si="29"/>
        <v>0.4710834168</v>
      </c>
      <c r="J229" s="32">
        <f t="shared" si="30"/>
        <v>0.5129902563</v>
      </c>
      <c r="K229" s="33">
        <f t="shared" si="31"/>
        <v>0.0159263269</v>
      </c>
      <c r="L229" s="31">
        <f t="shared" si="5"/>
        <v>-0.04190683949</v>
      </c>
      <c r="M229" s="34">
        <v>-0.103</v>
      </c>
      <c r="N229" s="35">
        <f t="shared" si="41"/>
        <v>0.06109316051</v>
      </c>
      <c r="O229" s="36">
        <v>421541.0</v>
      </c>
      <c r="P229" s="37">
        <f t="shared" si="35"/>
        <v>0.8786642343</v>
      </c>
      <c r="Q229" s="37"/>
    </row>
    <row r="230">
      <c r="A230" s="23" t="s">
        <v>334</v>
      </c>
      <c r="B230" s="24">
        <v>3.0</v>
      </c>
      <c r="C230" s="25" t="s">
        <v>29</v>
      </c>
      <c r="D230" s="26" t="s">
        <v>337</v>
      </c>
      <c r="E230" s="27" t="s">
        <v>23</v>
      </c>
      <c r="F230" s="28">
        <v>106478.0</v>
      </c>
      <c r="G230" s="29">
        <v>211000.0</v>
      </c>
      <c r="H230" s="30">
        <v>6754.0</v>
      </c>
      <c r="I230" s="31">
        <f t="shared" si="29"/>
        <v>0.3284006514</v>
      </c>
      <c r="J230" s="32">
        <f t="shared" si="30"/>
        <v>0.6507685855</v>
      </c>
      <c r="K230" s="33">
        <f t="shared" si="31"/>
        <v>0.02083076316</v>
      </c>
      <c r="L230" s="31">
        <f t="shared" si="5"/>
        <v>-0.3223679341</v>
      </c>
      <c r="M230" s="34">
        <v>-0.39</v>
      </c>
      <c r="N230" s="35">
        <f t="shared" si="41"/>
        <v>0.06763206593</v>
      </c>
      <c r="O230" s="36">
        <v>378693.0</v>
      </c>
      <c r="P230" s="37">
        <f t="shared" si="35"/>
        <v>0.8561869377</v>
      </c>
      <c r="Q230" s="37"/>
    </row>
    <row r="231">
      <c r="A231" s="23" t="s">
        <v>334</v>
      </c>
      <c r="B231" s="24">
        <v>4.0</v>
      </c>
      <c r="C231" s="25" t="s">
        <v>58</v>
      </c>
      <c r="D231" s="26" t="s">
        <v>338</v>
      </c>
      <c r="E231" s="27" t="s">
        <v>23</v>
      </c>
      <c r="F231" s="28">
        <v>93861.0</v>
      </c>
      <c r="G231" s="29">
        <v>185245.0</v>
      </c>
      <c r="H231" s="30">
        <v>6994.0</v>
      </c>
      <c r="I231" s="31">
        <f t="shared" si="29"/>
        <v>0.3280706047</v>
      </c>
      <c r="J231" s="32">
        <f t="shared" si="30"/>
        <v>0.6474833974</v>
      </c>
      <c r="K231" s="33">
        <f t="shared" si="31"/>
        <v>0.0244459979</v>
      </c>
      <c r="L231" s="31">
        <f t="shared" si="5"/>
        <v>-0.3194127927</v>
      </c>
      <c r="M231" s="34">
        <v>-0.358</v>
      </c>
      <c r="N231" s="35">
        <f t="shared" si="41"/>
        <v>0.03858720727</v>
      </c>
      <c r="O231" s="36">
        <v>341135.0</v>
      </c>
      <c r="P231" s="37">
        <f t="shared" si="35"/>
        <v>0.8386709074</v>
      </c>
      <c r="Q231" s="37"/>
    </row>
    <row r="232">
      <c r="A232" s="23" t="s">
        <v>334</v>
      </c>
      <c r="B232" s="24">
        <v>5.0</v>
      </c>
      <c r="C232" s="25" t="s">
        <v>104</v>
      </c>
      <c r="D232" s="60" t="s">
        <v>339</v>
      </c>
      <c r="E232" s="61" t="s">
        <v>18</v>
      </c>
      <c r="F232" s="28">
        <v>173592.0</v>
      </c>
      <c r="G232" s="29">
        <v>100695.0</v>
      </c>
      <c r="H232" s="30">
        <f>4618+2063+984                </f>
        <v>7665</v>
      </c>
      <c r="I232" s="31">
        <f t="shared" si="29"/>
        <v>0.6156792646</v>
      </c>
      <c r="J232" s="32">
        <f t="shared" si="30"/>
        <v>0.3571352571</v>
      </c>
      <c r="K232" s="33">
        <f t="shared" si="31"/>
        <v>0.02718547838</v>
      </c>
      <c r="L232" s="31">
        <f t="shared" si="5"/>
        <v>0.2585440075</v>
      </c>
      <c r="M232" s="45">
        <v>0.148</v>
      </c>
      <c r="N232" s="35">
        <f t="shared" si="41"/>
        <v>0.1105440075</v>
      </c>
      <c r="O232" s="36">
        <v>327471.0</v>
      </c>
      <c r="P232" s="37">
        <f t="shared" si="35"/>
        <v>0.8609983785</v>
      </c>
      <c r="Q232" s="37"/>
    </row>
    <row r="233">
      <c r="A233" s="23" t="s">
        <v>334</v>
      </c>
      <c r="B233" s="24">
        <v>6.0</v>
      </c>
      <c r="C233" s="25" t="s">
        <v>24</v>
      </c>
      <c r="D233" s="26" t="s">
        <v>340</v>
      </c>
      <c r="E233" s="27" t="s">
        <v>23</v>
      </c>
      <c r="F233" s="28">
        <v>97515.0</v>
      </c>
      <c r="G233" s="29">
        <v>199580.0</v>
      </c>
      <c r="H233" s="30">
        <v>7859.0</v>
      </c>
      <c r="I233" s="31">
        <f t="shared" si="29"/>
        <v>0.319769539</v>
      </c>
      <c r="J233" s="32">
        <f t="shared" si="30"/>
        <v>0.6544593611</v>
      </c>
      <c r="K233" s="33">
        <f t="shared" si="31"/>
        <v>0.0257710999</v>
      </c>
      <c r="L233" s="31">
        <f t="shared" si="5"/>
        <v>-0.3346898221</v>
      </c>
      <c r="M233" s="34">
        <v>-0.323</v>
      </c>
      <c r="N233" s="35">
        <f t="shared" si="41"/>
        <v>-0.01168982207</v>
      </c>
      <c r="O233" s="36">
        <v>356840.0</v>
      </c>
      <c r="P233" s="37">
        <f t="shared" si="35"/>
        <v>0.8545958973</v>
      </c>
      <c r="Q233" s="37"/>
    </row>
    <row r="234">
      <c r="A234" s="23" t="s">
        <v>334</v>
      </c>
      <c r="B234" s="24">
        <v>7.0</v>
      </c>
      <c r="C234" s="25" t="s">
        <v>264</v>
      </c>
      <c r="D234" s="26" t="s">
        <v>341</v>
      </c>
      <c r="E234" s="27" t="s">
        <v>23</v>
      </c>
      <c r="F234" s="28">
        <v>88642.0</v>
      </c>
      <c r="G234" s="29">
        <v>195872.0</v>
      </c>
      <c r="H234" s="30">
        <v>10833.0</v>
      </c>
      <c r="I234" s="31">
        <f t="shared" si="29"/>
        <v>0.3001283236</v>
      </c>
      <c r="J234" s="32">
        <f t="shared" si="30"/>
        <v>0.6631927868</v>
      </c>
      <c r="K234" s="33">
        <f t="shared" si="31"/>
        <v>0.03667888958</v>
      </c>
      <c r="L234" s="31">
        <f t="shared" si="5"/>
        <v>-0.3630644632</v>
      </c>
      <c r="M234" s="34">
        <v>-0.455</v>
      </c>
      <c r="N234" s="35">
        <f t="shared" si="41"/>
        <v>0.09193553684</v>
      </c>
      <c r="O234" s="36">
        <v>343078.0</v>
      </c>
      <c r="P234" s="37">
        <f t="shared" si="35"/>
        <v>0.8608742035</v>
      </c>
      <c r="Q234" s="37"/>
    </row>
    <row r="235">
      <c r="A235" s="23" t="s">
        <v>334</v>
      </c>
      <c r="B235" s="24">
        <v>8.0</v>
      </c>
      <c r="C235" s="25" t="s">
        <v>258</v>
      </c>
      <c r="D235" s="26" t="s">
        <v>342</v>
      </c>
      <c r="E235" s="27" t="s">
        <v>23</v>
      </c>
      <c r="F235" s="28">
        <v>65043.0</v>
      </c>
      <c r="G235" s="29">
        <v>190826.0</v>
      </c>
      <c r="H235" s="30">
        <v>4148.0</v>
      </c>
      <c r="I235" s="31">
        <f t="shared" si="29"/>
        <v>0.2501490287</v>
      </c>
      <c r="J235" s="32">
        <f t="shared" si="30"/>
        <v>0.7338981682</v>
      </c>
      <c r="K235" s="33">
        <f t="shared" si="31"/>
        <v>0.01595280309</v>
      </c>
      <c r="L235" s="31">
        <f t="shared" si="5"/>
        <v>-0.4837491395</v>
      </c>
      <c r="M235" s="34">
        <v>-0.542</v>
      </c>
      <c r="N235" s="35">
        <f t="shared" si="41"/>
        <v>0.05825086052</v>
      </c>
      <c r="O235" s="36">
        <v>318514.0</v>
      </c>
      <c r="P235" s="37">
        <f t="shared" si="35"/>
        <v>0.8163440226</v>
      </c>
      <c r="Q235" s="37"/>
    </row>
    <row r="236">
      <c r="A236" s="23" t="s">
        <v>343</v>
      </c>
      <c r="B236" s="24" t="s">
        <v>37</v>
      </c>
      <c r="C236" s="25" t="s">
        <v>66</v>
      </c>
      <c r="D236" s="26" t="s">
        <v>344</v>
      </c>
      <c r="E236" s="27" t="s">
        <v>23</v>
      </c>
      <c r="F236" s="28">
        <v>227036.0</v>
      </c>
      <c r="G236" s="29">
        <v>251611.0</v>
      </c>
      <c r="H236" s="30">
        <v>13951.0</v>
      </c>
      <c r="I236" s="31">
        <f t="shared" si="29"/>
        <v>0.4608950909</v>
      </c>
      <c r="J236" s="32">
        <f t="shared" si="30"/>
        <v>0.510783641</v>
      </c>
      <c r="K236" s="33">
        <f t="shared" si="31"/>
        <v>0.02832126805</v>
      </c>
      <c r="L236" s="31">
        <f t="shared" si="5"/>
        <v>-0.0498885501</v>
      </c>
      <c r="M236" s="34">
        <v>-0.204</v>
      </c>
      <c r="N236" s="35">
        <f t="shared" si="41"/>
        <v>0.1541114499</v>
      </c>
      <c r="O236" s="36">
        <v>497119.0</v>
      </c>
      <c r="P236" s="37">
        <f t="shared" si="35"/>
        <v>0.9909055981</v>
      </c>
      <c r="Q236" s="37"/>
    </row>
    <row r="237">
      <c r="A237" s="23" t="s">
        <v>345</v>
      </c>
      <c r="B237" s="24">
        <v>1.0</v>
      </c>
      <c r="C237" s="25" t="s">
        <v>66</v>
      </c>
      <c r="D237" s="26" t="s">
        <v>346</v>
      </c>
      <c r="E237" s="27" t="s">
        <v>23</v>
      </c>
      <c r="F237" s="28">
        <v>91426.0</v>
      </c>
      <c r="G237" s="29">
        <v>140248.0</v>
      </c>
      <c r="H237" s="30">
        <v>0.0</v>
      </c>
      <c r="I237" s="31">
        <f t="shared" si="29"/>
        <v>0.3946321124</v>
      </c>
      <c r="J237" s="32">
        <f t="shared" si="30"/>
        <v>0.6053678876</v>
      </c>
      <c r="K237" s="33">
        <f t="shared" si="31"/>
        <v>0</v>
      </c>
      <c r="L237" s="31">
        <f t="shared" si="5"/>
        <v>-0.2107357753</v>
      </c>
      <c r="M237" s="34">
        <v>-0.207</v>
      </c>
      <c r="N237" s="35">
        <f t="shared" si="41"/>
        <v>-0.00373577527</v>
      </c>
      <c r="O237" s="36">
        <v>282363.0</v>
      </c>
      <c r="P237" s="37">
        <f t="shared" si="35"/>
        <v>0.8204828536</v>
      </c>
      <c r="Q237" s="37"/>
    </row>
    <row r="238">
      <c r="A238" s="23" t="s">
        <v>345</v>
      </c>
      <c r="B238" s="24">
        <v>2.0</v>
      </c>
      <c r="C238" s="25" t="s">
        <v>138</v>
      </c>
      <c r="D238" s="26" t="s">
        <v>347</v>
      </c>
      <c r="E238" s="27" t="s">
        <v>23</v>
      </c>
      <c r="F238" s="28">
        <v>114154.0</v>
      </c>
      <c r="G238" s="29">
        <v>121466.0</v>
      </c>
      <c r="H238" s="30">
        <v>0.0</v>
      </c>
      <c r="I238" s="31">
        <f t="shared" si="29"/>
        <v>0.4844834904</v>
      </c>
      <c r="J238" s="32">
        <f t="shared" si="30"/>
        <v>0.5155165096</v>
      </c>
      <c r="K238" s="33">
        <f t="shared" si="31"/>
        <v>0</v>
      </c>
      <c r="L238" s="31">
        <f t="shared" si="5"/>
        <v>-0.03103301927</v>
      </c>
      <c r="M238" s="34">
        <v>-0.022</v>
      </c>
      <c r="N238" s="35">
        <f t="shared" si="41"/>
        <v>-0.009033019268</v>
      </c>
      <c r="O238" s="36">
        <v>291680.0</v>
      </c>
      <c r="P238" s="37">
        <f t="shared" si="35"/>
        <v>0.8078030719</v>
      </c>
      <c r="Q238" s="37"/>
    </row>
    <row r="239">
      <c r="A239" s="23" t="s">
        <v>345</v>
      </c>
      <c r="B239" s="24">
        <v>3.0</v>
      </c>
      <c r="C239" s="25" t="s">
        <v>212</v>
      </c>
      <c r="D239" s="26" t="s">
        <v>348</v>
      </c>
      <c r="E239" s="27" t="s">
        <v>23</v>
      </c>
      <c r="F239" s="28">
        <v>49473.0</v>
      </c>
      <c r="G239" s="29">
        <v>162968.0</v>
      </c>
      <c r="H239" s="30">
        <v>0.0</v>
      </c>
      <c r="I239" s="31">
        <f t="shared" si="29"/>
        <v>0.2328787758</v>
      </c>
      <c r="J239" s="32">
        <f t="shared" si="30"/>
        <v>0.7671212242</v>
      </c>
      <c r="K239" s="33">
        <f t="shared" si="31"/>
        <v>0</v>
      </c>
      <c r="L239" s="31">
        <f t="shared" si="5"/>
        <v>-0.5342424485</v>
      </c>
      <c r="M239" s="42">
        <v>-0.542</v>
      </c>
      <c r="N239" s="35">
        <f t="shared" si="41"/>
        <v>0.007757551508</v>
      </c>
      <c r="O239" s="36">
        <v>270185.0</v>
      </c>
      <c r="P239" s="37">
        <f t="shared" si="35"/>
        <v>0.7862797713</v>
      </c>
      <c r="Q239" s="37"/>
    </row>
    <row r="240">
      <c r="A240" s="23" t="s">
        <v>349</v>
      </c>
      <c r="B240" s="24">
        <v>1.0</v>
      </c>
      <c r="C240" s="25" t="s">
        <v>135</v>
      </c>
      <c r="D240" s="60" t="s">
        <v>350</v>
      </c>
      <c r="E240" s="61" t="s">
        <v>18</v>
      </c>
      <c r="F240" s="28">
        <v>100643.0</v>
      </c>
      <c r="G240" s="29">
        <v>46963.0</v>
      </c>
      <c r="H240" s="30">
        <v>4515.0</v>
      </c>
      <c r="I240" s="31">
        <f t="shared" si="29"/>
        <v>0.6615983329</v>
      </c>
      <c r="J240" s="32">
        <f t="shared" si="30"/>
        <v>0.3087213468</v>
      </c>
      <c r="K240" s="33">
        <f t="shared" si="31"/>
        <v>0.02968032027</v>
      </c>
      <c r="L240" s="31">
        <f t="shared" si="5"/>
        <v>0.3528769861</v>
      </c>
      <c r="M240" s="45">
        <v>0.29</v>
      </c>
      <c r="N240" s="35">
        <f t="shared" si="41"/>
        <v>0.06287698608</v>
      </c>
      <c r="O240" s="36">
        <v>196841.0</v>
      </c>
      <c r="P240" s="37">
        <f t="shared" si="35"/>
        <v>0.7728115586</v>
      </c>
      <c r="Q240" s="37"/>
    </row>
    <row r="241">
      <c r="A241" s="23" t="s">
        <v>349</v>
      </c>
      <c r="B241" s="24">
        <v>2.0</v>
      </c>
      <c r="C241" s="25" t="s">
        <v>60</v>
      </c>
      <c r="D241" s="26" t="s">
        <v>351</v>
      </c>
      <c r="E241" s="27" t="s">
        <v>23</v>
      </c>
      <c r="F241" s="28">
        <v>120091.0</v>
      </c>
      <c r="G241" s="29">
        <v>167427.0</v>
      </c>
      <c r="H241" s="30">
        <v>0.0</v>
      </c>
      <c r="I241" s="31">
        <f t="shared" si="29"/>
        <v>0.4176816756</v>
      </c>
      <c r="J241" s="32">
        <f t="shared" si="30"/>
        <v>0.5823183244</v>
      </c>
      <c r="K241" s="33">
        <f t="shared" si="31"/>
        <v>0</v>
      </c>
      <c r="L241" s="31">
        <f t="shared" si="5"/>
        <v>-0.1646366488</v>
      </c>
      <c r="M241" s="34">
        <v>-0.124</v>
      </c>
      <c r="N241" s="35">
        <f t="shared" si="41"/>
        <v>-0.04063664884</v>
      </c>
      <c r="O241" s="36">
        <v>326011.0</v>
      </c>
      <c r="P241" s="37">
        <f t="shared" si="35"/>
        <v>0.8819272969</v>
      </c>
      <c r="Q241" s="37"/>
    </row>
    <row r="242">
      <c r="A242" s="23" t="s">
        <v>349</v>
      </c>
      <c r="B242" s="24">
        <v>3.0</v>
      </c>
      <c r="C242" s="25" t="s">
        <v>41</v>
      </c>
      <c r="D242" s="58" t="s">
        <v>352</v>
      </c>
      <c r="E242" s="59" t="s">
        <v>18</v>
      </c>
      <c r="F242" s="28">
        <v>148436.0</v>
      </c>
      <c r="G242" s="29">
        <v>122527.0</v>
      </c>
      <c r="H242" s="30">
        <v>15098.0</v>
      </c>
      <c r="I242" s="31">
        <f t="shared" si="29"/>
        <v>0.5188963193</v>
      </c>
      <c r="J242" s="32">
        <f t="shared" si="30"/>
        <v>0.4283247279</v>
      </c>
      <c r="K242" s="33">
        <f t="shared" si="31"/>
        <v>0.05277895274</v>
      </c>
      <c r="L242" s="31">
        <f t="shared" si="5"/>
        <v>0.09057159137</v>
      </c>
      <c r="M242" s="34">
        <v>-0.01</v>
      </c>
      <c r="N242" s="35">
        <f t="shared" si="41"/>
        <v>0.1005715914</v>
      </c>
      <c r="O242" s="36">
        <v>325601.0</v>
      </c>
      <c r="P242" s="37">
        <f t="shared" si="35"/>
        <v>0.8785630265</v>
      </c>
      <c r="Q242" s="37"/>
    </row>
    <row r="243">
      <c r="A243" s="23" t="s">
        <v>349</v>
      </c>
      <c r="B243" s="24">
        <v>4.0</v>
      </c>
      <c r="C243" s="25" t="s">
        <v>77</v>
      </c>
      <c r="D243" s="58" t="s">
        <v>353</v>
      </c>
      <c r="E243" s="59" t="s">
        <v>18</v>
      </c>
      <c r="F243" s="28">
        <v>121834.0</v>
      </c>
      <c r="G243" s="29">
        <v>102484.0</v>
      </c>
      <c r="H243" s="30">
        <v>10130.0</v>
      </c>
      <c r="I243" s="31">
        <f t="shared" si="29"/>
        <v>0.5196632089</v>
      </c>
      <c r="J243" s="32">
        <f t="shared" si="30"/>
        <v>0.4371289156</v>
      </c>
      <c r="K243" s="33">
        <f t="shared" si="31"/>
        <v>0.04320787552</v>
      </c>
      <c r="L243" s="31">
        <f t="shared" si="5"/>
        <v>0.08253429332</v>
      </c>
      <c r="M243" s="51">
        <v>0.049</v>
      </c>
      <c r="N243" s="35">
        <f t="shared" si="41"/>
        <v>0.03353429332</v>
      </c>
      <c r="O243" s="36">
        <v>276932.0</v>
      </c>
      <c r="P243" s="37">
        <f t="shared" si="35"/>
        <v>0.8465904988</v>
      </c>
      <c r="Q243" s="37"/>
    </row>
    <row r="244">
      <c r="A244" s="23" t="s">
        <v>354</v>
      </c>
      <c r="B244" s="24">
        <v>1.0</v>
      </c>
      <c r="C244" s="25" t="s">
        <v>41</v>
      </c>
      <c r="D244" s="58" t="s">
        <v>355</v>
      </c>
      <c r="E244" s="59" t="s">
        <v>18</v>
      </c>
      <c r="F244" s="28">
        <v>155904.0</v>
      </c>
      <c r="G244" s="29">
        <v>131034.0</v>
      </c>
      <c r="H244" s="30">
        <v>4162.0</v>
      </c>
      <c r="I244" s="31">
        <f t="shared" si="29"/>
        <v>0.5355685332</v>
      </c>
      <c r="J244" s="32">
        <f t="shared" si="30"/>
        <v>0.4501339746</v>
      </c>
      <c r="K244" s="33">
        <f t="shared" si="31"/>
        <v>0.01429749227</v>
      </c>
      <c r="L244" s="31">
        <f t="shared" si="5"/>
        <v>0.08543455857</v>
      </c>
      <c r="M244" s="34">
        <v>-0.016</v>
      </c>
      <c r="N244" s="35">
        <f t="shared" si="41"/>
        <v>0.1014345586</v>
      </c>
      <c r="O244" s="36">
        <v>377574.0</v>
      </c>
      <c r="P244" s="37">
        <f t="shared" si="35"/>
        <v>0.7709746964</v>
      </c>
      <c r="Q244" s="37"/>
    </row>
    <row r="245">
      <c r="A245" s="23" t="s">
        <v>354</v>
      </c>
      <c r="B245" s="24">
        <v>2.0</v>
      </c>
      <c r="C245" s="25" t="s">
        <v>123</v>
      </c>
      <c r="D245" s="60" t="s">
        <v>356</v>
      </c>
      <c r="E245" s="61" t="s">
        <v>18</v>
      </c>
      <c r="F245" s="28">
        <v>154416.0</v>
      </c>
      <c r="G245" s="29">
        <v>118680.0</v>
      </c>
      <c r="H245" s="30">
        <v>6364.0</v>
      </c>
      <c r="I245" s="31">
        <f t="shared" si="29"/>
        <v>0.552551349</v>
      </c>
      <c r="J245" s="32">
        <f t="shared" si="30"/>
        <v>0.4246761612</v>
      </c>
      <c r="K245" s="33">
        <f t="shared" si="31"/>
        <v>0.0227724898</v>
      </c>
      <c r="L245" s="31">
        <f t="shared" si="5"/>
        <v>0.1278751879</v>
      </c>
      <c r="M245" s="51">
        <v>0.024</v>
      </c>
      <c r="N245" s="35">
        <f t="shared" si="41"/>
        <v>0.1038751879</v>
      </c>
      <c r="O245" s="36">
        <v>366722.0</v>
      </c>
      <c r="P245" s="37">
        <f t="shared" si="35"/>
        <v>0.7620486363</v>
      </c>
      <c r="Q245" s="37"/>
    </row>
    <row r="246">
      <c r="A246" s="23" t="s">
        <v>357</v>
      </c>
      <c r="B246" s="24">
        <v>1.0</v>
      </c>
      <c r="C246" s="25" t="s">
        <v>45</v>
      </c>
      <c r="D246" s="60" t="s">
        <v>358</v>
      </c>
      <c r="E246" s="61" t="s">
        <v>18</v>
      </c>
      <c r="F246" s="28">
        <v>163948.0</v>
      </c>
      <c r="G246" s="29">
        <v>85193.0</v>
      </c>
      <c r="H246" s="30">
        <f>2399+1853+820                       </f>
        <v>5072</v>
      </c>
      <c r="I246" s="31">
        <f t="shared" si="29"/>
        <v>0.644923745</v>
      </c>
      <c r="J246" s="32">
        <f t="shared" si="30"/>
        <v>0.3351244822</v>
      </c>
      <c r="K246" s="33">
        <f t="shared" si="31"/>
        <v>0.01995177273</v>
      </c>
      <c r="L246" s="31">
        <f t="shared" si="5"/>
        <v>0.3097992628</v>
      </c>
      <c r="M246" s="45">
        <v>0.245</v>
      </c>
      <c r="N246" s="35">
        <f t="shared" si="41"/>
        <v>0.06479926282</v>
      </c>
      <c r="O246" s="36">
        <v>329187.0</v>
      </c>
      <c r="P246" s="37">
        <f t="shared" si="35"/>
        <v>0.772244955</v>
      </c>
      <c r="Q246" s="37"/>
    </row>
    <row r="247">
      <c r="A247" s="23" t="s">
        <v>357</v>
      </c>
      <c r="B247" s="24">
        <v>2.0</v>
      </c>
      <c r="C247" s="25" t="s">
        <v>43</v>
      </c>
      <c r="D247" s="64" t="s">
        <v>359</v>
      </c>
      <c r="E247" s="65" t="s">
        <v>18</v>
      </c>
      <c r="F247" s="28">
        <v>126420.0</v>
      </c>
      <c r="G247" s="29">
        <v>111001.0</v>
      </c>
      <c r="H247" s="30">
        <f>1588+1026+916+787                           </f>
        <v>4317</v>
      </c>
      <c r="I247" s="31">
        <f t="shared" si="29"/>
        <v>0.5229628772</v>
      </c>
      <c r="J247" s="32">
        <f t="shared" si="30"/>
        <v>0.4591789458</v>
      </c>
      <c r="K247" s="33">
        <f t="shared" si="31"/>
        <v>0.01785817703</v>
      </c>
      <c r="L247" s="31">
        <f t="shared" si="5"/>
        <v>0.06378393136</v>
      </c>
      <c r="M247" s="34">
        <v>-0.046</v>
      </c>
      <c r="N247" s="35">
        <f t="shared" si="41"/>
        <v>0.1097839314</v>
      </c>
      <c r="O247" s="36">
        <v>321018.0</v>
      </c>
      <c r="P247" s="37">
        <f t="shared" si="35"/>
        <v>0.7530356553</v>
      </c>
      <c r="Q247" s="37"/>
    </row>
    <row r="248">
      <c r="A248" s="23" t="s">
        <v>357</v>
      </c>
      <c r="B248" s="24">
        <v>3.0</v>
      </c>
      <c r="C248" s="25" t="s">
        <v>41</v>
      </c>
      <c r="D248" s="26"/>
      <c r="E248" s="27"/>
      <c r="F248" s="28">
        <v>150311.0</v>
      </c>
      <c r="G248" s="29">
        <v>146887.0</v>
      </c>
      <c r="H248" s="30">
        <v>3815.0</v>
      </c>
      <c r="I248" s="31">
        <f t="shared" si="29"/>
        <v>0.4993505264</v>
      </c>
      <c r="J248" s="32">
        <f t="shared" si="30"/>
        <v>0.4879756024</v>
      </c>
      <c r="K248" s="33">
        <f t="shared" si="31"/>
        <v>0.01267387123</v>
      </c>
      <c r="L248" s="31">
        <f t="shared" si="5"/>
        <v>0.01137492401</v>
      </c>
      <c r="M248" s="34">
        <v>-0.062</v>
      </c>
      <c r="N248" s="35">
        <f t="shared" si="41"/>
        <v>0.07337492401</v>
      </c>
      <c r="O248" s="36">
        <v>365276.0</v>
      </c>
      <c r="P248" s="37">
        <f t="shared" si="35"/>
        <v>0.8240700183</v>
      </c>
      <c r="Q248" s="37"/>
    </row>
    <row r="249">
      <c r="A249" s="23" t="s">
        <v>357</v>
      </c>
      <c r="B249" s="24">
        <v>4.0</v>
      </c>
      <c r="C249" s="25" t="s">
        <v>100</v>
      </c>
      <c r="D249" s="26" t="s">
        <v>360</v>
      </c>
      <c r="E249" s="27" t="s">
        <v>23</v>
      </c>
      <c r="F249" s="28">
        <v>123995.0</v>
      </c>
      <c r="G249" s="29">
        <v>159965.0</v>
      </c>
      <c r="H249" s="30">
        <f>1307+964+813+777+348        </f>
        <v>4209</v>
      </c>
      <c r="I249" s="31">
        <f t="shared" si="29"/>
        <v>0.4302857004</v>
      </c>
      <c r="J249" s="32">
        <f t="shared" si="30"/>
        <v>0.5551082872</v>
      </c>
      <c r="K249" s="33">
        <f t="shared" si="31"/>
        <v>0.01460601244</v>
      </c>
      <c r="L249" s="31">
        <f t="shared" si="5"/>
        <v>-0.1248225867</v>
      </c>
      <c r="M249" s="34">
        <v>-0.148</v>
      </c>
      <c r="N249" s="35">
        <f t="shared" si="41"/>
        <v>0.02317741325</v>
      </c>
      <c r="O249" s="36">
        <v>356593.0</v>
      </c>
      <c r="P249" s="37">
        <f t="shared" si="35"/>
        <v>0.8081173775</v>
      </c>
      <c r="Q249" s="37"/>
    </row>
    <row r="250">
      <c r="A250" s="23" t="s">
        <v>357</v>
      </c>
      <c r="B250" s="24">
        <v>5.0</v>
      </c>
      <c r="C250" s="25" t="s">
        <v>134</v>
      </c>
      <c r="D250" s="60" t="s">
        <v>361</v>
      </c>
      <c r="E250" s="61" t="s">
        <v>18</v>
      </c>
      <c r="F250" s="28">
        <v>148021.0</v>
      </c>
      <c r="G250" s="29">
        <v>116505.0</v>
      </c>
      <c r="H250" s="30">
        <f>1908+1660        </f>
        <v>3568</v>
      </c>
      <c r="I250" s="31">
        <f t="shared" si="29"/>
        <v>0.5521235089</v>
      </c>
      <c r="J250" s="32">
        <f t="shared" si="30"/>
        <v>0.4345677262</v>
      </c>
      <c r="K250" s="33">
        <f t="shared" si="31"/>
        <v>0.01330876484</v>
      </c>
      <c r="L250" s="31">
        <f t="shared" si="5"/>
        <v>0.1175557827</v>
      </c>
      <c r="M250" s="34">
        <v>-0.011</v>
      </c>
      <c r="N250" s="35">
        <f t="shared" si="41"/>
        <v>0.1285557827</v>
      </c>
      <c r="O250" s="36">
        <v>364545.0</v>
      </c>
      <c r="P250" s="37">
        <f t="shared" si="35"/>
        <v>0.7354208671</v>
      </c>
      <c r="Q250" s="37"/>
    </row>
    <row r="251">
      <c r="A251" s="23" t="s">
        <v>357</v>
      </c>
      <c r="B251" s="24">
        <v>6.0</v>
      </c>
      <c r="C251" s="25" t="s">
        <v>91</v>
      </c>
      <c r="D251" s="60" t="s">
        <v>362</v>
      </c>
      <c r="E251" s="61" t="s">
        <v>18</v>
      </c>
      <c r="F251" s="28">
        <v>135770.0</v>
      </c>
      <c r="G251" s="29">
        <v>78570.0</v>
      </c>
      <c r="H251" s="30">
        <v>0.0</v>
      </c>
      <c r="I251" s="31">
        <f t="shared" si="29"/>
        <v>0.6334328637</v>
      </c>
      <c r="J251" s="32">
        <f t="shared" si="30"/>
        <v>0.3665671363</v>
      </c>
      <c r="K251" s="33">
        <f t="shared" si="31"/>
        <v>0</v>
      </c>
      <c r="L251" s="31">
        <f t="shared" si="5"/>
        <v>0.2668657273</v>
      </c>
      <c r="M251" s="45">
        <v>0.156</v>
      </c>
      <c r="N251" s="35">
        <f t="shared" si="41"/>
        <v>0.1108657273</v>
      </c>
      <c r="O251" s="36">
        <v>289650.0</v>
      </c>
      <c r="P251" s="37">
        <f t="shared" si="35"/>
        <v>0.7399965476</v>
      </c>
      <c r="Q251" s="37"/>
    </row>
    <row r="252">
      <c r="A252" s="23" t="s">
        <v>357</v>
      </c>
      <c r="B252" s="24">
        <v>7.0</v>
      </c>
      <c r="C252" s="25" t="s">
        <v>134</v>
      </c>
      <c r="D252" s="64" t="s">
        <v>363</v>
      </c>
      <c r="E252" s="65" t="s">
        <v>18</v>
      </c>
      <c r="F252" s="28">
        <v>158892.0</v>
      </c>
      <c r="G252" s="29">
        <v>144802.0</v>
      </c>
      <c r="H252" s="30">
        <v>2505.0</v>
      </c>
      <c r="I252" s="31">
        <f t="shared" si="29"/>
        <v>0.518917436</v>
      </c>
      <c r="J252" s="32">
        <f t="shared" si="30"/>
        <v>0.4729016097</v>
      </c>
      <c r="K252" s="33">
        <f t="shared" si="31"/>
        <v>0.008180954216</v>
      </c>
      <c r="L252" s="31">
        <f t="shared" si="5"/>
        <v>0.04601582631</v>
      </c>
      <c r="M252" s="45">
        <v>0.011</v>
      </c>
      <c r="N252" s="35">
        <f t="shared" si="41"/>
        <v>0.03501582631</v>
      </c>
      <c r="O252" s="36">
        <v>371585.0</v>
      </c>
      <c r="P252" s="37">
        <f t="shared" si="35"/>
        <v>0.8240348776</v>
      </c>
      <c r="Q252" s="37"/>
    </row>
    <row r="253">
      <c r="A253" s="23" t="s">
        <v>357</v>
      </c>
      <c r="B253" s="24">
        <v>8.0</v>
      </c>
      <c r="C253" s="25" t="s">
        <v>88</v>
      </c>
      <c r="D253" s="60" t="s">
        <v>364</v>
      </c>
      <c r="E253" s="61" t="s">
        <v>18</v>
      </c>
      <c r="F253" s="28">
        <v>105041.0</v>
      </c>
      <c r="G253" s="29">
        <v>25621.0</v>
      </c>
      <c r="H253" s="30">
        <f>3255+1055                </f>
        <v>4310</v>
      </c>
      <c r="I253" s="31">
        <f t="shared" si="29"/>
        <v>0.7782428948</v>
      </c>
      <c r="J253" s="32">
        <f t="shared" si="30"/>
        <v>0.1898245562</v>
      </c>
      <c r="K253" s="33">
        <f t="shared" si="31"/>
        <v>0.03193254897</v>
      </c>
      <c r="L253" s="31">
        <f t="shared" si="5"/>
        <v>0.5884183386</v>
      </c>
      <c r="M253" s="45">
        <v>0.542</v>
      </c>
      <c r="N253" s="35">
        <f t="shared" si="41"/>
        <v>0.04641833862</v>
      </c>
      <c r="O253" s="36">
        <v>229953.0</v>
      </c>
      <c r="P253" s="37">
        <f t="shared" si="35"/>
        <v>0.5869547255</v>
      </c>
      <c r="Q253" s="37"/>
    </row>
    <row r="254">
      <c r="A254" s="23" t="s">
        <v>357</v>
      </c>
      <c r="B254" s="24">
        <v>9.0</v>
      </c>
      <c r="C254" s="25" t="s">
        <v>108</v>
      </c>
      <c r="D254" s="60" t="s">
        <v>365</v>
      </c>
      <c r="E254" s="61" t="s">
        <v>18</v>
      </c>
      <c r="F254" s="28">
        <v>121236.0</v>
      </c>
      <c r="G254" s="29">
        <v>50499.0</v>
      </c>
      <c r="H254" s="30">
        <v>1462.0</v>
      </c>
      <c r="I254" s="31">
        <f t="shared" si="29"/>
        <v>0.6999890298</v>
      </c>
      <c r="J254" s="32">
        <f t="shared" si="30"/>
        <v>0.2915697154</v>
      </c>
      <c r="K254" s="33">
        <f t="shared" si="31"/>
        <v>0.008441254756</v>
      </c>
      <c r="L254" s="31">
        <f t="shared" si="5"/>
        <v>0.4084193144</v>
      </c>
      <c r="M254" s="45">
        <v>0.312</v>
      </c>
      <c r="N254" s="35">
        <f t="shared" si="41"/>
        <v>0.09641931442</v>
      </c>
      <c r="O254" s="36">
        <v>276523.0</v>
      </c>
      <c r="P254" s="37">
        <f t="shared" si="35"/>
        <v>0.6263384963</v>
      </c>
      <c r="Q254" s="37"/>
    </row>
    <row r="255">
      <c r="A255" s="23" t="s">
        <v>357</v>
      </c>
      <c r="B255" s="24">
        <v>10.0</v>
      </c>
      <c r="C255" s="25" t="s">
        <v>366</v>
      </c>
      <c r="D255" s="60" t="s">
        <v>367</v>
      </c>
      <c r="E255" s="61" t="s">
        <v>18</v>
      </c>
      <c r="F255" s="28">
        <v>166886.0</v>
      </c>
      <c r="G255" s="29">
        <v>19632.0</v>
      </c>
      <c r="H255" s="30">
        <f>1874+1793+543                </f>
        <v>4210</v>
      </c>
      <c r="I255" s="31">
        <f t="shared" si="29"/>
        <v>0.8749947569</v>
      </c>
      <c r="J255" s="32">
        <f t="shared" si="30"/>
        <v>0.102931924</v>
      </c>
      <c r="K255" s="33">
        <f t="shared" si="31"/>
        <v>0.02207331907</v>
      </c>
      <c r="L255" s="31">
        <f t="shared" si="5"/>
        <v>0.7720628329</v>
      </c>
      <c r="M255" s="45">
        <v>0.724</v>
      </c>
      <c r="N255" s="35">
        <f t="shared" si="41"/>
        <v>0.04806283293</v>
      </c>
      <c r="O255" s="36">
        <v>274361.0</v>
      </c>
      <c r="P255" s="37">
        <f t="shared" si="35"/>
        <v>0.6951716899</v>
      </c>
      <c r="Q255" s="37"/>
    </row>
    <row r="256">
      <c r="A256" s="23" t="s">
        <v>357</v>
      </c>
      <c r="B256" s="24">
        <v>11.0</v>
      </c>
      <c r="C256" s="25" t="s">
        <v>134</v>
      </c>
      <c r="D256" s="64" t="s">
        <v>368</v>
      </c>
      <c r="E256" s="65" t="s">
        <v>18</v>
      </c>
      <c r="F256" s="28">
        <v>162264.0</v>
      </c>
      <c r="G256" s="29">
        <v>123156.0</v>
      </c>
      <c r="H256" s="30">
        <f>1911+1186        </f>
        <v>3097</v>
      </c>
      <c r="I256" s="31">
        <f t="shared" si="29"/>
        <v>0.5624070679</v>
      </c>
      <c r="J256" s="32">
        <f t="shared" si="30"/>
        <v>0.4268587293</v>
      </c>
      <c r="K256" s="33">
        <f t="shared" si="31"/>
        <v>0.01073420284</v>
      </c>
      <c r="L256" s="31">
        <f t="shared" si="5"/>
        <v>0.1355483386</v>
      </c>
      <c r="M256" s="34">
        <v>-0.009</v>
      </c>
      <c r="N256" s="35">
        <f t="shared" si="41"/>
        <v>0.1445483386</v>
      </c>
      <c r="O256" s="36">
        <v>380521.0</v>
      </c>
      <c r="P256" s="37">
        <f t="shared" si="35"/>
        <v>0.7582157095</v>
      </c>
      <c r="Q256" s="37"/>
    </row>
    <row r="257">
      <c r="A257" s="23" t="s">
        <v>357</v>
      </c>
      <c r="B257" s="24">
        <v>12.0</v>
      </c>
      <c r="C257" s="25" t="s">
        <v>108</v>
      </c>
      <c r="D257" s="60" t="s">
        <v>369</v>
      </c>
      <c r="E257" s="61" t="s">
        <v>18</v>
      </c>
      <c r="F257" s="28">
        <v>168253.0</v>
      </c>
      <c r="G257" s="29">
        <v>77270.0</v>
      </c>
      <c r="H257" s="30">
        <v>0.0</v>
      </c>
      <c r="I257" s="31">
        <f t="shared" si="29"/>
        <v>0.6852840671</v>
      </c>
      <c r="J257" s="32">
        <f t="shared" si="30"/>
        <v>0.3147159329</v>
      </c>
      <c r="K257" s="33">
        <f t="shared" si="31"/>
        <v>0</v>
      </c>
      <c r="L257" s="31">
        <f t="shared" si="5"/>
        <v>0.3705681341</v>
      </c>
      <c r="M257" s="45">
        <v>0.332</v>
      </c>
      <c r="N257" s="35">
        <f t="shared" si="41"/>
        <v>0.03856813415</v>
      </c>
      <c r="O257" s="36">
        <v>314721.0</v>
      </c>
      <c r="P257" s="37">
        <f t="shared" si="35"/>
        <v>0.7801290667</v>
      </c>
      <c r="Q257" s="37"/>
    </row>
    <row r="258">
      <c r="A258" s="23" t="s">
        <v>370</v>
      </c>
      <c r="B258" s="24">
        <v>1.0</v>
      </c>
      <c r="C258" s="25" t="s">
        <v>104</v>
      </c>
      <c r="D258" s="58" t="s">
        <v>371</v>
      </c>
      <c r="E258" s="59" t="s">
        <v>18</v>
      </c>
      <c r="F258" s="28">
        <v>145021.0</v>
      </c>
      <c r="G258" s="29">
        <v>89297.0</v>
      </c>
      <c r="H258" s="30">
        <v>11185.0</v>
      </c>
      <c r="I258" s="31">
        <f t="shared" si="29"/>
        <v>0.5907096858</v>
      </c>
      <c r="J258" s="32">
        <f t="shared" si="30"/>
        <v>0.3637307894</v>
      </c>
      <c r="K258" s="33">
        <f t="shared" si="31"/>
        <v>0.04555952473</v>
      </c>
      <c r="L258" s="31">
        <f t="shared" si="5"/>
        <v>0.2269788964</v>
      </c>
      <c r="M258" s="45">
        <v>0.165</v>
      </c>
      <c r="N258" s="35">
        <f t="shared" si="41"/>
        <v>0.06197889639</v>
      </c>
      <c r="O258" s="36">
        <v>285170.0</v>
      </c>
      <c r="P258" s="37">
        <f t="shared" si="35"/>
        <v>0.8609005155</v>
      </c>
      <c r="Q258" s="37"/>
    </row>
    <row r="259">
      <c r="A259" s="23" t="s">
        <v>370</v>
      </c>
      <c r="B259" s="24">
        <v>2.0</v>
      </c>
      <c r="C259" s="25" t="s">
        <v>150</v>
      </c>
      <c r="D259" s="64" t="s">
        <v>372</v>
      </c>
      <c r="E259" s="65" t="s">
        <v>18</v>
      </c>
      <c r="F259" s="28">
        <v>99440.0</v>
      </c>
      <c r="G259" s="29">
        <v>96712.0</v>
      </c>
      <c r="H259" s="30">
        <v>0.0</v>
      </c>
      <c r="I259" s="31">
        <f t="shared" si="29"/>
        <v>0.5069537909</v>
      </c>
      <c r="J259" s="32">
        <f t="shared" si="30"/>
        <v>0.4930462091</v>
      </c>
      <c r="K259" s="33">
        <f t="shared" si="31"/>
        <v>0</v>
      </c>
      <c r="L259" s="31">
        <f t="shared" si="5"/>
        <v>0.01390758188</v>
      </c>
      <c r="M259" s="34">
        <v>-0.102</v>
      </c>
      <c r="N259" s="35">
        <f t="shared" si="41"/>
        <v>0.1159075819</v>
      </c>
      <c r="O259" s="36">
        <v>234090.0</v>
      </c>
      <c r="P259" s="37">
        <f t="shared" si="35"/>
        <v>0.8379341279</v>
      </c>
      <c r="Q259" s="37"/>
    </row>
    <row r="260">
      <c r="A260" s="23" t="s">
        <v>370</v>
      </c>
      <c r="B260" s="24">
        <v>3.0</v>
      </c>
      <c r="C260" s="25" t="s">
        <v>80</v>
      </c>
      <c r="D260" s="60" t="s">
        <v>373</v>
      </c>
      <c r="E260" s="61" t="s">
        <v>18</v>
      </c>
      <c r="F260" s="28">
        <v>154292.0</v>
      </c>
      <c r="G260" s="29">
        <v>76129.0</v>
      </c>
      <c r="H260" s="30">
        <v>13200.0</v>
      </c>
      <c r="I260" s="31">
        <f t="shared" si="29"/>
        <v>0.6333279972</v>
      </c>
      <c r="J260" s="32">
        <f t="shared" si="30"/>
        <v>0.3124894816</v>
      </c>
      <c r="K260" s="33">
        <f t="shared" si="31"/>
        <v>0.05418252121</v>
      </c>
      <c r="L260" s="31">
        <f t="shared" si="5"/>
        <v>0.3208385156</v>
      </c>
      <c r="M260" s="45">
        <v>0.152</v>
      </c>
      <c r="N260" s="35">
        <f t="shared" si="41"/>
        <v>0.1688385156</v>
      </c>
      <c r="O260" s="36">
        <v>279058.0</v>
      </c>
      <c r="P260" s="37">
        <f t="shared" si="35"/>
        <v>0.873012062</v>
      </c>
      <c r="Q260" s="37"/>
    </row>
    <row r="261">
      <c r="A261" s="23" t="s">
        <v>374</v>
      </c>
      <c r="B261" s="24">
        <v>1.0</v>
      </c>
      <c r="C261" s="25" t="s">
        <v>185</v>
      </c>
      <c r="D261" s="26" t="s">
        <v>375</v>
      </c>
      <c r="E261" s="27" t="s">
        <v>23</v>
      </c>
      <c r="F261" s="28">
        <v>112343.0</v>
      </c>
      <c r="G261" s="29">
        <v>130919.0</v>
      </c>
      <c r="H261" s="30">
        <v>2756.0</v>
      </c>
      <c r="I261" s="31">
        <f t="shared" si="29"/>
        <v>0.4566454487</v>
      </c>
      <c r="J261" s="32">
        <f t="shared" si="30"/>
        <v>0.532152119</v>
      </c>
      <c r="K261" s="33">
        <f t="shared" si="31"/>
        <v>0.01120243234</v>
      </c>
      <c r="L261" s="31">
        <f t="shared" si="5"/>
        <v>-0.07550667024</v>
      </c>
      <c r="M261" s="34">
        <v>-0.122</v>
      </c>
      <c r="N261" s="35">
        <f t="shared" si="41"/>
        <v>0.04649332976</v>
      </c>
      <c r="O261" s="36">
        <v>339160.0</v>
      </c>
      <c r="P261" s="37">
        <f t="shared" si="35"/>
        <v>0.7253744545</v>
      </c>
      <c r="Q261" s="37"/>
    </row>
    <row r="262">
      <c r="A262" s="23" t="s">
        <v>374</v>
      </c>
      <c r="B262" s="24">
        <v>2.0</v>
      </c>
      <c r="C262" s="25" t="s">
        <v>134</v>
      </c>
      <c r="D262" s="26" t="s">
        <v>376</v>
      </c>
      <c r="E262" s="27" t="s">
        <v>23</v>
      </c>
      <c r="F262" s="28">
        <v>106996.0</v>
      </c>
      <c r="G262" s="29">
        <v>122103.0</v>
      </c>
      <c r="H262" s="30">
        <v>0.0</v>
      </c>
      <c r="I262" s="31">
        <f t="shared" si="29"/>
        <v>0.4670295374</v>
      </c>
      <c r="J262" s="32">
        <f t="shared" si="30"/>
        <v>0.5329704626</v>
      </c>
      <c r="K262" s="33">
        <f t="shared" si="31"/>
        <v>0</v>
      </c>
      <c r="L262" s="31">
        <f t="shared" si="5"/>
        <v>-0.0659409251</v>
      </c>
      <c r="M262" s="34">
        <v>-0.089</v>
      </c>
      <c r="N262" s="35">
        <f t="shared" si="41"/>
        <v>0.0230590749</v>
      </c>
      <c r="O262" s="36">
        <v>315405.0</v>
      </c>
      <c r="P262" s="37">
        <f t="shared" si="35"/>
        <v>0.7263645155</v>
      </c>
      <c r="Q262" s="37"/>
    </row>
    <row r="263">
      <c r="A263" s="23" t="s">
        <v>374</v>
      </c>
      <c r="B263" s="24">
        <v>3.0</v>
      </c>
      <c r="C263" s="25" t="s">
        <v>252</v>
      </c>
      <c r="D263" s="60" t="s">
        <v>377</v>
      </c>
      <c r="E263" s="61" t="s">
        <v>18</v>
      </c>
      <c r="F263" s="28">
        <v>145060.0</v>
      </c>
      <c r="G263" s="29">
        <v>103278.0</v>
      </c>
      <c r="H263" s="30">
        <v>0.0</v>
      </c>
      <c r="I263" s="31">
        <f t="shared" si="29"/>
        <v>0.5841232514</v>
      </c>
      <c r="J263" s="32">
        <f t="shared" si="30"/>
        <v>0.4158767486</v>
      </c>
      <c r="K263" s="33">
        <f t="shared" si="31"/>
        <v>0</v>
      </c>
      <c r="L263" s="31">
        <f t="shared" si="5"/>
        <v>0.1682465028</v>
      </c>
      <c r="M263" s="51">
        <v>0.061</v>
      </c>
      <c r="N263" s="35">
        <f t="shared" si="41"/>
        <v>0.1072465028</v>
      </c>
      <c r="O263" s="36">
        <v>348146.0</v>
      </c>
      <c r="P263" s="37">
        <f t="shared" si="35"/>
        <v>0.7133156779</v>
      </c>
      <c r="Q263" s="37"/>
    </row>
    <row r="264">
      <c r="A264" s="23" t="s">
        <v>374</v>
      </c>
      <c r="B264" s="24">
        <v>4.0</v>
      </c>
      <c r="C264" s="25" t="s">
        <v>55</v>
      </c>
      <c r="D264" s="60" t="s">
        <v>378</v>
      </c>
      <c r="E264" s="61" t="s">
        <v>18</v>
      </c>
      <c r="F264" s="28">
        <v>149078.0</v>
      </c>
      <c r="G264" s="29">
        <v>95187.0</v>
      </c>
      <c r="H264" s="30">
        <v>0.0</v>
      </c>
      <c r="I264" s="31">
        <f t="shared" si="29"/>
        <v>0.6103125704</v>
      </c>
      <c r="J264" s="32">
        <f t="shared" si="30"/>
        <v>0.3896874296</v>
      </c>
      <c r="K264" s="33">
        <f t="shared" si="31"/>
        <v>0</v>
      </c>
      <c r="L264" s="31">
        <f t="shared" si="5"/>
        <v>0.2206251407</v>
      </c>
      <c r="M264" s="51">
        <v>0.095</v>
      </c>
      <c r="N264" s="35">
        <f t="shared" si="41"/>
        <v>0.1256251407</v>
      </c>
      <c r="O264" s="36">
        <v>339434.0</v>
      </c>
      <c r="P264" s="37">
        <f t="shared" si="35"/>
        <v>0.7196244336</v>
      </c>
      <c r="Q264" s="37"/>
    </row>
    <row r="265">
      <c r="A265" s="23" t="s">
        <v>374</v>
      </c>
      <c r="B265" s="24">
        <v>5.0</v>
      </c>
      <c r="C265" s="25" t="s">
        <v>84</v>
      </c>
      <c r="D265" s="60" t="s">
        <v>379</v>
      </c>
      <c r="E265" s="61" t="s">
        <v>18</v>
      </c>
      <c r="F265" s="28">
        <v>150112.0</v>
      </c>
      <c r="G265" s="29">
        <v>0.0</v>
      </c>
      <c r="H265" s="30">
        <v>842.0</v>
      </c>
      <c r="I265" s="31">
        <f t="shared" si="29"/>
        <v>0.9944221418</v>
      </c>
      <c r="J265" s="32">
        <f t="shared" si="30"/>
        <v>0</v>
      </c>
      <c r="K265" s="33">
        <f t="shared" si="31"/>
        <v>0.005577858155</v>
      </c>
      <c r="L265" s="31">
        <f t="shared" si="5"/>
        <v>0.9944221418</v>
      </c>
      <c r="M265" s="45">
        <v>0.728</v>
      </c>
      <c r="N265" s="46" t="s">
        <v>35</v>
      </c>
      <c r="O265" s="36">
        <v>247766.0</v>
      </c>
      <c r="P265" s="37">
        <f t="shared" si="35"/>
        <v>0.6092603505</v>
      </c>
      <c r="Q265" s="37"/>
    </row>
    <row r="266">
      <c r="A266" s="23" t="s">
        <v>374</v>
      </c>
      <c r="B266" s="24">
        <v>6.0</v>
      </c>
      <c r="C266" s="25" t="s">
        <v>108</v>
      </c>
      <c r="D266" s="60" t="s">
        <v>380</v>
      </c>
      <c r="E266" s="61" t="s">
        <v>18</v>
      </c>
      <c r="F266" s="28">
        <v>103823.0</v>
      </c>
      <c r="G266" s="29">
        <v>0.0</v>
      </c>
      <c r="H266" s="30">
        <v>10514.0</v>
      </c>
      <c r="I266" s="31">
        <f t="shared" si="29"/>
        <v>0.9080437654</v>
      </c>
      <c r="J266" s="32">
        <f t="shared" si="30"/>
        <v>0</v>
      </c>
      <c r="K266" s="33">
        <f t="shared" si="31"/>
        <v>0.09195623464</v>
      </c>
      <c r="L266" s="31">
        <f t="shared" si="5"/>
        <v>0.9080437654</v>
      </c>
      <c r="M266" s="45">
        <v>0.328</v>
      </c>
      <c r="N266" s="46" t="s">
        <v>35</v>
      </c>
      <c r="O266" s="36">
        <v>208665.0</v>
      </c>
      <c r="P266" s="37">
        <f>(F266+G265+H266)/O266</f>
        <v>0.5479452711</v>
      </c>
      <c r="Q266" s="37"/>
    </row>
    <row r="267">
      <c r="A267" s="23" t="s">
        <v>374</v>
      </c>
      <c r="B267" s="24">
        <v>7.0</v>
      </c>
      <c r="C267" s="25" t="s">
        <v>227</v>
      </c>
      <c r="D267" s="60" t="s">
        <v>381</v>
      </c>
      <c r="E267" s="61" t="s">
        <v>18</v>
      </c>
      <c r="F267" s="28">
        <v>137444.0</v>
      </c>
      <c r="G267" s="29">
        <v>0.0</v>
      </c>
      <c r="H267" s="30">
        <f>8107+1618        </f>
        <v>9725</v>
      </c>
      <c r="I267" s="31">
        <f t="shared" si="29"/>
        <v>0.9339195075</v>
      </c>
      <c r="J267" s="32">
        <f t="shared" si="30"/>
        <v>0</v>
      </c>
      <c r="K267" s="33">
        <f t="shared" si="31"/>
        <v>0.0660804925</v>
      </c>
      <c r="L267" s="31">
        <f t="shared" si="5"/>
        <v>0.9339195075</v>
      </c>
      <c r="M267" s="45">
        <v>0.761</v>
      </c>
      <c r="N267" s="46" t="s">
        <v>35</v>
      </c>
      <c r="O267" s="36">
        <v>205733.0</v>
      </c>
      <c r="P267" s="37">
        <f t="shared" ref="P267:P438" si="42">(F267+G267+H267)/O267</f>
        <v>0.7153397851</v>
      </c>
      <c r="Q267" s="37"/>
    </row>
    <row r="268">
      <c r="A268" s="23" t="s">
        <v>374</v>
      </c>
      <c r="B268" s="24">
        <v>8.0</v>
      </c>
      <c r="C268" s="25" t="s">
        <v>366</v>
      </c>
      <c r="D268" s="60" t="s">
        <v>382</v>
      </c>
      <c r="E268" s="61" t="s">
        <v>18</v>
      </c>
      <c r="F268" s="28">
        <v>166981.0</v>
      </c>
      <c r="G268" s="29">
        <v>0.0</v>
      </c>
      <c r="H268" s="30">
        <f>9514+963        </f>
        <v>10477</v>
      </c>
      <c r="I268" s="31">
        <f t="shared" si="29"/>
        <v>0.940960678</v>
      </c>
      <c r="J268" s="32">
        <f t="shared" si="30"/>
        <v>0</v>
      </c>
      <c r="K268" s="33">
        <f t="shared" si="31"/>
        <v>0.05903932198</v>
      </c>
      <c r="L268" s="31">
        <f t="shared" si="5"/>
        <v>0.940960678</v>
      </c>
      <c r="M268" s="45">
        <v>0.708</v>
      </c>
      <c r="N268" s="46" t="s">
        <v>35</v>
      </c>
      <c r="O268" s="36">
        <v>256102.0</v>
      </c>
      <c r="P268" s="37">
        <f t="shared" si="42"/>
        <v>0.6929192275</v>
      </c>
      <c r="Q268" s="37"/>
    </row>
    <row r="269">
      <c r="A269" s="23" t="s">
        <v>374</v>
      </c>
      <c r="B269" s="24">
        <v>9.0</v>
      </c>
      <c r="C269" s="25" t="s">
        <v>193</v>
      </c>
      <c r="D269" s="60" t="s">
        <v>383</v>
      </c>
      <c r="E269" s="61" t="s">
        <v>18</v>
      </c>
      <c r="F269" s="28">
        <v>167199.0</v>
      </c>
      <c r="G269" s="29">
        <v>19336.0</v>
      </c>
      <c r="H269" s="30">
        <v>707.0</v>
      </c>
      <c r="I269" s="31">
        <f t="shared" si="29"/>
        <v>0.8929567084</v>
      </c>
      <c r="J269" s="32">
        <f t="shared" si="30"/>
        <v>0.1032674293</v>
      </c>
      <c r="K269" s="33">
        <f t="shared" si="31"/>
        <v>0.003775862253</v>
      </c>
      <c r="L269" s="31">
        <f t="shared" si="5"/>
        <v>0.7896892791</v>
      </c>
      <c r="M269" s="45">
        <v>0.686</v>
      </c>
      <c r="N269" s="35">
        <f t="shared" ref="N269:N275" si="43">L269-M269</f>
        <v>0.1036892791</v>
      </c>
      <c r="O269" s="36">
        <v>255357.0</v>
      </c>
      <c r="P269" s="37">
        <f t="shared" si="42"/>
        <v>0.7332557948</v>
      </c>
      <c r="Q269" s="37"/>
    </row>
    <row r="270">
      <c r="A270" s="23" t="s">
        <v>374</v>
      </c>
      <c r="B270" s="24">
        <v>10.0</v>
      </c>
      <c r="C270" s="25" t="s">
        <v>289</v>
      </c>
      <c r="D270" s="60" t="s">
        <v>384</v>
      </c>
      <c r="E270" s="61" t="s">
        <v>18</v>
      </c>
      <c r="F270" s="28">
        <v>146749.0</v>
      </c>
      <c r="G270" s="29">
        <v>33931.0</v>
      </c>
      <c r="H270" s="30">
        <v>0.0</v>
      </c>
      <c r="I270" s="31">
        <f t="shared" si="29"/>
        <v>0.8122038964</v>
      </c>
      <c r="J270" s="32">
        <f t="shared" si="30"/>
        <v>0.1877961036</v>
      </c>
      <c r="K270" s="33">
        <f t="shared" si="31"/>
        <v>0</v>
      </c>
      <c r="L270" s="31">
        <f t="shared" si="5"/>
        <v>0.6244077928</v>
      </c>
      <c r="M270" s="45">
        <v>0.589</v>
      </c>
      <c r="N270" s="35">
        <f t="shared" si="43"/>
        <v>0.03540779278</v>
      </c>
      <c r="O270" s="36">
        <v>264801.0</v>
      </c>
      <c r="P270" s="37">
        <f t="shared" si="42"/>
        <v>0.6823237072</v>
      </c>
      <c r="Q270" s="37"/>
    </row>
    <row r="271">
      <c r="A271" s="23" t="s">
        <v>374</v>
      </c>
      <c r="B271" s="24">
        <v>11.0</v>
      </c>
      <c r="C271" s="25" t="s">
        <v>134</v>
      </c>
      <c r="D271" s="64" t="s">
        <v>385</v>
      </c>
      <c r="E271" s="65" t="s">
        <v>18</v>
      </c>
      <c r="F271" s="28">
        <v>95458.0</v>
      </c>
      <c r="G271" s="29">
        <v>84665.0</v>
      </c>
      <c r="H271" s="30">
        <v>700.0</v>
      </c>
      <c r="I271" s="31">
        <f t="shared" si="29"/>
        <v>0.5279085072</v>
      </c>
      <c r="J271" s="32">
        <f t="shared" si="30"/>
        <v>0.4682203038</v>
      </c>
      <c r="K271" s="33">
        <f t="shared" si="31"/>
        <v>0.003871188953</v>
      </c>
      <c r="L271" s="31">
        <f t="shared" si="5"/>
        <v>0.05968820338</v>
      </c>
      <c r="M271" s="34">
        <v>-0.098</v>
      </c>
      <c r="N271" s="35">
        <f t="shared" si="43"/>
        <v>0.1576882034</v>
      </c>
      <c r="O271" s="36">
        <v>250083.0</v>
      </c>
      <c r="P271" s="37">
        <f t="shared" si="42"/>
        <v>0.7230519468</v>
      </c>
      <c r="Q271" s="37"/>
    </row>
    <row r="272">
      <c r="A272" s="23" t="s">
        <v>374</v>
      </c>
      <c r="B272" s="24">
        <v>12.0</v>
      </c>
      <c r="C272" s="25" t="s">
        <v>188</v>
      </c>
      <c r="D272" s="60" t="s">
        <v>386</v>
      </c>
      <c r="E272" s="61" t="s">
        <v>18</v>
      </c>
      <c r="F272" s="28">
        <v>194974.0</v>
      </c>
      <c r="G272" s="29">
        <v>27838.0</v>
      </c>
      <c r="H272" s="30">
        <v>3319.0</v>
      </c>
      <c r="I272" s="31">
        <f t="shared" si="29"/>
        <v>0.8622170335</v>
      </c>
      <c r="J272" s="32">
        <f t="shared" si="30"/>
        <v>0.1231056335</v>
      </c>
      <c r="K272" s="33">
        <f t="shared" si="31"/>
        <v>0.01467733305</v>
      </c>
      <c r="L272" s="31">
        <f t="shared" si="5"/>
        <v>0.7391114</v>
      </c>
      <c r="M272" s="45">
        <v>0.69</v>
      </c>
      <c r="N272" s="35">
        <f t="shared" si="43"/>
        <v>0.04911140003</v>
      </c>
      <c r="O272" s="36">
        <v>310302.0</v>
      </c>
      <c r="P272" s="37">
        <f t="shared" si="42"/>
        <v>0.7287449001</v>
      </c>
      <c r="Q272" s="37"/>
    </row>
    <row r="273">
      <c r="A273" s="23" t="s">
        <v>374</v>
      </c>
      <c r="B273" s="24">
        <v>13.0</v>
      </c>
      <c r="C273" s="25" t="s">
        <v>387</v>
      </c>
      <c r="D273" s="60" t="s">
        <v>388</v>
      </c>
      <c r="E273" s="61" t="s">
        <v>18</v>
      </c>
      <c r="F273" s="28">
        <v>167667.0</v>
      </c>
      <c r="G273" s="29">
        <v>9525.0</v>
      </c>
      <c r="H273" s="30">
        <v>0.0</v>
      </c>
      <c r="I273" s="31">
        <f t="shared" si="29"/>
        <v>0.9462447515</v>
      </c>
      <c r="J273" s="32">
        <f t="shared" si="30"/>
        <v>0.05375524854</v>
      </c>
      <c r="K273" s="33">
        <f t="shared" si="31"/>
        <v>0</v>
      </c>
      <c r="L273" s="31">
        <f t="shared" si="5"/>
        <v>0.8924895029</v>
      </c>
      <c r="M273" s="45">
        <v>0.864</v>
      </c>
      <c r="N273" s="35">
        <f t="shared" si="43"/>
        <v>0.02848950291</v>
      </c>
      <c r="O273" s="36">
        <v>253675.0</v>
      </c>
      <c r="P273" s="37">
        <f t="shared" si="42"/>
        <v>0.6985000493</v>
      </c>
      <c r="Q273" s="37"/>
    </row>
    <row r="274">
      <c r="A274" s="23" t="s">
        <v>374</v>
      </c>
      <c r="B274" s="24">
        <v>14.0</v>
      </c>
      <c r="C274" s="25" t="s">
        <v>111</v>
      </c>
      <c r="D274" s="58" t="s">
        <v>389</v>
      </c>
      <c r="E274" s="59" t="s">
        <v>18</v>
      </c>
      <c r="F274" s="28">
        <v>100044.0</v>
      </c>
      <c r="G274" s="29">
        <v>17762.0</v>
      </c>
      <c r="H274" s="30">
        <f>8505+2028                </f>
        <v>10533</v>
      </c>
      <c r="I274" s="31">
        <f t="shared" si="29"/>
        <v>0.7795292156</v>
      </c>
      <c r="J274" s="32">
        <f t="shared" si="30"/>
        <v>0.1383990837</v>
      </c>
      <c r="K274" s="33">
        <f t="shared" si="31"/>
        <v>0.08207170073</v>
      </c>
      <c r="L274" s="31">
        <f t="shared" si="5"/>
        <v>0.6411301319</v>
      </c>
      <c r="M274" s="45">
        <v>0.576</v>
      </c>
      <c r="N274" s="35">
        <f t="shared" si="43"/>
        <v>0.06513013192</v>
      </c>
      <c r="O274" s="36">
        <v>195883.0</v>
      </c>
      <c r="P274" s="37">
        <f t="shared" si="42"/>
        <v>0.6551819198</v>
      </c>
      <c r="Q274" s="37"/>
    </row>
    <row r="275">
      <c r="A275" s="23" t="s">
        <v>374</v>
      </c>
      <c r="B275" s="24">
        <v>15.0</v>
      </c>
      <c r="C275" s="25" t="s">
        <v>390</v>
      </c>
      <c r="D275" s="60" t="s">
        <v>391</v>
      </c>
      <c r="E275" s="61" t="s">
        <v>18</v>
      </c>
      <c r="F275" s="28">
        <v>112798.0</v>
      </c>
      <c r="G275" s="29">
        <v>4647.0</v>
      </c>
      <c r="H275" s="30">
        <v>0.0</v>
      </c>
      <c r="I275" s="31">
        <f t="shared" si="29"/>
        <v>0.9604325429</v>
      </c>
      <c r="J275" s="32">
        <f t="shared" si="30"/>
        <v>0.03956745711</v>
      </c>
      <c r="K275" s="33">
        <f t="shared" si="31"/>
        <v>0</v>
      </c>
      <c r="L275" s="31">
        <f t="shared" si="5"/>
        <v>0.9208650858</v>
      </c>
      <c r="M275" s="45">
        <v>0.886</v>
      </c>
      <c r="N275" s="35">
        <f t="shared" si="43"/>
        <v>0.03486508578</v>
      </c>
      <c r="O275" s="36">
        <v>191894.0</v>
      </c>
      <c r="P275" s="37">
        <f t="shared" si="42"/>
        <v>0.6120306002</v>
      </c>
      <c r="Q275" s="37"/>
    </row>
    <row r="276">
      <c r="A276" s="23" t="s">
        <v>374</v>
      </c>
      <c r="B276" s="24">
        <v>16.0</v>
      </c>
      <c r="C276" s="25" t="s">
        <v>96</v>
      </c>
      <c r="D276" s="60" t="s">
        <v>392</v>
      </c>
      <c r="E276" s="61" t="s">
        <v>18</v>
      </c>
      <c r="F276" s="28">
        <v>165825.0</v>
      </c>
      <c r="G276" s="29">
        <v>0.0</v>
      </c>
      <c r="H276" s="30">
        <v>1269.0</v>
      </c>
      <c r="I276" s="31">
        <f t="shared" si="29"/>
        <v>0.9924054724</v>
      </c>
      <c r="J276" s="32">
        <f t="shared" si="30"/>
        <v>0</v>
      </c>
      <c r="K276" s="33">
        <f t="shared" si="31"/>
        <v>0.007594527631</v>
      </c>
      <c r="L276" s="31">
        <f t="shared" si="5"/>
        <v>0.9924054724</v>
      </c>
      <c r="M276" s="45">
        <v>0.522</v>
      </c>
      <c r="N276" s="46" t="s">
        <v>35</v>
      </c>
      <c r="O276" s="36">
        <v>285395.0</v>
      </c>
      <c r="P276" s="37">
        <f t="shared" si="42"/>
        <v>0.5854832776</v>
      </c>
      <c r="Q276" s="37"/>
    </row>
    <row r="277">
      <c r="A277" s="23" t="s">
        <v>374</v>
      </c>
      <c r="B277" s="24">
        <v>17.0</v>
      </c>
      <c r="C277" s="25" t="s">
        <v>104</v>
      </c>
      <c r="D277" s="60" t="s">
        <v>393</v>
      </c>
      <c r="E277" s="61" t="s">
        <v>18</v>
      </c>
      <c r="F277" s="28">
        <v>157275.0</v>
      </c>
      <c r="G277" s="29">
        <v>0.0</v>
      </c>
      <c r="H277" s="30">
        <v>21640.0</v>
      </c>
      <c r="I277" s="31">
        <f t="shared" si="29"/>
        <v>0.8790487103</v>
      </c>
      <c r="J277" s="32">
        <f t="shared" si="30"/>
        <v>0</v>
      </c>
      <c r="K277" s="33">
        <f t="shared" si="31"/>
        <v>0.1209512897</v>
      </c>
      <c r="L277" s="31">
        <f t="shared" si="5"/>
        <v>0.8790487103</v>
      </c>
      <c r="M277" s="45">
        <v>0.2</v>
      </c>
      <c r="N277" s="46" t="s">
        <v>35</v>
      </c>
      <c r="O277" s="36">
        <v>321208.0</v>
      </c>
      <c r="P277" s="37">
        <f t="shared" si="42"/>
        <v>0.5570066748</v>
      </c>
      <c r="Q277" s="37"/>
    </row>
    <row r="278">
      <c r="A278" s="23" t="s">
        <v>374</v>
      </c>
      <c r="B278" s="24">
        <v>18.0</v>
      </c>
      <c r="C278" s="25" t="s">
        <v>43</v>
      </c>
      <c r="D278" s="60" t="s">
        <v>394</v>
      </c>
      <c r="E278" s="61" t="s">
        <v>18</v>
      </c>
      <c r="F278" s="28">
        <v>130420.0</v>
      </c>
      <c r="G278" s="29">
        <v>106381.0</v>
      </c>
      <c r="H278" s="30">
        <v>0.0</v>
      </c>
      <c r="I278" s="31">
        <f t="shared" si="29"/>
        <v>0.5507578093</v>
      </c>
      <c r="J278" s="32">
        <f t="shared" si="30"/>
        <v>0.4492421907</v>
      </c>
      <c r="K278" s="33">
        <f t="shared" si="31"/>
        <v>0</v>
      </c>
      <c r="L278" s="31">
        <f t="shared" si="5"/>
        <v>0.1015156186</v>
      </c>
      <c r="M278" s="34">
        <v>-0.02</v>
      </c>
      <c r="N278" s="35">
        <f t="shared" ref="N278:N289" si="44">L278-M278</f>
        <v>0.1215156186</v>
      </c>
      <c r="O278" s="36">
        <v>312199.0</v>
      </c>
      <c r="P278" s="37">
        <f t="shared" si="42"/>
        <v>0.7584937812</v>
      </c>
      <c r="Q278" s="37"/>
    </row>
    <row r="279">
      <c r="A279" s="23" t="s">
        <v>374</v>
      </c>
      <c r="B279" s="24">
        <v>19.0</v>
      </c>
      <c r="C279" s="25" t="s">
        <v>41</v>
      </c>
      <c r="D279" s="64" t="s">
        <v>395</v>
      </c>
      <c r="E279" s="65" t="s">
        <v>18</v>
      </c>
      <c r="F279" s="28">
        <v>132001.0</v>
      </c>
      <c r="G279" s="29">
        <v>124428.0</v>
      </c>
      <c r="H279" s="30">
        <f>3884+2523                </f>
        <v>6407</v>
      </c>
      <c r="I279" s="31">
        <f t="shared" si="29"/>
        <v>0.5022181132</v>
      </c>
      <c r="J279" s="32">
        <f t="shared" si="30"/>
        <v>0.4734054696</v>
      </c>
      <c r="K279" s="33">
        <f t="shared" si="31"/>
        <v>0.02437641723</v>
      </c>
      <c r="L279" s="31">
        <f t="shared" si="5"/>
        <v>0.02881264363</v>
      </c>
      <c r="M279" s="34">
        <v>-0.068</v>
      </c>
      <c r="N279" s="35">
        <f t="shared" si="44"/>
        <v>0.09681264363</v>
      </c>
      <c r="O279" s="36">
        <v>322826.0</v>
      </c>
      <c r="P279" s="37">
        <f t="shared" si="42"/>
        <v>0.8141723405</v>
      </c>
      <c r="Q279" s="37"/>
    </row>
    <row r="280">
      <c r="A280" s="23" t="s">
        <v>374</v>
      </c>
      <c r="B280" s="24">
        <v>20.0</v>
      </c>
      <c r="C280" s="25" t="s">
        <v>104</v>
      </c>
      <c r="D280" s="60" t="s">
        <v>396</v>
      </c>
      <c r="E280" s="61" t="s">
        <v>18</v>
      </c>
      <c r="F280" s="28">
        <v>163148.0</v>
      </c>
      <c r="G280" s="29">
        <v>83788.0</v>
      </c>
      <c r="H280" s="30">
        <v>0.0</v>
      </c>
      <c r="I280" s="31">
        <f t="shared" si="29"/>
        <v>0.6606894094</v>
      </c>
      <c r="J280" s="32">
        <f t="shared" si="30"/>
        <v>0.3393105906</v>
      </c>
      <c r="K280" s="33">
        <f t="shared" si="31"/>
        <v>0</v>
      </c>
      <c r="L280" s="31">
        <f t="shared" si="5"/>
        <v>0.3213788188</v>
      </c>
      <c r="M280" s="45">
        <v>0.133</v>
      </c>
      <c r="N280" s="35">
        <f t="shared" si="44"/>
        <v>0.1883788188</v>
      </c>
      <c r="O280" s="36">
        <v>329220.0</v>
      </c>
      <c r="P280" s="37">
        <f t="shared" si="42"/>
        <v>0.7500637871</v>
      </c>
      <c r="Q280" s="37"/>
    </row>
    <row r="281">
      <c r="A281" s="23" t="s">
        <v>374</v>
      </c>
      <c r="B281" s="24">
        <v>21.0</v>
      </c>
      <c r="C281" s="25" t="s">
        <v>138</v>
      </c>
      <c r="D281" s="26" t="s">
        <v>397</v>
      </c>
      <c r="E281" s="27" t="s">
        <v>23</v>
      </c>
      <c r="F281" s="28">
        <v>90526.0</v>
      </c>
      <c r="G281" s="29">
        <v>122863.0</v>
      </c>
      <c r="H281" s="30">
        <v>3211.0</v>
      </c>
      <c r="I281" s="31">
        <f t="shared" si="29"/>
        <v>0.4179409049</v>
      </c>
      <c r="J281" s="32">
        <f t="shared" si="30"/>
        <v>0.5672345337</v>
      </c>
      <c r="K281" s="33">
        <f t="shared" si="31"/>
        <v>0.0148245614</v>
      </c>
      <c r="L281" s="31">
        <f t="shared" si="5"/>
        <v>-0.1492936288</v>
      </c>
      <c r="M281" s="34">
        <v>-0.137</v>
      </c>
      <c r="N281" s="35">
        <f t="shared" si="44"/>
        <v>-0.01229362881</v>
      </c>
      <c r="O281" s="36">
        <v>283447.0</v>
      </c>
      <c r="P281" s="37">
        <f t="shared" si="42"/>
        <v>0.7641640236</v>
      </c>
      <c r="Q281" s="37"/>
    </row>
    <row r="282">
      <c r="A282" s="23" t="s">
        <v>374</v>
      </c>
      <c r="B282" s="24">
        <v>22.0</v>
      </c>
      <c r="C282" s="25" t="s">
        <v>150</v>
      </c>
      <c r="D282" s="64" t="s">
        <v>398</v>
      </c>
      <c r="E282" s="65" t="s">
        <v>18</v>
      </c>
      <c r="F282" s="28">
        <v>117779.0</v>
      </c>
      <c r="G282" s="29">
        <v>116357.0</v>
      </c>
      <c r="H282" s="30">
        <v>0.0</v>
      </c>
      <c r="I282" s="31">
        <f t="shared" si="29"/>
        <v>0.5030366966</v>
      </c>
      <c r="J282" s="32">
        <f t="shared" si="30"/>
        <v>0.4969633034</v>
      </c>
      <c r="K282" s="33">
        <f t="shared" si="31"/>
        <v>0</v>
      </c>
      <c r="L282" s="31">
        <f t="shared" si="5"/>
        <v>0.006073393242</v>
      </c>
      <c r="M282" s="34">
        <v>-0.153</v>
      </c>
      <c r="N282" s="35">
        <f t="shared" si="44"/>
        <v>0.1590733932</v>
      </c>
      <c r="O282" s="36">
        <v>293033.0</v>
      </c>
      <c r="P282" s="37">
        <f t="shared" si="42"/>
        <v>0.7990089853</v>
      </c>
      <c r="Q282" s="37"/>
    </row>
    <row r="283">
      <c r="A283" s="23" t="s">
        <v>374</v>
      </c>
      <c r="B283" s="24">
        <v>23.0</v>
      </c>
      <c r="C283" s="25" t="s">
        <v>150</v>
      </c>
      <c r="D283" s="26" t="s">
        <v>399</v>
      </c>
      <c r="E283" s="27" t="s">
        <v>23</v>
      </c>
      <c r="F283" s="28">
        <v>100495.0</v>
      </c>
      <c r="G283" s="29">
        <v>122881.0</v>
      </c>
      <c r="H283" s="30">
        <v>0.0</v>
      </c>
      <c r="I283" s="31">
        <f t="shared" si="29"/>
        <v>0.4498916625</v>
      </c>
      <c r="J283" s="32">
        <f t="shared" si="30"/>
        <v>0.5501083375</v>
      </c>
      <c r="K283" s="33">
        <f t="shared" si="31"/>
        <v>0</v>
      </c>
      <c r="L283" s="31">
        <f t="shared" si="5"/>
        <v>-0.100216675</v>
      </c>
      <c r="M283" s="34">
        <v>-0.147</v>
      </c>
      <c r="N283" s="35">
        <f t="shared" si="44"/>
        <v>0.04678332498</v>
      </c>
      <c r="O283" s="36">
        <v>293287.0</v>
      </c>
      <c r="P283" s="37">
        <f t="shared" si="42"/>
        <v>0.7616293937</v>
      </c>
      <c r="Q283" s="37"/>
    </row>
    <row r="284">
      <c r="A284" s="23" t="s">
        <v>374</v>
      </c>
      <c r="B284" s="24">
        <v>24.0</v>
      </c>
      <c r="C284" s="25" t="s">
        <v>77</v>
      </c>
      <c r="D284" s="26" t="s">
        <v>400</v>
      </c>
      <c r="E284" s="27" t="s">
        <v>23</v>
      </c>
      <c r="F284" s="28">
        <v>114102.0</v>
      </c>
      <c r="G284" s="29">
        <v>129276.0</v>
      </c>
      <c r="H284" s="30">
        <v>0.0</v>
      </c>
      <c r="I284" s="31">
        <f t="shared" si="29"/>
        <v>0.4688262702</v>
      </c>
      <c r="J284" s="32">
        <f t="shared" si="30"/>
        <v>0.5311737298</v>
      </c>
      <c r="K284" s="33">
        <f t="shared" si="31"/>
        <v>0</v>
      </c>
      <c r="L284" s="31">
        <f t="shared" si="5"/>
        <v>-0.06234745951</v>
      </c>
      <c r="M284" s="45">
        <v>0.036</v>
      </c>
      <c r="N284" s="35">
        <f t="shared" si="44"/>
        <v>-0.09834745951</v>
      </c>
      <c r="O284" s="36">
        <v>310431.0</v>
      </c>
      <c r="P284" s="37">
        <f t="shared" si="42"/>
        <v>0.7840003092</v>
      </c>
      <c r="Q284" s="37"/>
    </row>
    <row r="285">
      <c r="A285" s="23" t="s">
        <v>374</v>
      </c>
      <c r="B285" s="24">
        <v>25.0</v>
      </c>
      <c r="C285" s="25" t="s">
        <v>80</v>
      </c>
      <c r="D285" s="58" t="s">
        <v>401</v>
      </c>
      <c r="E285" s="59" t="s">
        <v>18</v>
      </c>
      <c r="F285" s="28">
        <v>149993.0</v>
      </c>
      <c r="G285" s="29">
        <v>105925.0</v>
      </c>
      <c r="H285" s="30">
        <v>0.0</v>
      </c>
      <c r="I285" s="31">
        <f t="shared" si="29"/>
        <v>0.5860978907</v>
      </c>
      <c r="J285" s="32">
        <f t="shared" si="30"/>
        <v>0.4139021093</v>
      </c>
      <c r="K285" s="33">
        <f t="shared" si="31"/>
        <v>0</v>
      </c>
      <c r="L285" s="31">
        <f t="shared" si="5"/>
        <v>0.1721957815</v>
      </c>
      <c r="M285" s="45">
        <v>0.162</v>
      </c>
      <c r="N285" s="35">
        <f t="shared" si="44"/>
        <v>0.01019578146</v>
      </c>
      <c r="O285" s="36">
        <v>333384.0</v>
      </c>
      <c r="P285" s="37">
        <f t="shared" si="42"/>
        <v>0.7676373191</v>
      </c>
      <c r="Q285" s="37"/>
    </row>
    <row r="286">
      <c r="A286" s="23" t="s">
        <v>374</v>
      </c>
      <c r="B286" s="24">
        <v>26.0</v>
      </c>
      <c r="C286" s="25" t="s">
        <v>176</v>
      </c>
      <c r="D286" s="60" t="s">
        <v>402</v>
      </c>
      <c r="E286" s="61" t="s">
        <v>18</v>
      </c>
      <c r="F286" s="28">
        <v>157086.0</v>
      </c>
      <c r="G286" s="29">
        <v>58128.0</v>
      </c>
      <c r="H286" s="30">
        <v>0.0</v>
      </c>
      <c r="I286" s="31">
        <f t="shared" si="29"/>
        <v>0.729906047</v>
      </c>
      <c r="J286" s="32">
        <f t="shared" si="30"/>
        <v>0.270093953</v>
      </c>
      <c r="K286" s="33">
        <f t="shared" si="31"/>
        <v>0</v>
      </c>
      <c r="L286" s="31">
        <f t="shared" si="5"/>
        <v>0.459812094</v>
      </c>
      <c r="M286" s="45">
        <v>0.196</v>
      </c>
      <c r="N286" s="35">
        <f t="shared" si="44"/>
        <v>0.263812094</v>
      </c>
      <c r="O286" s="36">
        <v>305135.0</v>
      </c>
      <c r="P286" s="37">
        <f t="shared" si="42"/>
        <v>0.7053074869</v>
      </c>
      <c r="Q286" s="37"/>
    </row>
    <row r="287">
      <c r="A287" s="23" t="s">
        <v>374</v>
      </c>
      <c r="B287" s="24">
        <v>27.0</v>
      </c>
      <c r="C287" s="25" t="s">
        <v>66</v>
      </c>
      <c r="D287" s="26" t="s">
        <v>403</v>
      </c>
      <c r="E287" s="27" t="s">
        <v>23</v>
      </c>
      <c r="F287" s="28">
        <v>129594.0</v>
      </c>
      <c r="G287" s="29">
        <v>132402.0</v>
      </c>
      <c r="H287" s="30">
        <v>5700.0</v>
      </c>
      <c r="I287" s="31">
        <f t="shared" si="29"/>
        <v>0.4841088399</v>
      </c>
      <c r="J287" s="32">
        <f t="shared" si="30"/>
        <v>0.4945983504</v>
      </c>
      <c r="K287" s="33">
        <f t="shared" si="31"/>
        <v>0.02129280975</v>
      </c>
      <c r="L287" s="31">
        <f t="shared" si="5"/>
        <v>-0.01048951049</v>
      </c>
      <c r="M287" s="34">
        <v>-0.243</v>
      </c>
      <c r="N287" s="35">
        <f t="shared" si="44"/>
        <v>0.2325104895</v>
      </c>
      <c r="O287" s="36">
        <v>348933.0</v>
      </c>
      <c r="P287" s="37">
        <f t="shared" si="42"/>
        <v>0.7671845311</v>
      </c>
      <c r="Q287" s="37"/>
    </row>
    <row r="288">
      <c r="A288" s="23" t="s">
        <v>404</v>
      </c>
      <c r="B288" s="24">
        <v>1.0</v>
      </c>
      <c r="C288" s="25" t="s">
        <v>116</v>
      </c>
      <c r="D288" s="60" t="s">
        <v>405</v>
      </c>
      <c r="E288" s="61" t="s">
        <v>18</v>
      </c>
      <c r="F288" s="28">
        <v>188074.0</v>
      </c>
      <c r="G288" s="29">
        <v>81486.0</v>
      </c>
      <c r="H288" s="30">
        <v>0.0</v>
      </c>
      <c r="I288" s="31">
        <f t="shared" si="29"/>
        <v>0.697707375</v>
      </c>
      <c r="J288" s="32">
        <f t="shared" si="30"/>
        <v>0.302292625</v>
      </c>
      <c r="K288" s="33">
        <f t="shared" si="31"/>
        <v>0</v>
      </c>
      <c r="L288" s="31">
        <f t="shared" si="5"/>
        <v>0.39541475</v>
      </c>
      <c r="M288" s="45">
        <v>0.374</v>
      </c>
      <c r="N288" s="35">
        <f t="shared" si="44"/>
        <v>0.02141474996</v>
      </c>
      <c r="O288" s="36">
        <v>361229.0</v>
      </c>
      <c r="P288" s="37">
        <f t="shared" si="42"/>
        <v>0.7462302307</v>
      </c>
      <c r="Q288" s="37"/>
    </row>
    <row r="289">
      <c r="A289" s="23" t="s">
        <v>404</v>
      </c>
      <c r="B289" s="24">
        <v>2.0</v>
      </c>
      <c r="C289" s="25" t="s">
        <v>60</v>
      </c>
      <c r="D289" s="26" t="s">
        <v>406</v>
      </c>
      <c r="E289" s="27" t="s">
        <v>23</v>
      </c>
      <c r="F289" s="28">
        <v>148959.0</v>
      </c>
      <c r="G289" s="29">
        <v>167382.0</v>
      </c>
      <c r="H289" s="30">
        <v>9427.0</v>
      </c>
      <c r="I289" s="31">
        <f t="shared" si="29"/>
        <v>0.4572548562</v>
      </c>
      <c r="J289" s="32">
        <f t="shared" si="30"/>
        <v>0.5138073721</v>
      </c>
      <c r="K289" s="33">
        <f t="shared" si="31"/>
        <v>0.02893777167</v>
      </c>
      <c r="L289" s="31">
        <f t="shared" si="5"/>
        <v>-0.0565525159</v>
      </c>
      <c r="M289" s="42">
        <v>-0.115</v>
      </c>
      <c r="N289" s="35">
        <f t="shared" si="44"/>
        <v>0.0584474841</v>
      </c>
      <c r="O289" s="36">
        <v>397196.0</v>
      </c>
      <c r="P289" s="37">
        <f t="shared" si="42"/>
        <v>0.8201693874</v>
      </c>
      <c r="Q289" s="37"/>
    </row>
    <row r="290">
      <c r="A290" s="23" t="s">
        <v>404</v>
      </c>
      <c r="B290" s="24">
        <v>3.0</v>
      </c>
      <c r="C290" s="25" t="s">
        <v>325</v>
      </c>
      <c r="D290" s="26" t="s">
        <v>407</v>
      </c>
      <c r="E290" s="27" t="s">
        <v>23</v>
      </c>
      <c r="F290" s="28">
        <v>0.0</v>
      </c>
      <c r="G290" s="29">
        <v>186353.0</v>
      </c>
      <c r="H290" s="30">
        <v>0.0</v>
      </c>
      <c r="I290" s="31">
        <f t="shared" si="29"/>
        <v>0</v>
      </c>
      <c r="J290" s="32">
        <f t="shared" si="30"/>
        <v>1</v>
      </c>
      <c r="K290" s="33">
        <f t="shared" si="31"/>
        <v>0</v>
      </c>
      <c r="L290" s="31">
        <f t="shared" si="5"/>
        <v>-1</v>
      </c>
      <c r="M290" s="34">
        <v>-0.24</v>
      </c>
      <c r="N290" s="46" t="s">
        <v>35</v>
      </c>
      <c r="O290" s="36">
        <v>330774.0</v>
      </c>
      <c r="P290" s="37">
        <f t="shared" si="42"/>
        <v>0.5633846675</v>
      </c>
      <c r="Q290" s="37"/>
    </row>
    <row r="291">
      <c r="A291" s="23" t="s">
        <v>404</v>
      </c>
      <c r="B291" s="24">
        <v>4.0</v>
      </c>
      <c r="C291" s="25" t="s">
        <v>116</v>
      </c>
      <c r="D291" s="60" t="s">
        <v>408</v>
      </c>
      <c r="E291" s="61" t="s">
        <v>18</v>
      </c>
      <c r="F291" s="28">
        <v>242002.0</v>
      </c>
      <c r="G291" s="29">
        <v>80546.0</v>
      </c>
      <c r="H291" s="30">
        <v>11947.0</v>
      </c>
      <c r="I291" s="31">
        <f t="shared" si="29"/>
        <v>0.723484656</v>
      </c>
      <c r="J291" s="32">
        <f t="shared" si="30"/>
        <v>0.2407988161</v>
      </c>
      <c r="K291" s="33">
        <f t="shared" si="31"/>
        <v>0.0357165279</v>
      </c>
      <c r="L291" s="31">
        <f t="shared" si="5"/>
        <v>0.4826858398</v>
      </c>
      <c r="M291" s="45">
        <v>0.403</v>
      </c>
      <c r="N291" s="35">
        <f t="shared" ref="N291:N344" si="45">L291-M291</f>
        <v>0.07968583985</v>
      </c>
      <c r="O291" s="36">
        <v>423656.0</v>
      </c>
      <c r="P291" s="37">
        <f t="shared" si="42"/>
        <v>0.7895438752</v>
      </c>
      <c r="Q291" s="37"/>
    </row>
    <row r="292">
      <c r="A292" s="23" t="s">
        <v>404</v>
      </c>
      <c r="B292" s="24">
        <v>5.0</v>
      </c>
      <c r="C292" s="25" t="s">
        <v>72</v>
      </c>
      <c r="D292" s="26" t="s">
        <v>409</v>
      </c>
      <c r="E292" s="27" t="s">
        <v>23</v>
      </c>
      <c r="F292" s="28">
        <v>118593.0</v>
      </c>
      <c r="G292" s="29">
        <v>158495.0</v>
      </c>
      <c r="H292" s="30">
        <v>0.0</v>
      </c>
      <c r="I292" s="31">
        <f t="shared" si="29"/>
        <v>0.4279976036</v>
      </c>
      <c r="J292" s="32">
        <f t="shared" si="30"/>
        <v>0.5720023964</v>
      </c>
      <c r="K292" s="33">
        <f t="shared" si="31"/>
        <v>0</v>
      </c>
      <c r="L292" s="31">
        <f t="shared" si="5"/>
        <v>-0.1440047927</v>
      </c>
      <c r="M292" s="42">
        <v>-0.173</v>
      </c>
      <c r="N292" s="35">
        <f t="shared" si="45"/>
        <v>0.0289952073</v>
      </c>
      <c r="O292" s="36">
        <v>362862.0</v>
      </c>
      <c r="P292" s="37">
        <f t="shared" si="42"/>
        <v>0.7636181248</v>
      </c>
      <c r="Q292" s="37"/>
    </row>
    <row r="293">
      <c r="A293" s="23" t="s">
        <v>404</v>
      </c>
      <c r="B293" s="24">
        <v>6.0</v>
      </c>
      <c r="C293" s="25" t="s">
        <v>38</v>
      </c>
      <c r="D293" s="26" t="s">
        <v>410</v>
      </c>
      <c r="E293" s="27" t="s">
        <v>23</v>
      </c>
      <c r="F293" s="28">
        <v>122323.0</v>
      </c>
      <c r="G293" s="29">
        <v>159651.0</v>
      </c>
      <c r="H293" s="30">
        <v>0.0</v>
      </c>
      <c r="I293" s="31">
        <f t="shared" si="29"/>
        <v>0.4338095002</v>
      </c>
      <c r="J293" s="32">
        <f t="shared" si="30"/>
        <v>0.5661904998</v>
      </c>
      <c r="K293" s="33">
        <f t="shared" si="31"/>
        <v>0</v>
      </c>
      <c r="L293" s="31">
        <f t="shared" si="5"/>
        <v>-0.1323809997</v>
      </c>
      <c r="M293" s="34">
        <v>-0.146</v>
      </c>
      <c r="N293" s="35">
        <f t="shared" si="45"/>
        <v>0.01361900033</v>
      </c>
      <c r="O293" s="36">
        <v>362448.0</v>
      </c>
      <c r="P293" s="37">
        <f t="shared" si="42"/>
        <v>0.7779709089</v>
      </c>
      <c r="Q293" s="37"/>
    </row>
    <row r="294">
      <c r="A294" s="23" t="s">
        <v>404</v>
      </c>
      <c r="B294" s="24">
        <v>7.0</v>
      </c>
      <c r="C294" s="25" t="s">
        <v>38</v>
      </c>
      <c r="D294" s="26" t="s">
        <v>411</v>
      </c>
      <c r="E294" s="27" t="s">
        <v>23</v>
      </c>
      <c r="F294" s="28">
        <v>119606.0</v>
      </c>
      <c r="G294" s="29">
        <v>155705.0</v>
      </c>
      <c r="H294" s="30">
        <v>4599.0</v>
      </c>
      <c r="I294" s="31">
        <f t="shared" si="29"/>
        <v>0.4273016327</v>
      </c>
      <c r="J294" s="32">
        <f t="shared" si="30"/>
        <v>0.5562680862</v>
      </c>
      <c r="K294" s="33">
        <f t="shared" si="31"/>
        <v>0.01643028116</v>
      </c>
      <c r="L294" s="31">
        <f t="shared" si="5"/>
        <v>-0.1289664535</v>
      </c>
      <c r="M294" s="42">
        <v>-0.177</v>
      </c>
      <c r="N294" s="35">
        <f t="shared" si="45"/>
        <v>0.0480335465</v>
      </c>
      <c r="O294" s="36">
        <v>361079.0</v>
      </c>
      <c r="P294" s="37">
        <f t="shared" si="42"/>
        <v>0.7752043182</v>
      </c>
      <c r="Q294" s="37"/>
    </row>
    <row r="295">
      <c r="A295" s="23" t="s">
        <v>404</v>
      </c>
      <c r="B295" s="24">
        <v>8.0</v>
      </c>
      <c r="C295" s="25" t="s">
        <v>100</v>
      </c>
      <c r="D295" s="26" t="s">
        <v>412</v>
      </c>
      <c r="E295" s="27" t="s">
        <v>23</v>
      </c>
      <c r="F295" s="28">
        <v>112736.0</v>
      </c>
      <c r="G295" s="29">
        <v>140352.0</v>
      </c>
      <c r="H295" s="30">
        <v>0.0</v>
      </c>
      <c r="I295" s="31">
        <f t="shared" si="29"/>
        <v>0.4454419016</v>
      </c>
      <c r="J295" s="32">
        <f t="shared" si="30"/>
        <v>0.5545580984</v>
      </c>
      <c r="K295" s="33">
        <f t="shared" si="31"/>
        <v>0</v>
      </c>
      <c r="L295" s="31">
        <f t="shared" si="5"/>
        <v>-0.1091161967</v>
      </c>
      <c r="M295" s="42">
        <v>-0.148</v>
      </c>
      <c r="N295" s="35">
        <f t="shared" si="45"/>
        <v>0.03888380326</v>
      </c>
      <c r="O295" s="36">
        <v>334724.0</v>
      </c>
      <c r="P295" s="37">
        <f t="shared" si="42"/>
        <v>0.7561095111</v>
      </c>
      <c r="Q295" s="37"/>
    </row>
    <row r="296">
      <c r="A296" s="23" t="s">
        <v>404</v>
      </c>
      <c r="B296" s="24">
        <v>9.0</v>
      </c>
      <c r="C296" s="25" t="s">
        <v>100</v>
      </c>
      <c r="D296" s="62" t="s">
        <v>413</v>
      </c>
      <c r="E296" s="63" t="s">
        <v>23</v>
      </c>
      <c r="F296" s="28">
        <v>136507.0</v>
      </c>
      <c r="G296" s="29">
        <v>138348.0</v>
      </c>
      <c r="H296" s="30">
        <v>5042.0</v>
      </c>
      <c r="I296" s="31">
        <f t="shared" si="29"/>
        <v>0.4877044055</v>
      </c>
      <c r="J296" s="32">
        <f t="shared" si="30"/>
        <v>0.4942818251</v>
      </c>
      <c r="K296" s="33">
        <f t="shared" si="31"/>
        <v>0.01801376935</v>
      </c>
      <c r="L296" s="31">
        <f t="shared" si="5"/>
        <v>-0.006577419551</v>
      </c>
      <c r="M296" s="42">
        <v>-0.12</v>
      </c>
      <c r="N296" s="35">
        <f t="shared" si="45"/>
        <v>0.1134225804</v>
      </c>
      <c r="O296" s="36">
        <v>347478.0</v>
      </c>
      <c r="P296" s="37">
        <f t="shared" si="42"/>
        <v>0.8055099891</v>
      </c>
      <c r="Q296" s="37"/>
    </row>
    <row r="297">
      <c r="A297" s="23" t="s">
        <v>404</v>
      </c>
      <c r="B297" s="24">
        <v>10.0</v>
      </c>
      <c r="C297" s="25" t="s">
        <v>325</v>
      </c>
      <c r="D297" s="26" t="s">
        <v>414</v>
      </c>
      <c r="E297" s="27" t="s">
        <v>23</v>
      </c>
      <c r="F297" s="28">
        <v>112386.0</v>
      </c>
      <c r="G297" s="29">
        <v>164060.0</v>
      </c>
      <c r="H297" s="30">
        <v>0.0</v>
      </c>
      <c r="I297" s="31">
        <f t="shared" si="29"/>
        <v>0.4065387092</v>
      </c>
      <c r="J297" s="32">
        <f t="shared" si="30"/>
        <v>0.5934612908</v>
      </c>
      <c r="K297" s="33">
        <f t="shared" si="31"/>
        <v>0</v>
      </c>
      <c r="L297" s="31">
        <f t="shared" si="5"/>
        <v>-0.1869225816</v>
      </c>
      <c r="M297" s="34">
        <v>-0.24</v>
      </c>
      <c r="N297" s="35">
        <f t="shared" si="45"/>
        <v>0.05307741837</v>
      </c>
      <c r="O297" s="36">
        <v>361149.0</v>
      </c>
      <c r="P297" s="37">
        <f t="shared" si="42"/>
        <v>0.7654624546</v>
      </c>
      <c r="Q297" s="37"/>
    </row>
    <row r="298">
      <c r="A298" s="23" t="s">
        <v>404</v>
      </c>
      <c r="B298" s="24">
        <v>11.0</v>
      </c>
      <c r="C298" s="25" t="s">
        <v>102</v>
      </c>
      <c r="D298" s="26" t="s">
        <v>415</v>
      </c>
      <c r="E298" s="27" t="s">
        <v>23</v>
      </c>
      <c r="F298" s="28">
        <v>115840.0</v>
      </c>
      <c r="G298" s="29">
        <v>177240.0</v>
      </c>
      <c r="H298" s="30">
        <v>6074.0</v>
      </c>
      <c r="I298" s="31">
        <f t="shared" si="29"/>
        <v>0.3872253087</v>
      </c>
      <c r="J298" s="32">
        <f t="shared" si="30"/>
        <v>0.5924707676</v>
      </c>
      <c r="K298" s="33">
        <f t="shared" si="31"/>
        <v>0.02030392373</v>
      </c>
      <c r="L298" s="31">
        <f t="shared" si="5"/>
        <v>-0.2052454589</v>
      </c>
      <c r="M298" s="34">
        <v>-0.291</v>
      </c>
      <c r="N298" s="35">
        <f t="shared" si="45"/>
        <v>0.08575454114</v>
      </c>
      <c r="O298" s="36">
        <v>368712.0</v>
      </c>
      <c r="P298" s="37">
        <f t="shared" si="42"/>
        <v>0.8113486949</v>
      </c>
      <c r="Q298" s="37"/>
    </row>
    <row r="299">
      <c r="A299" s="23" t="s">
        <v>404</v>
      </c>
      <c r="B299" s="24">
        <v>12.0</v>
      </c>
      <c r="C299" s="25" t="s">
        <v>113</v>
      </c>
      <c r="D299" s="60" t="s">
        <v>416</v>
      </c>
      <c r="E299" s="61" t="s">
        <v>18</v>
      </c>
      <c r="F299" s="28">
        <v>202228.0</v>
      </c>
      <c r="G299" s="29">
        <v>74639.0</v>
      </c>
      <c r="H299" s="30">
        <v>0.0</v>
      </c>
      <c r="I299" s="31">
        <f t="shared" si="29"/>
        <v>0.730415687</v>
      </c>
      <c r="J299" s="32">
        <f t="shared" si="30"/>
        <v>0.269584313</v>
      </c>
      <c r="K299" s="33">
        <f t="shared" si="31"/>
        <v>0</v>
      </c>
      <c r="L299" s="31">
        <f t="shared" si="5"/>
        <v>0.4608313739</v>
      </c>
      <c r="M299" s="45">
        <v>0.398</v>
      </c>
      <c r="N299" s="35">
        <f t="shared" si="45"/>
        <v>0.06283137391</v>
      </c>
      <c r="O299" s="36">
        <v>362147.0</v>
      </c>
      <c r="P299" s="37">
        <f t="shared" si="42"/>
        <v>0.7645155144</v>
      </c>
      <c r="Q299" s="37"/>
    </row>
    <row r="300">
      <c r="A300" s="23" t="s">
        <v>404</v>
      </c>
      <c r="B300" s="24">
        <v>13.0</v>
      </c>
      <c r="C300" s="25" t="s">
        <v>150</v>
      </c>
      <c r="D300" s="26" t="s">
        <v>417</v>
      </c>
      <c r="E300" s="27" t="s">
        <v>23</v>
      </c>
      <c r="F300" s="28">
        <v>128764.0</v>
      </c>
      <c r="G300" s="29">
        <v>145962.0</v>
      </c>
      <c r="H300" s="30">
        <f>5439+2792        </f>
        <v>8231</v>
      </c>
      <c r="I300" s="31">
        <f t="shared" si="29"/>
        <v>0.4550656107</v>
      </c>
      <c r="J300" s="32">
        <f t="shared" si="30"/>
        <v>0.5158451638</v>
      </c>
      <c r="K300" s="33">
        <f t="shared" si="31"/>
        <v>0.02908922557</v>
      </c>
      <c r="L300" s="31">
        <f t="shared" si="5"/>
        <v>-0.06077955308</v>
      </c>
      <c r="M300" s="42">
        <v>-0.092</v>
      </c>
      <c r="N300" s="35">
        <f t="shared" si="45"/>
        <v>0.03122044692</v>
      </c>
      <c r="O300" s="36">
        <v>368114.0</v>
      </c>
      <c r="P300" s="37">
        <f t="shared" si="42"/>
        <v>0.7686667717</v>
      </c>
      <c r="Q300" s="37"/>
    </row>
    <row r="301">
      <c r="A301" s="23" t="s">
        <v>418</v>
      </c>
      <c r="B301" s="24" t="s">
        <v>37</v>
      </c>
      <c r="C301" s="25" t="s">
        <v>24</v>
      </c>
      <c r="D301" s="62" t="s">
        <v>419</v>
      </c>
      <c r="E301" s="63" t="s">
        <v>23</v>
      </c>
      <c r="F301" s="28">
        <v>113891.0</v>
      </c>
      <c r="G301" s="29">
        <v>192733.0</v>
      </c>
      <c r="H301" s="30">
        <v>13004.0</v>
      </c>
      <c r="I301" s="31">
        <f t="shared" si="29"/>
        <v>0.3563236012</v>
      </c>
      <c r="J301" s="32">
        <f t="shared" si="30"/>
        <v>0.6029916027</v>
      </c>
      <c r="K301" s="33">
        <f t="shared" si="31"/>
        <v>0.04068479608</v>
      </c>
      <c r="L301" s="31">
        <f t="shared" si="5"/>
        <v>-0.2466680016</v>
      </c>
      <c r="M301" s="34">
        <v>-0.357</v>
      </c>
      <c r="N301" s="35">
        <f t="shared" si="45"/>
        <v>0.1103319984</v>
      </c>
      <c r="O301" s="36">
        <v>344360.0</v>
      </c>
      <c r="P301" s="37">
        <f t="shared" si="42"/>
        <v>0.9281798118</v>
      </c>
      <c r="Q301" s="37"/>
    </row>
    <row r="302">
      <c r="A302" s="23" t="s">
        <v>420</v>
      </c>
      <c r="B302" s="24">
        <v>1.0</v>
      </c>
      <c r="C302" s="25" t="s">
        <v>185</v>
      </c>
      <c r="D302" s="26" t="s">
        <v>421</v>
      </c>
      <c r="E302" s="27" t="s">
        <v>23</v>
      </c>
      <c r="F302" s="28">
        <v>135467.0</v>
      </c>
      <c r="G302" s="29">
        <v>151107.0</v>
      </c>
      <c r="H302" s="30">
        <v>5126.0</v>
      </c>
      <c r="I302" s="31">
        <f t="shared" si="29"/>
        <v>0.4644052108</v>
      </c>
      <c r="J302" s="32">
        <f t="shared" si="30"/>
        <v>0.5180219403</v>
      </c>
      <c r="K302" s="33">
        <f t="shared" si="31"/>
        <v>0.01757284882</v>
      </c>
      <c r="L302" s="31">
        <f t="shared" si="5"/>
        <v>-0.05361672952</v>
      </c>
      <c r="M302" s="34">
        <v>-0.066</v>
      </c>
      <c r="N302" s="35">
        <f t="shared" si="45"/>
        <v>0.01238327048</v>
      </c>
      <c r="O302" s="36">
        <v>362141.0</v>
      </c>
      <c r="P302" s="37">
        <f t="shared" si="42"/>
        <v>0.8054873654</v>
      </c>
      <c r="Q302" s="37"/>
    </row>
    <row r="303">
      <c r="A303" s="23" t="s">
        <v>420</v>
      </c>
      <c r="B303" s="24">
        <v>2.0</v>
      </c>
      <c r="C303" s="25" t="s">
        <v>38</v>
      </c>
      <c r="D303" s="26" t="s">
        <v>422</v>
      </c>
      <c r="E303" s="27" t="s">
        <v>23</v>
      </c>
      <c r="F303" s="28">
        <v>115777.0</v>
      </c>
      <c r="G303" s="29">
        <v>163450.0</v>
      </c>
      <c r="H303" s="30">
        <v>3473.0</v>
      </c>
      <c r="I303" s="31">
        <f t="shared" si="29"/>
        <v>0.4095401486</v>
      </c>
      <c r="J303" s="32">
        <f t="shared" si="30"/>
        <v>0.5781747435</v>
      </c>
      <c r="K303" s="33">
        <f t="shared" si="31"/>
        <v>0.01228510789</v>
      </c>
      <c r="L303" s="31">
        <f t="shared" si="5"/>
        <v>-0.168634595</v>
      </c>
      <c r="M303" s="34">
        <v>-0.16</v>
      </c>
      <c r="N303" s="35">
        <f t="shared" si="45"/>
        <v>-0.008634594977</v>
      </c>
      <c r="O303" s="36">
        <v>355991.0</v>
      </c>
      <c r="P303" s="37">
        <f t="shared" si="42"/>
        <v>0.7941211997</v>
      </c>
      <c r="Q303" s="37"/>
    </row>
    <row r="304">
      <c r="A304" s="23" t="s">
        <v>420</v>
      </c>
      <c r="B304" s="24">
        <v>3.0</v>
      </c>
      <c r="C304" s="25" t="s">
        <v>121</v>
      </c>
      <c r="D304" s="60" t="s">
        <v>423</v>
      </c>
      <c r="E304" s="61" t="s">
        <v>18</v>
      </c>
      <c r="F304" s="28">
        <v>174421.0</v>
      </c>
      <c r="G304" s="29">
        <v>63470.0</v>
      </c>
      <c r="H304" s="30">
        <v>0.0</v>
      </c>
      <c r="I304" s="31">
        <f t="shared" si="29"/>
        <v>0.7331971365</v>
      </c>
      <c r="J304" s="32">
        <f t="shared" si="30"/>
        <v>0.2668028635</v>
      </c>
      <c r="K304" s="33">
        <f t="shared" si="31"/>
        <v>0</v>
      </c>
      <c r="L304" s="31">
        <f t="shared" si="5"/>
        <v>0.466394273</v>
      </c>
      <c r="M304" s="45">
        <v>0.389</v>
      </c>
      <c r="N304" s="35">
        <f t="shared" si="45"/>
        <v>0.07739427301</v>
      </c>
      <c r="O304" s="36">
        <v>314301.0</v>
      </c>
      <c r="P304" s="37">
        <f t="shared" si="42"/>
        <v>0.7568890968</v>
      </c>
      <c r="Q304" s="37"/>
    </row>
    <row r="305">
      <c r="A305" s="23" t="s">
        <v>420</v>
      </c>
      <c r="B305" s="24">
        <v>4.0</v>
      </c>
      <c r="C305" s="25" t="s">
        <v>102</v>
      </c>
      <c r="D305" s="26" t="s">
        <v>424</v>
      </c>
      <c r="E305" s="27" t="s">
        <v>23</v>
      </c>
      <c r="F305" s="28">
        <v>87061.0</v>
      </c>
      <c r="G305" s="29">
        <v>164640.0</v>
      </c>
      <c r="H305" s="30">
        <v>0.0</v>
      </c>
      <c r="I305" s="31">
        <f t="shared" si="29"/>
        <v>0.3458905606</v>
      </c>
      <c r="J305" s="32">
        <f t="shared" si="30"/>
        <v>0.6541094394</v>
      </c>
      <c r="K305" s="33">
        <f t="shared" si="31"/>
        <v>0</v>
      </c>
      <c r="L305" s="31">
        <f t="shared" si="5"/>
        <v>-0.3082188787</v>
      </c>
      <c r="M305" s="34">
        <v>-0.334</v>
      </c>
      <c r="N305" s="35">
        <f t="shared" si="45"/>
        <v>0.02578112125</v>
      </c>
      <c r="O305" s="36">
        <v>326550.0</v>
      </c>
      <c r="P305" s="37">
        <f t="shared" si="42"/>
        <v>0.7707885469</v>
      </c>
      <c r="Q305" s="37"/>
    </row>
    <row r="306">
      <c r="A306" s="23" t="s">
        <v>420</v>
      </c>
      <c r="B306" s="24">
        <v>5.0</v>
      </c>
      <c r="C306" s="25" t="s">
        <v>66</v>
      </c>
      <c r="D306" s="26" t="s">
        <v>425</v>
      </c>
      <c r="E306" s="27" t="s">
        <v>23</v>
      </c>
      <c r="F306" s="28">
        <v>97352.0</v>
      </c>
      <c r="G306" s="29">
        <v>173894.0</v>
      </c>
      <c r="H306" s="30">
        <v>7184.0</v>
      </c>
      <c r="I306" s="31">
        <f t="shared" si="29"/>
        <v>0.3496462307</v>
      </c>
      <c r="J306" s="32">
        <f t="shared" si="30"/>
        <v>0.624551952</v>
      </c>
      <c r="K306" s="33">
        <f t="shared" si="31"/>
        <v>0.02580181733</v>
      </c>
      <c r="L306" s="31">
        <f t="shared" si="5"/>
        <v>-0.2749057214</v>
      </c>
      <c r="M306" s="34">
        <v>-0.249</v>
      </c>
      <c r="N306" s="35">
        <f t="shared" si="45"/>
        <v>-0.02590572137</v>
      </c>
      <c r="O306" s="36">
        <v>361856.0</v>
      </c>
      <c r="P306" s="37">
        <f t="shared" si="42"/>
        <v>0.7694497259</v>
      </c>
      <c r="Q306" s="37"/>
    </row>
    <row r="307">
      <c r="A307" s="23" t="s">
        <v>420</v>
      </c>
      <c r="B307" s="24">
        <v>6.0</v>
      </c>
      <c r="C307" s="25" t="s">
        <v>24</v>
      </c>
      <c r="D307" s="26" t="s">
        <v>426</v>
      </c>
      <c r="E307" s="27" t="s">
        <v>23</v>
      </c>
      <c r="F307" s="28">
        <v>75196.0</v>
      </c>
      <c r="G307" s="29">
        <v>169668.0</v>
      </c>
      <c r="H307" s="30">
        <v>0.0</v>
      </c>
      <c r="I307" s="31">
        <f t="shared" si="29"/>
        <v>0.3070929169</v>
      </c>
      <c r="J307" s="32">
        <f t="shared" si="30"/>
        <v>0.6929070831</v>
      </c>
      <c r="K307" s="33">
        <f t="shared" si="31"/>
        <v>0</v>
      </c>
      <c r="L307" s="31">
        <f t="shared" si="5"/>
        <v>-0.3858141662</v>
      </c>
      <c r="M307" s="34">
        <v>-0.423</v>
      </c>
      <c r="N307" s="35">
        <f t="shared" si="45"/>
        <v>0.03718583377</v>
      </c>
      <c r="O307" s="36">
        <v>322137.0</v>
      </c>
      <c r="P307" s="37">
        <f t="shared" si="42"/>
        <v>0.7601237983</v>
      </c>
      <c r="Q307" s="37"/>
    </row>
    <row r="308">
      <c r="A308" s="23" t="s">
        <v>420</v>
      </c>
      <c r="B308" s="24">
        <v>7.0</v>
      </c>
      <c r="C308" s="25" t="s">
        <v>325</v>
      </c>
      <c r="D308" s="26" t="s">
        <v>427</v>
      </c>
      <c r="E308" s="27" t="s">
        <v>23</v>
      </c>
      <c r="F308" s="28">
        <v>105105.0</v>
      </c>
      <c r="G308" s="29">
        <v>150317.0</v>
      </c>
      <c r="H308" s="30">
        <v>0.0</v>
      </c>
      <c r="I308" s="31">
        <f t="shared" si="29"/>
        <v>0.4114954859</v>
      </c>
      <c r="J308" s="32">
        <f t="shared" si="30"/>
        <v>0.5885045141</v>
      </c>
      <c r="K308" s="33">
        <f t="shared" si="31"/>
        <v>0</v>
      </c>
      <c r="L308" s="31">
        <f t="shared" si="5"/>
        <v>-0.1770090282</v>
      </c>
      <c r="M308" s="34">
        <v>-0.296</v>
      </c>
      <c r="N308" s="35">
        <f t="shared" si="45"/>
        <v>0.1189909718</v>
      </c>
      <c r="O308" s="36">
        <v>329676.0</v>
      </c>
      <c r="P308" s="37">
        <f t="shared" si="42"/>
        <v>0.7747667407</v>
      </c>
      <c r="Q308" s="37"/>
    </row>
    <row r="309">
      <c r="A309" s="23" t="s">
        <v>420</v>
      </c>
      <c r="B309" s="24">
        <v>8.0</v>
      </c>
      <c r="C309" s="25" t="s">
        <v>58</v>
      </c>
      <c r="D309" s="26" t="s">
        <v>428</v>
      </c>
      <c r="E309" s="27" t="s">
        <v>23</v>
      </c>
      <c r="F309" s="28">
        <v>84738.0</v>
      </c>
      <c r="G309" s="29">
        <v>170561.0</v>
      </c>
      <c r="H309" s="30">
        <v>0.0</v>
      </c>
      <c r="I309" s="31">
        <f t="shared" si="29"/>
        <v>0.3319166938</v>
      </c>
      <c r="J309" s="32">
        <f t="shared" si="30"/>
        <v>0.6680833062</v>
      </c>
      <c r="K309" s="33">
        <f t="shared" si="31"/>
        <v>0</v>
      </c>
      <c r="L309" s="31">
        <f t="shared" si="5"/>
        <v>-0.3361666125</v>
      </c>
      <c r="M309" s="34">
        <v>-0.343</v>
      </c>
      <c r="N309" s="35">
        <f t="shared" si="45"/>
        <v>0.006833387518</v>
      </c>
      <c r="O309" s="36">
        <v>345230.0</v>
      </c>
      <c r="P309" s="37">
        <f t="shared" si="42"/>
        <v>0.7395040987</v>
      </c>
      <c r="Q309" s="37"/>
    </row>
    <row r="310">
      <c r="A310" s="23" t="s">
        <v>420</v>
      </c>
      <c r="B310" s="24">
        <v>9.0</v>
      </c>
      <c r="C310" s="25" t="s">
        <v>145</v>
      </c>
      <c r="D310" s="60" t="s">
        <v>429</v>
      </c>
      <c r="E310" s="61" t="s">
        <v>18</v>
      </c>
      <c r="F310" s="28">
        <v>152682.0</v>
      </c>
      <c r="G310" s="29">
        <v>73183.0</v>
      </c>
      <c r="H310" s="30">
        <v>0.0</v>
      </c>
      <c r="I310" s="31">
        <f t="shared" si="29"/>
        <v>0.6759878689</v>
      </c>
      <c r="J310" s="32">
        <f t="shared" si="30"/>
        <v>0.3240121311</v>
      </c>
      <c r="K310" s="33">
        <f t="shared" si="31"/>
        <v>0</v>
      </c>
      <c r="L310" s="31">
        <f t="shared" si="5"/>
        <v>0.3519757377</v>
      </c>
      <c r="M310" s="45">
        <v>0.222</v>
      </c>
      <c r="N310" s="35">
        <f t="shared" si="45"/>
        <v>0.1299757377</v>
      </c>
      <c r="O310" s="36">
        <v>301656.0</v>
      </c>
      <c r="P310" s="37">
        <f t="shared" si="42"/>
        <v>0.7487502321</v>
      </c>
      <c r="Q310" s="37"/>
    </row>
    <row r="311">
      <c r="A311" s="23" t="s">
        <v>420</v>
      </c>
      <c r="B311" s="24">
        <v>10.0</v>
      </c>
      <c r="C311" s="25" t="s">
        <v>138</v>
      </c>
      <c r="D311" s="26" t="s">
        <v>430</v>
      </c>
      <c r="E311" s="27" t="s">
        <v>23</v>
      </c>
      <c r="F311" s="28">
        <v>114699.0</v>
      </c>
      <c r="G311" s="29">
        <v>153640.0</v>
      </c>
      <c r="H311" s="30">
        <v>5140.0</v>
      </c>
      <c r="I311" s="31">
        <f t="shared" si="29"/>
        <v>0.4194069746</v>
      </c>
      <c r="J311" s="32">
        <f t="shared" si="30"/>
        <v>0.5617981637</v>
      </c>
      <c r="K311" s="33">
        <f t="shared" si="31"/>
        <v>0.01879486176</v>
      </c>
      <c r="L311" s="31">
        <f t="shared" si="5"/>
        <v>-0.1423911891</v>
      </c>
      <c r="M311" s="34">
        <v>-0.072</v>
      </c>
      <c r="N311" s="35">
        <f t="shared" si="45"/>
        <v>-0.07039118909</v>
      </c>
      <c r="O311" s="36">
        <v>350299.0</v>
      </c>
      <c r="P311" s="37">
        <f t="shared" si="42"/>
        <v>0.7807016292</v>
      </c>
      <c r="Q311" s="37"/>
    </row>
    <row r="312">
      <c r="A312" s="23" t="s">
        <v>420</v>
      </c>
      <c r="B312" s="24">
        <v>11.0</v>
      </c>
      <c r="C312" s="25" t="s">
        <v>315</v>
      </c>
      <c r="D312" s="60" t="s">
        <v>431</v>
      </c>
      <c r="E312" s="61" t="s">
        <v>18</v>
      </c>
      <c r="F312" s="28">
        <v>197147.0</v>
      </c>
      <c r="G312" s="29">
        <v>43443.0</v>
      </c>
      <c r="H312" s="30">
        <v>0.0</v>
      </c>
      <c r="I312" s="31">
        <f t="shared" si="29"/>
        <v>0.8194313978</v>
      </c>
      <c r="J312" s="32">
        <f t="shared" si="30"/>
        <v>0.1805686022</v>
      </c>
      <c r="K312" s="33">
        <f t="shared" si="31"/>
        <v>0</v>
      </c>
      <c r="L312" s="31">
        <f t="shared" si="5"/>
        <v>0.6388627956</v>
      </c>
      <c r="M312" s="45">
        <v>0.635</v>
      </c>
      <c r="N312" s="35">
        <f t="shared" si="45"/>
        <v>0.003862795627</v>
      </c>
      <c r="O312" s="36">
        <v>323308.0</v>
      </c>
      <c r="P312" s="37">
        <f t="shared" si="42"/>
        <v>0.7441510881</v>
      </c>
      <c r="Q312" s="37"/>
    </row>
    <row r="313">
      <c r="A313" s="23" t="s">
        <v>420</v>
      </c>
      <c r="B313" s="24">
        <v>12.0</v>
      </c>
      <c r="C313" s="25" t="s">
        <v>60</v>
      </c>
      <c r="D313" s="26" t="s">
        <v>432</v>
      </c>
      <c r="E313" s="27" t="s">
        <v>23</v>
      </c>
      <c r="F313" s="28">
        <v>156863.0</v>
      </c>
      <c r="G313" s="29">
        <v>171757.0</v>
      </c>
      <c r="H313" s="30">
        <v>4510.0</v>
      </c>
      <c r="I313" s="31">
        <f t="shared" si="29"/>
        <v>0.4708762345</v>
      </c>
      <c r="J313" s="32">
        <f t="shared" si="30"/>
        <v>0.5155855072</v>
      </c>
      <c r="K313" s="33">
        <f t="shared" si="31"/>
        <v>0.01353825834</v>
      </c>
      <c r="L313" s="31">
        <f t="shared" si="5"/>
        <v>-0.04470927266</v>
      </c>
      <c r="M313" s="34">
        <v>-0.114</v>
      </c>
      <c r="N313" s="35">
        <f t="shared" si="45"/>
        <v>0.06929072734</v>
      </c>
      <c r="O313" s="36">
        <v>388602.0</v>
      </c>
      <c r="P313" s="37">
        <f t="shared" si="42"/>
        <v>0.8572524073</v>
      </c>
      <c r="Q313" s="37"/>
    </row>
    <row r="314">
      <c r="A314" s="23" t="s">
        <v>420</v>
      </c>
      <c r="B314" s="24">
        <v>13.0</v>
      </c>
      <c r="C314" s="25" t="s">
        <v>104</v>
      </c>
      <c r="D314" s="60" t="s">
        <v>433</v>
      </c>
      <c r="E314" s="61" t="s">
        <v>18</v>
      </c>
      <c r="F314" s="28">
        <v>149271.0</v>
      </c>
      <c r="G314" s="29">
        <v>96225.0</v>
      </c>
      <c r="H314" s="30">
        <v>0.0</v>
      </c>
      <c r="I314" s="31">
        <f t="shared" si="29"/>
        <v>0.6080384202</v>
      </c>
      <c r="J314" s="32">
        <f t="shared" si="30"/>
        <v>0.3919615798</v>
      </c>
      <c r="K314" s="33">
        <f t="shared" si="31"/>
        <v>0</v>
      </c>
      <c r="L314" s="31">
        <f t="shared" si="5"/>
        <v>0.2160768404</v>
      </c>
      <c r="M314" s="45">
        <v>0.065</v>
      </c>
      <c r="N314" s="35">
        <f t="shared" si="45"/>
        <v>0.1510768404</v>
      </c>
      <c r="O314" s="36">
        <v>319864.0</v>
      </c>
      <c r="P314" s="37">
        <f t="shared" si="42"/>
        <v>0.767501188</v>
      </c>
      <c r="Q314" s="37"/>
    </row>
    <row r="315">
      <c r="A315" s="23" t="s">
        <v>420</v>
      </c>
      <c r="B315" s="24">
        <v>14.0</v>
      </c>
      <c r="C315" s="25" t="s">
        <v>185</v>
      </c>
      <c r="D315" s="26" t="s">
        <v>434</v>
      </c>
      <c r="E315" s="27" t="s">
        <v>23</v>
      </c>
      <c r="F315" s="28">
        <v>134059.0</v>
      </c>
      <c r="G315" s="29">
        <v>166483.0</v>
      </c>
      <c r="H315" s="30">
        <v>0.0</v>
      </c>
      <c r="I315" s="31">
        <f t="shared" si="29"/>
        <v>0.4460574562</v>
      </c>
      <c r="J315" s="32">
        <f t="shared" si="30"/>
        <v>0.5539425438</v>
      </c>
      <c r="K315" s="33">
        <f t="shared" si="31"/>
        <v>0</v>
      </c>
      <c r="L315" s="31">
        <f t="shared" si="5"/>
        <v>-0.1078850876</v>
      </c>
      <c r="M315" s="42">
        <v>-0.114</v>
      </c>
      <c r="N315" s="35">
        <f t="shared" si="45"/>
        <v>0.006114912392</v>
      </c>
      <c r="O315" s="36">
        <v>370746.0</v>
      </c>
      <c r="P315" s="37">
        <f t="shared" si="42"/>
        <v>0.8106412476</v>
      </c>
      <c r="Q315" s="37"/>
    </row>
    <row r="316">
      <c r="A316" s="23" t="s">
        <v>420</v>
      </c>
      <c r="B316" s="24">
        <v>15.0</v>
      </c>
      <c r="C316" s="25" t="s">
        <v>60</v>
      </c>
      <c r="D316" s="26" t="s">
        <v>435</v>
      </c>
      <c r="E316" s="27" t="s">
        <v>23</v>
      </c>
      <c r="F316" s="28">
        <v>112546.0</v>
      </c>
      <c r="G316" s="29">
        <v>166632.0</v>
      </c>
      <c r="H316" s="30">
        <v>5477.0</v>
      </c>
      <c r="I316" s="31">
        <f t="shared" si="29"/>
        <v>0.3953768597</v>
      </c>
      <c r="J316" s="32">
        <f t="shared" si="30"/>
        <v>0.5853823049</v>
      </c>
      <c r="K316" s="33">
        <f t="shared" si="31"/>
        <v>0.0192408354</v>
      </c>
      <c r="L316" s="31">
        <f t="shared" si="5"/>
        <v>-0.1900054452</v>
      </c>
      <c r="M316" s="34">
        <v>-0.156</v>
      </c>
      <c r="N316" s="35">
        <f t="shared" si="45"/>
        <v>-0.03400544519</v>
      </c>
      <c r="O316" s="36">
        <v>356990.0</v>
      </c>
      <c r="P316" s="37">
        <f t="shared" si="42"/>
        <v>0.7973752766</v>
      </c>
      <c r="Q316" s="37"/>
    </row>
    <row r="317">
      <c r="A317" s="23" t="s">
        <v>420</v>
      </c>
      <c r="B317" s="24">
        <v>16.0</v>
      </c>
      <c r="C317" s="25" t="s">
        <v>100</v>
      </c>
      <c r="D317" s="62" t="s">
        <v>436</v>
      </c>
      <c r="E317" s="63" t="s">
        <v>23</v>
      </c>
      <c r="F317" s="28">
        <v>126736.0</v>
      </c>
      <c r="G317" s="29">
        <v>166933.0</v>
      </c>
      <c r="H317" s="30">
        <v>0.0</v>
      </c>
      <c r="I317" s="31">
        <f t="shared" si="29"/>
        <v>0.4315607027</v>
      </c>
      <c r="J317" s="32">
        <f t="shared" si="30"/>
        <v>0.5684392973</v>
      </c>
      <c r="K317" s="33">
        <f t="shared" si="31"/>
        <v>0</v>
      </c>
      <c r="L317" s="31">
        <f t="shared" si="5"/>
        <v>-0.1368785946</v>
      </c>
      <c r="M317" s="34">
        <v>-0.166</v>
      </c>
      <c r="N317" s="35">
        <f t="shared" si="45"/>
        <v>0.02912140539</v>
      </c>
      <c r="O317" s="36">
        <v>369434.0</v>
      </c>
      <c r="P317" s="37">
        <f t="shared" si="42"/>
        <v>0.7949160066</v>
      </c>
      <c r="Q317" s="37"/>
    </row>
    <row r="318">
      <c r="A318" s="23" t="s">
        <v>437</v>
      </c>
      <c r="B318" s="24">
        <v>1.0</v>
      </c>
      <c r="C318" s="25" t="s">
        <v>58</v>
      </c>
      <c r="D318" s="62" t="s">
        <v>438</v>
      </c>
      <c r="E318" s="63" t="s">
        <v>23</v>
      </c>
      <c r="F318" s="28">
        <v>103042.0</v>
      </c>
      <c r="G318" s="29">
        <v>150129.0</v>
      </c>
      <c r="H318" s="30">
        <v>0.0</v>
      </c>
      <c r="I318" s="31">
        <f t="shared" si="29"/>
        <v>0.4070055417</v>
      </c>
      <c r="J318" s="32">
        <f t="shared" si="30"/>
        <v>0.5929944583</v>
      </c>
      <c r="K318" s="33">
        <f t="shared" si="31"/>
        <v>0</v>
      </c>
      <c r="L318" s="31">
        <f t="shared" si="5"/>
        <v>-0.1859889166</v>
      </c>
      <c r="M318" s="34">
        <v>-0.288</v>
      </c>
      <c r="N318" s="35">
        <f t="shared" si="45"/>
        <v>0.1020110834</v>
      </c>
      <c r="O318" s="36">
        <v>311506.0</v>
      </c>
      <c r="P318" s="37">
        <f t="shared" si="42"/>
        <v>0.812732339</v>
      </c>
      <c r="Q318" s="37"/>
    </row>
    <row r="319">
      <c r="A319" s="23" t="s">
        <v>437</v>
      </c>
      <c r="B319" s="24">
        <v>2.0</v>
      </c>
      <c r="C319" s="25" t="s">
        <v>258</v>
      </c>
      <c r="D319" s="26" t="s">
        <v>439</v>
      </c>
      <c r="E319" s="27" t="s">
        <v>23</v>
      </c>
      <c r="F319" s="28">
        <v>65021.0</v>
      </c>
      <c r="G319" s="29">
        <v>140451.0</v>
      </c>
      <c r="H319" s="30">
        <v>10530.0</v>
      </c>
      <c r="I319" s="31">
        <f t="shared" si="29"/>
        <v>0.3010203609</v>
      </c>
      <c r="J319" s="32">
        <f t="shared" si="30"/>
        <v>0.6502300905</v>
      </c>
      <c r="K319" s="33">
        <f t="shared" si="31"/>
        <v>0.04874954862</v>
      </c>
      <c r="L319" s="31">
        <f t="shared" si="5"/>
        <v>-0.3492097295</v>
      </c>
      <c r="M319" s="42">
        <v>-0.501</v>
      </c>
      <c r="N319" s="35">
        <f t="shared" si="45"/>
        <v>0.1517902705</v>
      </c>
      <c r="O319" s="36">
        <v>271844.0</v>
      </c>
      <c r="P319" s="37">
        <f t="shared" si="42"/>
        <v>0.7945807154</v>
      </c>
      <c r="Q319" s="37"/>
    </row>
    <row r="320">
      <c r="A320" s="23" t="s">
        <v>437</v>
      </c>
      <c r="B320" s="24">
        <v>3.0</v>
      </c>
      <c r="C320" s="25" t="s">
        <v>212</v>
      </c>
      <c r="D320" s="26" t="s">
        <v>440</v>
      </c>
      <c r="E320" s="27" t="s">
        <v>23</v>
      </c>
      <c r="F320" s="28">
        <v>61152.0</v>
      </c>
      <c r="G320" s="29">
        <v>172913.0</v>
      </c>
      <c r="H320" s="30">
        <v>0.0</v>
      </c>
      <c r="I320" s="31">
        <f t="shared" si="29"/>
        <v>0.2612607609</v>
      </c>
      <c r="J320" s="32">
        <f t="shared" si="30"/>
        <v>0.7387392391</v>
      </c>
      <c r="K320" s="33">
        <f t="shared" si="31"/>
        <v>0</v>
      </c>
      <c r="L320" s="31">
        <f t="shared" si="5"/>
        <v>-0.4774784782</v>
      </c>
      <c r="M320" s="42">
        <v>-0.528</v>
      </c>
      <c r="N320" s="35">
        <f t="shared" si="45"/>
        <v>0.0505215218</v>
      </c>
      <c r="O320" s="36">
        <v>293417.0</v>
      </c>
      <c r="P320" s="37">
        <f t="shared" si="42"/>
        <v>0.7977213318</v>
      </c>
      <c r="Q320" s="37"/>
    </row>
    <row r="321">
      <c r="A321" s="23" t="s">
        <v>437</v>
      </c>
      <c r="B321" s="24">
        <v>4.0</v>
      </c>
      <c r="C321" s="25" t="s">
        <v>274</v>
      </c>
      <c r="D321" s="26" t="s">
        <v>441</v>
      </c>
      <c r="E321" s="27" t="s">
        <v>23</v>
      </c>
      <c r="F321" s="28">
        <v>78088.0</v>
      </c>
      <c r="G321" s="29">
        <v>149227.0</v>
      </c>
      <c r="H321" s="30">
        <v>9323.0</v>
      </c>
      <c r="I321" s="31">
        <f t="shared" si="29"/>
        <v>0.3299892663</v>
      </c>
      <c r="J321" s="32">
        <f t="shared" si="30"/>
        <v>0.6306130038</v>
      </c>
      <c r="K321" s="33">
        <f t="shared" si="31"/>
        <v>0.03939772987</v>
      </c>
      <c r="L321" s="31">
        <f t="shared" si="5"/>
        <v>-0.3006237375</v>
      </c>
      <c r="M321" s="34">
        <v>-0.372</v>
      </c>
      <c r="N321" s="35">
        <f t="shared" si="45"/>
        <v>0.07137626248</v>
      </c>
      <c r="O321" s="36">
        <v>295464.0</v>
      </c>
      <c r="P321" s="37">
        <f t="shared" si="42"/>
        <v>0.8009029865</v>
      </c>
      <c r="Q321" s="37"/>
    </row>
    <row r="322">
      <c r="A322" s="23" t="s">
        <v>437</v>
      </c>
      <c r="B322" s="24">
        <v>5.0</v>
      </c>
      <c r="C322" s="25" t="s">
        <v>72</v>
      </c>
      <c r="D322" s="64" t="s">
        <v>442</v>
      </c>
      <c r="E322" s="65" t="s">
        <v>18</v>
      </c>
      <c r="F322" s="28">
        <v>121149.0</v>
      </c>
      <c r="G322" s="29">
        <v>117811.0</v>
      </c>
      <c r="H322" s="30">
        <v>0.0</v>
      </c>
      <c r="I322" s="31">
        <f t="shared" si="29"/>
        <v>0.5069844325</v>
      </c>
      <c r="J322" s="32">
        <f t="shared" si="30"/>
        <v>0.4930155675</v>
      </c>
      <c r="K322" s="33">
        <f t="shared" si="31"/>
        <v>0</v>
      </c>
      <c r="L322" s="31">
        <f t="shared" si="5"/>
        <v>0.01396886508</v>
      </c>
      <c r="M322" s="34">
        <v>-0.137</v>
      </c>
      <c r="N322" s="35">
        <f t="shared" si="45"/>
        <v>0.1509688651</v>
      </c>
      <c r="O322" s="36">
        <v>280761.0</v>
      </c>
      <c r="P322" s="37">
        <f t="shared" si="42"/>
        <v>0.8511153615</v>
      </c>
      <c r="Q322" s="37"/>
    </row>
    <row r="323">
      <c r="A323" s="23" t="s">
        <v>443</v>
      </c>
      <c r="B323" s="24">
        <v>1.0</v>
      </c>
      <c r="C323" s="25" t="s">
        <v>91</v>
      </c>
      <c r="D323" s="60" t="s">
        <v>444</v>
      </c>
      <c r="E323" s="61" t="s">
        <v>18</v>
      </c>
      <c r="F323" s="28">
        <v>215701.0</v>
      </c>
      <c r="G323" s="29">
        <v>110633.0</v>
      </c>
      <c r="H323" s="30">
        <v>14312.0</v>
      </c>
      <c r="I323" s="31">
        <f t="shared" si="29"/>
        <v>0.6332116038</v>
      </c>
      <c r="J323" s="32">
        <f t="shared" si="30"/>
        <v>0.3247741057</v>
      </c>
      <c r="K323" s="33">
        <f t="shared" si="31"/>
        <v>0.0420142905</v>
      </c>
      <c r="L323" s="31">
        <f t="shared" si="5"/>
        <v>0.3084374982</v>
      </c>
      <c r="M323" s="45">
        <v>0.219</v>
      </c>
      <c r="N323" s="35">
        <f t="shared" si="45"/>
        <v>0.08943749817</v>
      </c>
      <c r="O323" s="36">
        <v>398968.0</v>
      </c>
      <c r="P323" s="37">
        <f t="shared" si="42"/>
        <v>0.8538178501</v>
      </c>
      <c r="Q323" s="37"/>
    </row>
    <row r="324">
      <c r="A324" s="23" t="s">
        <v>443</v>
      </c>
      <c r="B324" s="24">
        <v>2.0</v>
      </c>
      <c r="C324" s="25" t="s">
        <v>66</v>
      </c>
      <c r="D324" s="26" t="s">
        <v>445</v>
      </c>
      <c r="E324" s="27" t="s">
        <v>23</v>
      </c>
      <c r="F324" s="28">
        <v>141036.0</v>
      </c>
      <c r="G324" s="29">
        <v>203565.0</v>
      </c>
      <c r="H324" s="30">
        <v>15461.0</v>
      </c>
      <c r="I324" s="31">
        <f t="shared" si="29"/>
        <v>0.3916992074</v>
      </c>
      <c r="J324" s="32">
        <f t="shared" si="30"/>
        <v>0.5653609656</v>
      </c>
      <c r="K324" s="33">
        <f t="shared" si="31"/>
        <v>0.04293982703</v>
      </c>
      <c r="L324" s="31">
        <f t="shared" si="5"/>
        <v>-0.1736617583</v>
      </c>
      <c r="M324" s="34">
        <v>-0.194</v>
      </c>
      <c r="N324" s="35">
        <f t="shared" si="45"/>
        <v>0.02033824175</v>
      </c>
      <c r="O324" s="36">
        <v>394121.0</v>
      </c>
      <c r="P324" s="37">
        <f t="shared" si="42"/>
        <v>0.913582377</v>
      </c>
      <c r="Q324" s="37"/>
    </row>
    <row r="325">
      <c r="A325" s="23" t="s">
        <v>443</v>
      </c>
      <c r="B325" s="24">
        <v>3.0</v>
      </c>
      <c r="C325" s="25" t="s">
        <v>96</v>
      </c>
      <c r="D325" s="60" t="s">
        <v>446</v>
      </c>
      <c r="E325" s="61" t="s">
        <v>18</v>
      </c>
      <c r="F325" s="28">
        <v>274075.0</v>
      </c>
      <c r="G325" s="29">
        <v>75119.0</v>
      </c>
      <c r="H325" s="30">
        <v>28330.0</v>
      </c>
      <c r="I325" s="31">
        <f t="shared" si="29"/>
        <v>0.725980335</v>
      </c>
      <c r="J325" s="32">
        <f t="shared" si="30"/>
        <v>0.1989780782</v>
      </c>
      <c r="K325" s="33">
        <f t="shared" si="31"/>
        <v>0.07504158676</v>
      </c>
      <c r="L325" s="31">
        <f t="shared" si="5"/>
        <v>0.5270022568</v>
      </c>
      <c r="M325" s="45">
        <v>0.467</v>
      </c>
      <c r="N325" s="35">
        <f t="shared" si="45"/>
        <v>0.06000225681</v>
      </c>
      <c r="O325" s="36">
        <v>412761.0</v>
      </c>
      <c r="P325" s="37">
        <f t="shared" si="42"/>
        <v>0.914630985</v>
      </c>
      <c r="Q325" s="37"/>
    </row>
    <row r="326">
      <c r="A326" s="23" t="s">
        <v>443</v>
      </c>
      <c r="B326" s="24">
        <v>4.0</v>
      </c>
      <c r="C326" s="25" t="s">
        <v>82</v>
      </c>
      <c r="D326" s="60" t="s">
        <v>447</v>
      </c>
      <c r="E326" s="61" t="s">
        <v>18</v>
      </c>
      <c r="F326" s="28">
        <v>204108.0</v>
      </c>
      <c r="G326" s="29">
        <v>149688.0</v>
      </c>
      <c r="H326" s="30">
        <f>5718+5181                      </f>
        <v>10899</v>
      </c>
      <c r="I326" s="31">
        <f t="shared" si="29"/>
        <v>0.5596676675</v>
      </c>
      <c r="J326" s="32">
        <f t="shared" si="30"/>
        <v>0.4104470859</v>
      </c>
      <c r="K326" s="33">
        <f t="shared" si="31"/>
        <v>0.02988524658</v>
      </c>
      <c r="L326" s="31">
        <f t="shared" si="5"/>
        <v>0.1492205816</v>
      </c>
      <c r="M326" s="51">
        <v>0.001</v>
      </c>
      <c r="N326" s="35">
        <f t="shared" si="45"/>
        <v>0.1482205816</v>
      </c>
      <c r="O326" s="36">
        <v>406334.0</v>
      </c>
      <c r="P326" s="37">
        <f t="shared" si="42"/>
        <v>0.8975251886</v>
      </c>
      <c r="Q326" s="37"/>
    </row>
    <row r="327">
      <c r="A327" s="23" t="s">
        <v>443</v>
      </c>
      <c r="B327" s="24">
        <v>5.0</v>
      </c>
      <c r="C327" s="25" t="s">
        <v>82</v>
      </c>
      <c r="D327" s="60" t="s">
        <v>448</v>
      </c>
      <c r="E327" s="61" t="s">
        <v>18</v>
      </c>
      <c r="F327" s="28">
        <v>189535.0</v>
      </c>
      <c r="G327" s="29">
        <v>144415.0</v>
      </c>
      <c r="H327" s="30">
        <v>10806.0</v>
      </c>
      <c r="I327" s="31">
        <f t="shared" si="29"/>
        <v>0.5497656313</v>
      </c>
      <c r="J327" s="32">
        <f t="shared" si="30"/>
        <v>0.4188904617</v>
      </c>
      <c r="K327" s="33">
        <f t="shared" si="31"/>
        <v>0.031343907</v>
      </c>
      <c r="L327" s="31">
        <f t="shared" si="5"/>
        <v>0.1308751697</v>
      </c>
      <c r="M327" s="51">
        <v>0.041</v>
      </c>
      <c r="N327" s="35">
        <f t="shared" si="45"/>
        <v>0.08987516969</v>
      </c>
      <c r="O327" s="36">
        <v>389153.0</v>
      </c>
      <c r="P327" s="37">
        <f t="shared" si="42"/>
        <v>0.8859137666</v>
      </c>
      <c r="Q327" s="37"/>
    </row>
    <row r="328">
      <c r="A328" s="23" t="s">
        <v>449</v>
      </c>
      <c r="B328" s="24">
        <v>1.0</v>
      </c>
      <c r="C328" s="25" t="s">
        <v>43</v>
      </c>
      <c r="D328" s="26" t="s">
        <v>450</v>
      </c>
      <c r="E328" s="27" t="s">
        <v>23</v>
      </c>
      <c r="F328" s="28">
        <v>160098.0</v>
      </c>
      <c r="G328" s="29">
        <v>168841.0</v>
      </c>
      <c r="H328" s="30">
        <v>0.0</v>
      </c>
      <c r="I328" s="31">
        <f t="shared" si="29"/>
        <v>0.4867103019</v>
      </c>
      <c r="J328" s="32">
        <f t="shared" si="30"/>
        <v>0.5132896981</v>
      </c>
      <c r="K328" s="33">
        <f t="shared" si="31"/>
        <v>0</v>
      </c>
      <c r="L328" s="31">
        <f t="shared" si="5"/>
        <v>-0.02657939618</v>
      </c>
      <c r="M328" s="45">
        <v>0.02</v>
      </c>
      <c r="N328" s="35">
        <f t="shared" si="45"/>
        <v>-0.04657939618</v>
      </c>
      <c r="O328" s="36">
        <v>385727.0</v>
      </c>
      <c r="P328" s="37">
        <f t="shared" si="42"/>
        <v>0.8527767048</v>
      </c>
      <c r="Q328" s="37"/>
    </row>
    <row r="329">
      <c r="A329" s="23" t="s">
        <v>449</v>
      </c>
      <c r="B329" s="24">
        <v>2.0</v>
      </c>
      <c r="C329" s="25" t="s">
        <v>93</v>
      </c>
      <c r="D329" s="60" t="s">
        <v>451</v>
      </c>
      <c r="E329" s="61" t="s">
        <v>18</v>
      </c>
      <c r="F329" s="28">
        <v>155955.0</v>
      </c>
      <c r="G329" s="29">
        <v>41540.0</v>
      </c>
      <c r="H329" s="30">
        <v>0.0</v>
      </c>
      <c r="I329" s="31">
        <f t="shared" si="29"/>
        <v>0.7896655612</v>
      </c>
      <c r="J329" s="32">
        <f t="shared" si="30"/>
        <v>0.2103344388</v>
      </c>
      <c r="K329" s="33">
        <f t="shared" si="31"/>
        <v>0</v>
      </c>
      <c r="L329" s="31">
        <f t="shared" si="5"/>
        <v>0.5793311223</v>
      </c>
      <c r="M329" s="45">
        <v>0.48</v>
      </c>
      <c r="N329" s="35">
        <f t="shared" si="45"/>
        <v>0.09933112231</v>
      </c>
      <c r="O329" s="36">
        <v>283972.0</v>
      </c>
      <c r="P329" s="37">
        <f t="shared" si="42"/>
        <v>0.6954734974</v>
      </c>
      <c r="Q329" s="37"/>
    </row>
    <row r="330">
      <c r="A330" s="23" t="s">
        <v>449</v>
      </c>
      <c r="B330" s="24">
        <v>3.0</v>
      </c>
      <c r="C330" s="25" t="s">
        <v>452</v>
      </c>
      <c r="D330" s="60" t="s">
        <v>453</v>
      </c>
      <c r="E330" s="61" t="s">
        <v>18</v>
      </c>
      <c r="F330" s="28">
        <v>277885.0</v>
      </c>
      <c r="G330" s="29">
        <v>19687.0</v>
      </c>
      <c r="H330" s="30">
        <v>0.0</v>
      </c>
      <c r="I330" s="31">
        <f t="shared" si="29"/>
        <v>0.9338412216</v>
      </c>
      <c r="J330" s="32">
        <f t="shared" si="30"/>
        <v>0.06615877838</v>
      </c>
      <c r="K330" s="33">
        <f t="shared" si="31"/>
        <v>0</v>
      </c>
      <c r="L330" s="31">
        <f t="shared" si="5"/>
        <v>0.8676824432</v>
      </c>
      <c r="M330" s="51">
        <v>0.839</v>
      </c>
      <c r="N330" s="35">
        <f t="shared" si="45"/>
        <v>0.02868244324</v>
      </c>
      <c r="O330" s="36">
        <v>373594.0</v>
      </c>
      <c r="P330" s="37">
        <f t="shared" si="42"/>
        <v>0.7965117213</v>
      </c>
      <c r="Q330" s="37"/>
    </row>
    <row r="331">
      <c r="A331" s="23" t="s">
        <v>449</v>
      </c>
      <c r="B331" s="24">
        <v>4.0</v>
      </c>
      <c r="C331" s="25" t="s">
        <v>104</v>
      </c>
      <c r="D331" s="58" t="s">
        <v>454</v>
      </c>
      <c r="E331" s="59" t="s">
        <v>18</v>
      </c>
      <c r="F331" s="28">
        <v>210219.0</v>
      </c>
      <c r="G331" s="29">
        <v>121117.0</v>
      </c>
      <c r="H331" s="30">
        <v>0.0</v>
      </c>
      <c r="I331" s="31">
        <f t="shared" si="29"/>
        <v>0.6344586764</v>
      </c>
      <c r="J331" s="32">
        <f t="shared" si="30"/>
        <v>0.3655413236</v>
      </c>
      <c r="K331" s="33">
        <f t="shared" si="31"/>
        <v>0</v>
      </c>
      <c r="L331" s="31">
        <f t="shared" si="5"/>
        <v>0.2689173528</v>
      </c>
      <c r="M331" s="51">
        <v>0.194</v>
      </c>
      <c r="N331" s="35">
        <f t="shared" si="45"/>
        <v>0.07491735278</v>
      </c>
      <c r="O331" s="36">
        <v>382477.0</v>
      </c>
      <c r="P331" s="37">
        <f t="shared" si="42"/>
        <v>0.8662899991</v>
      </c>
      <c r="Q331" s="37"/>
    </row>
    <row r="332">
      <c r="A332" s="23" t="s">
        <v>449</v>
      </c>
      <c r="B332" s="24">
        <v>5.0</v>
      </c>
      <c r="C332" s="25" t="s">
        <v>45</v>
      </c>
      <c r="D332" s="64" t="s">
        <v>455</v>
      </c>
      <c r="E332" s="65" t="s">
        <v>18</v>
      </c>
      <c r="F332" s="28">
        <v>191571.0</v>
      </c>
      <c r="G332" s="29">
        <v>102815.0</v>
      </c>
      <c r="H332" s="30">
        <v>0.0</v>
      </c>
      <c r="I332" s="31">
        <f t="shared" si="29"/>
        <v>0.6507476578</v>
      </c>
      <c r="J332" s="32">
        <f t="shared" si="30"/>
        <v>0.3492523422</v>
      </c>
      <c r="K332" s="33">
        <f t="shared" si="31"/>
        <v>0</v>
      </c>
      <c r="L332" s="31">
        <f t="shared" si="5"/>
        <v>0.3014953157</v>
      </c>
      <c r="M332" s="51">
        <v>0.282</v>
      </c>
      <c r="N332" s="35">
        <f t="shared" si="45"/>
        <v>0.01949531567</v>
      </c>
      <c r="O332" s="36">
        <v>367453.0</v>
      </c>
      <c r="P332" s="37">
        <f t="shared" si="42"/>
        <v>0.8011528005</v>
      </c>
      <c r="Q332" s="37"/>
    </row>
    <row r="333">
      <c r="A333" s="23" t="s">
        <v>449</v>
      </c>
      <c r="B333" s="24">
        <v>6.0</v>
      </c>
      <c r="C333" s="25" t="s">
        <v>123</v>
      </c>
      <c r="D333" s="64" t="s">
        <v>456</v>
      </c>
      <c r="E333" s="65" t="s">
        <v>18</v>
      </c>
      <c r="F333" s="28">
        <v>175516.0</v>
      </c>
      <c r="G333" s="29">
        <v>122896.0</v>
      </c>
      <c r="H333" s="30">
        <v>0.0</v>
      </c>
      <c r="I333" s="31">
        <f t="shared" si="29"/>
        <v>0.5881666957</v>
      </c>
      <c r="J333" s="32">
        <f t="shared" si="30"/>
        <v>0.4118333043</v>
      </c>
      <c r="K333" s="33">
        <f t="shared" si="31"/>
        <v>0</v>
      </c>
      <c r="L333" s="31">
        <f t="shared" si="5"/>
        <v>0.1763333914</v>
      </c>
      <c r="M333" s="45">
        <v>0.093</v>
      </c>
      <c r="N333" s="35">
        <f t="shared" si="45"/>
        <v>0.08333339142</v>
      </c>
      <c r="O333" s="36">
        <v>353374.0</v>
      </c>
      <c r="P333" s="37">
        <f t="shared" si="42"/>
        <v>0.844465071</v>
      </c>
      <c r="Q333" s="37"/>
    </row>
    <row r="334">
      <c r="A334" s="23" t="s">
        <v>449</v>
      </c>
      <c r="B334" s="24">
        <v>7.0</v>
      </c>
      <c r="C334" s="25" t="s">
        <v>252</v>
      </c>
      <c r="D334" s="64" t="s">
        <v>457</v>
      </c>
      <c r="E334" s="65" t="s">
        <v>18</v>
      </c>
      <c r="F334" s="28">
        <v>137122.0</v>
      </c>
      <c r="G334" s="29">
        <v>111862.0</v>
      </c>
      <c r="H334" s="30">
        <v>7899.0</v>
      </c>
      <c r="I334" s="31">
        <f t="shared" si="29"/>
        <v>0.5337916483</v>
      </c>
      <c r="J334" s="32">
        <f t="shared" si="30"/>
        <v>0.4354589443</v>
      </c>
      <c r="K334" s="33">
        <f t="shared" si="31"/>
        <v>0.03074940732</v>
      </c>
      <c r="L334" s="31">
        <f t="shared" si="5"/>
        <v>0.09833270399</v>
      </c>
      <c r="M334" s="45">
        <v>0.011</v>
      </c>
      <c r="N334" s="35">
        <f t="shared" si="45"/>
        <v>0.08733270399</v>
      </c>
      <c r="O334" s="36">
        <v>329510.0</v>
      </c>
      <c r="P334" s="37">
        <f t="shared" si="42"/>
        <v>0.7795909077</v>
      </c>
      <c r="Q334" s="37"/>
    </row>
    <row r="335">
      <c r="A335" s="23" t="s">
        <v>449</v>
      </c>
      <c r="B335" s="24">
        <v>8.0</v>
      </c>
      <c r="C335" s="25" t="s">
        <v>43</v>
      </c>
      <c r="D335" s="60" t="s">
        <v>458</v>
      </c>
      <c r="E335" s="61" t="s">
        <v>18</v>
      </c>
      <c r="F335" s="28">
        <v>134519.0</v>
      </c>
      <c r="G335" s="29">
        <v>111640.0</v>
      </c>
      <c r="H335" s="30">
        <v>0.0</v>
      </c>
      <c r="I335" s="31">
        <f t="shared" si="29"/>
        <v>0.5464719957</v>
      </c>
      <c r="J335" s="32">
        <f t="shared" si="30"/>
        <v>0.4535280043</v>
      </c>
      <c r="K335" s="33">
        <f t="shared" si="31"/>
        <v>0</v>
      </c>
      <c r="L335" s="31">
        <f t="shared" si="5"/>
        <v>0.09294399149</v>
      </c>
      <c r="M335" s="34">
        <v>-0.095</v>
      </c>
      <c r="N335" s="35">
        <f t="shared" si="45"/>
        <v>0.1879439915</v>
      </c>
      <c r="O335" s="36">
        <v>310154.0</v>
      </c>
      <c r="P335" s="37">
        <f t="shared" si="42"/>
        <v>0.793667017</v>
      </c>
      <c r="Q335" s="37"/>
    </row>
    <row r="336">
      <c r="A336" s="23" t="s">
        <v>449</v>
      </c>
      <c r="B336" s="24">
        <v>9.0</v>
      </c>
      <c r="C336" s="25" t="s">
        <v>102</v>
      </c>
      <c r="D336" s="62" t="s">
        <v>459</v>
      </c>
      <c r="E336" s="63" t="s">
        <v>23</v>
      </c>
      <c r="F336" s="28">
        <v>98232.0</v>
      </c>
      <c r="G336" s="29">
        <v>146675.0</v>
      </c>
      <c r="H336" s="30">
        <v>0.0</v>
      </c>
      <c r="I336" s="31">
        <f t="shared" si="29"/>
        <v>0.4010991928</v>
      </c>
      <c r="J336" s="32">
        <f t="shared" si="30"/>
        <v>0.5989008072</v>
      </c>
      <c r="K336" s="33">
        <f t="shared" si="31"/>
        <v>0</v>
      </c>
      <c r="L336" s="31">
        <f t="shared" si="5"/>
        <v>-0.1978016145</v>
      </c>
      <c r="M336" s="34">
        <v>-0.34</v>
      </c>
      <c r="N336" s="35">
        <f t="shared" si="45"/>
        <v>0.1421983855</v>
      </c>
      <c r="O336" s="36">
        <v>315463.0</v>
      </c>
      <c r="P336" s="37">
        <f t="shared" si="42"/>
        <v>0.776341441</v>
      </c>
      <c r="Q336" s="37"/>
    </row>
    <row r="337">
      <c r="A337" s="23" t="s">
        <v>449</v>
      </c>
      <c r="B337" s="24">
        <v>10.0</v>
      </c>
      <c r="C337" s="25" t="s">
        <v>150</v>
      </c>
      <c r="D337" s="26" t="s">
        <v>460</v>
      </c>
      <c r="E337" s="27" t="s">
        <v>23</v>
      </c>
      <c r="F337" s="28">
        <v>140956.0</v>
      </c>
      <c r="G337" s="29">
        <v>148790.0</v>
      </c>
      <c r="H337" s="30">
        <v>0.0</v>
      </c>
      <c r="I337" s="31">
        <f t="shared" si="29"/>
        <v>0.4864812629</v>
      </c>
      <c r="J337" s="32">
        <f t="shared" si="30"/>
        <v>0.5135187371</v>
      </c>
      <c r="K337" s="33">
        <f t="shared" si="31"/>
        <v>0</v>
      </c>
      <c r="L337" s="31">
        <f t="shared" si="5"/>
        <v>-0.0270374742</v>
      </c>
      <c r="M337" s="34">
        <v>-0.089</v>
      </c>
      <c r="N337" s="35">
        <f t="shared" si="45"/>
        <v>0.0619625258</v>
      </c>
      <c r="O337" s="36">
        <v>346108.0</v>
      </c>
      <c r="P337" s="37">
        <f t="shared" si="42"/>
        <v>0.8371548765</v>
      </c>
      <c r="Q337" s="37"/>
    </row>
    <row r="338">
      <c r="A338" s="23" t="s">
        <v>449</v>
      </c>
      <c r="B338" s="24">
        <v>11.0</v>
      </c>
      <c r="C338" s="25" t="s">
        <v>102</v>
      </c>
      <c r="D338" s="26" t="s">
        <v>461</v>
      </c>
      <c r="E338" s="27" t="s">
        <v>23</v>
      </c>
      <c r="F338" s="28">
        <v>114831.0</v>
      </c>
      <c r="G338" s="29">
        <v>162835.0</v>
      </c>
      <c r="H338" s="30">
        <v>0.0</v>
      </c>
      <c r="I338" s="31">
        <f t="shared" si="29"/>
        <v>0.4135580157</v>
      </c>
      <c r="J338" s="32">
        <f t="shared" si="30"/>
        <v>0.5864419843</v>
      </c>
      <c r="K338" s="33">
        <f t="shared" si="31"/>
        <v>0</v>
      </c>
      <c r="L338" s="31">
        <f t="shared" si="5"/>
        <v>-0.1728839685</v>
      </c>
      <c r="M338" s="34">
        <v>-0.258</v>
      </c>
      <c r="N338" s="35">
        <f t="shared" si="45"/>
        <v>0.08511603149</v>
      </c>
      <c r="O338" s="36">
        <v>332899.0</v>
      </c>
      <c r="P338" s="37">
        <f t="shared" si="42"/>
        <v>0.8340848125</v>
      </c>
      <c r="Q338" s="37"/>
    </row>
    <row r="339">
      <c r="A339" s="23" t="s">
        <v>449</v>
      </c>
      <c r="B339" s="24">
        <v>12.0</v>
      </c>
      <c r="C339" s="25" t="s">
        <v>58</v>
      </c>
      <c r="D339" s="26" t="s">
        <v>462</v>
      </c>
      <c r="E339" s="27" t="s">
        <v>23</v>
      </c>
      <c r="F339" s="28">
        <v>81959.0</v>
      </c>
      <c r="G339" s="29">
        <v>159947.0</v>
      </c>
      <c r="H339" s="30">
        <v>0.0</v>
      </c>
      <c r="I339" s="31">
        <f t="shared" si="29"/>
        <v>0.3388051557</v>
      </c>
      <c r="J339" s="32">
        <f t="shared" si="30"/>
        <v>0.6611948443</v>
      </c>
      <c r="K339" s="33">
        <f t="shared" si="31"/>
        <v>0</v>
      </c>
      <c r="L339" s="31">
        <f t="shared" si="5"/>
        <v>-0.3223896886</v>
      </c>
      <c r="M339" s="34">
        <v>-0.365</v>
      </c>
      <c r="N339" s="35">
        <f t="shared" si="45"/>
        <v>0.04261031144</v>
      </c>
      <c r="O339" s="36">
        <v>306841.0</v>
      </c>
      <c r="P339" s="37">
        <f t="shared" si="42"/>
        <v>0.7883757386</v>
      </c>
      <c r="Q339" s="37"/>
    </row>
    <row r="340">
      <c r="A340" s="23" t="s">
        <v>449</v>
      </c>
      <c r="B340" s="24">
        <v>13.0</v>
      </c>
      <c r="C340" s="25" t="s">
        <v>166</v>
      </c>
      <c r="D340" s="62" t="s">
        <v>463</v>
      </c>
      <c r="E340" s="63" t="s">
        <v>23</v>
      </c>
      <c r="F340" s="28">
        <v>73788.0</v>
      </c>
      <c r="G340" s="29">
        <v>175835.0</v>
      </c>
      <c r="H340" s="30">
        <v>0.0</v>
      </c>
      <c r="I340" s="31">
        <f t="shared" si="29"/>
        <v>0.2955977614</v>
      </c>
      <c r="J340" s="32">
        <f t="shared" si="30"/>
        <v>0.7044022386</v>
      </c>
      <c r="K340" s="33">
        <f t="shared" si="31"/>
        <v>0</v>
      </c>
      <c r="L340" s="31">
        <f t="shared" si="5"/>
        <v>-0.4088044772</v>
      </c>
      <c r="M340" s="42">
        <v>-0.455</v>
      </c>
      <c r="N340" s="35">
        <f t="shared" si="45"/>
        <v>0.04619552285</v>
      </c>
      <c r="O340" s="36">
        <v>319516.0</v>
      </c>
      <c r="P340" s="37">
        <f t="shared" si="42"/>
        <v>0.781253521</v>
      </c>
      <c r="Q340" s="37"/>
    </row>
    <row r="341">
      <c r="A341" s="23" t="s">
        <v>449</v>
      </c>
      <c r="B341" s="24">
        <v>14.0</v>
      </c>
      <c r="C341" s="25" t="s">
        <v>102</v>
      </c>
      <c r="D341" s="66" t="s">
        <v>464</v>
      </c>
      <c r="E341" s="67" t="s">
        <v>23</v>
      </c>
      <c r="F341" s="28">
        <v>108179.0</v>
      </c>
      <c r="G341" s="29">
        <v>149147.0</v>
      </c>
      <c r="H341" s="30">
        <v>0.0</v>
      </c>
      <c r="I341" s="31">
        <f t="shared" si="29"/>
        <v>0.4203966952</v>
      </c>
      <c r="J341" s="32">
        <f t="shared" si="30"/>
        <v>0.5796033048</v>
      </c>
      <c r="K341" s="33">
        <f t="shared" si="31"/>
        <v>0</v>
      </c>
      <c r="L341" s="31">
        <f t="shared" si="5"/>
        <v>-0.1592066095</v>
      </c>
      <c r="M341" s="42">
        <v>-0.29</v>
      </c>
      <c r="N341" s="35">
        <f t="shared" si="45"/>
        <v>0.1307933905</v>
      </c>
      <c r="O341" s="36">
        <v>333028.0</v>
      </c>
      <c r="P341" s="37">
        <f t="shared" si="42"/>
        <v>0.7726857802</v>
      </c>
      <c r="Q341" s="37"/>
    </row>
    <row r="342">
      <c r="A342" s="23" t="s">
        <v>449</v>
      </c>
      <c r="B342" s="24">
        <v>15.0</v>
      </c>
      <c r="C342" s="25" t="s">
        <v>274</v>
      </c>
      <c r="D342" s="26" t="s">
        <v>465</v>
      </c>
      <c r="E342" s="27" t="s">
        <v>23</v>
      </c>
      <c r="F342" s="28">
        <v>76769.0</v>
      </c>
      <c r="G342" s="29">
        <v>162386.0</v>
      </c>
      <c r="H342" s="30">
        <v>0.0</v>
      </c>
      <c r="I342" s="31">
        <f t="shared" si="29"/>
        <v>0.3210010244</v>
      </c>
      <c r="J342" s="32">
        <f t="shared" si="30"/>
        <v>0.6789989756</v>
      </c>
      <c r="K342" s="33">
        <f t="shared" si="31"/>
        <v>0</v>
      </c>
      <c r="L342" s="31">
        <f t="shared" si="5"/>
        <v>-0.3579979511</v>
      </c>
      <c r="M342" s="34">
        <v>-0.434</v>
      </c>
      <c r="N342" s="35">
        <f t="shared" si="45"/>
        <v>0.07600204888</v>
      </c>
      <c r="O342" s="36">
        <v>308943.0</v>
      </c>
      <c r="P342" s="37">
        <f t="shared" si="42"/>
        <v>0.7741071978</v>
      </c>
      <c r="Q342" s="37"/>
    </row>
    <row r="343">
      <c r="A343" s="23" t="s">
        <v>449</v>
      </c>
      <c r="B343" s="24">
        <v>16.0</v>
      </c>
      <c r="C343" s="25" t="s">
        <v>100</v>
      </c>
      <c r="D343" s="26" t="s">
        <v>466</v>
      </c>
      <c r="E343" s="27" t="s">
        <v>23</v>
      </c>
      <c r="F343" s="28">
        <v>121585.0</v>
      </c>
      <c r="G343" s="29">
        <v>132088.0</v>
      </c>
      <c r="H343" s="30">
        <v>2902.0</v>
      </c>
      <c r="I343" s="31">
        <f t="shared" si="29"/>
        <v>0.473877034</v>
      </c>
      <c r="J343" s="32">
        <f t="shared" si="30"/>
        <v>0.514812433</v>
      </c>
      <c r="K343" s="33">
        <f t="shared" si="31"/>
        <v>0.01131053298</v>
      </c>
      <c r="L343" s="31">
        <f t="shared" si="5"/>
        <v>-0.04093539901</v>
      </c>
      <c r="M343" s="42">
        <v>-0.199</v>
      </c>
      <c r="N343" s="35">
        <f t="shared" si="45"/>
        <v>0.158064601</v>
      </c>
      <c r="O343" s="36">
        <v>323079.0</v>
      </c>
      <c r="P343" s="37">
        <f t="shared" si="42"/>
        <v>0.794155609</v>
      </c>
      <c r="Q343" s="37"/>
    </row>
    <row r="344">
      <c r="A344" s="23" t="s">
        <v>449</v>
      </c>
      <c r="B344" s="24">
        <v>17.0</v>
      </c>
      <c r="C344" s="25" t="s">
        <v>134</v>
      </c>
      <c r="D344" s="68" t="s">
        <v>467</v>
      </c>
      <c r="E344" s="9" t="s">
        <v>18</v>
      </c>
      <c r="F344" s="28">
        <v>181187.0</v>
      </c>
      <c r="G344" s="29">
        <v>141145.0</v>
      </c>
      <c r="H344" s="30">
        <v>0.0</v>
      </c>
      <c r="I344" s="31">
        <f t="shared" si="29"/>
        <v>0.5621129767</v>
      </c>
      <c r="J344" s="32">
        <f t="shared" si="30"/>
        <v>0.4378870233</v>
      </c>
      <c r="K344" s="33">
        <f t="shared" si="31"/>
        <v>0</v>
      </c>
      <c r="L344" s="31">
        <f t="shared" si="5"/>
        <v>0.1242259534</v>
      </c>
      <c r="M344" s="34">
        <v>-0.025</v>
      </c>
      <c r="N344" s="35">
        <f t="shared" si="45"/>
        <v>0.1492259534</v>
      </c>
      <c r="O344" s="36">
        <v>380743.0</v>
      </c>
      <c r="P344" s="37">
        <f t="shared" si="42"/>
        <v>0.8465868053</v>
      </c>
      <c r="Q344" s="37"/>
    </row>
    <row r="345">
      <c r="A345" s="23" t="s">
        <v>449</v>
      </c>
      <c r="B345" s="24">
        <v>18.0</v>
      </c>
      <c r="C345" s="25" t="s">
        <v>45</v>
      </c>
      <c r="D345" s="60" t="s">
        <v>468</v>
      </c>
      <c r="E345" s="61" t="s">
        <v>18</v>
      </c>
      <c r="F345" s="28">
        <v>229098.0</v>
      </c>
      <c r="G345" s="29">
        <v>0.0</v>
      </c>
      <c r="H345" s="30">
        <v>0.0</v>
      </c>
      <c r="I345" s="31">
        <f t="shared" si="29"/>
        <v>1</v>
      </c>
      <c r="J345" s="32">
        <f t="shared" si="30"/>
        <v>0</v>
      </c>
      <c r="K345" s="33">
        <f t="shared" si="31"/>
        <v>0</v>
      </c>
      <c r="L345" s="31">
        <f t="shared" si="5"/>
        <v>1</v>
      </c>
      <c r="M345" s="51">
        <v>0.268</v>
      </c>
      <c r="N345" s="46" t="s">
        <v>35</v>
      </c>
      <c r="O345" s="36">
        <v>361913.0</v>
      </c>
      <c r="P345" s="37">
        <f t="shared" si="42"/>
        <v>0.6330195378</v>
      </c>
      <c r="Q345" s="37"/>
    </row>
    <row r="346">
      <c r="A346" s="23" t="s">
        <v>469</v>
      </c>
      <c r="B346" s="24">
        <v>1.0</v>
      </c>
      <c r="C346" s="25" t="s">
        <v>145</v>
      </c>
      <c r="D346" s="60" t="s">
        <v>470</v>
      </c>
      <c r="E346" s="61" t="s">
        <v>18</v>
      </c>
      <c r="F346" s="28">
        <v>114604.0</v>
      </c>
      <c r="G346" s="29">
        <v>57115.0</v>
      </c>
      <c r="H346" s="30">
        <v>0.0</v>
      </c>
      <c r="I346" s="31">
        <f t="shared" si="29"/>
        <v>0.6673926589</v>
      </c>
      <c r="J346" s="32">
        <f t="shared" si="30"/>
        <v>0.3326073411</v>
      </c>
      <c r="K346" s="33">
        <f t="shared" si="31"/>
        <v>0</v>
      </c>
      <c r="L346" s="31">
        <f t="shared" si="5"/>
        <v>0.3347853179</v>
      </c>
      <c r="M346" s="45">
        <v>0.249</v>
      </c>
      <c r="N346" s="35">
        <f t="shared" ref="N346:N372" si="46">L346-M346</f>
        <v>0.08578531787</v>
      </c>
      <c r="O346" s="36">
        <v>219493.0</v>
      </c>
      <c r="P346" s="37">
        <f t="shared" si="42"/>
        <v>0.7823438561</v>
      </c>
      <c r="Q346" s="37"/>
    </row>
    <row r="347">
      <c r="A347" s="23" t="s">
        <v>469</v>
      </c>
      <c r="B347" s="24">
        <v>2.0</v>
      </c>
      <c r="C347" s="25" t="s">
        <v>143</v>
      </c>
      <c r="D347" s="60" t="s">
        <v>471</v>
      </c>
      <c r="E347" s="61" t="s">
        <v>18</v>
      </c>
      <c r="F347" s="28">
        <v>125090.0</v>
      </c>
      <c r="G347" s="29">
        <v>71716.0</v>
      </c>
      <c r="H347" s="30">
        <v>0.0</v>
      </c>
      <c r="I347" s="31">
        <f t="shared" si="29"/>
        <v>0.6356005406</v>
      </c>
      <c r="J347" s="32">
        <f t="shared" si="30"/>
        <v>0.3643994594</v>
      </c>
      <c r="K347" s="33">
        <f t="shared" si="31"/>
        <v>0</v>
      </c>
      <c r="L347" s="31">
        <f t="shared" si="5"/>
        <v>0.2712010813</v>
      </c>
      <c r="M347" s="45">
        <v>0.068</v>
      </c>
      <c r="N347" s="35">
        <f t="shared" si="46"/>
        <v>0.2032010813</v>
      </c>
      <c r="O347" s="36">
        <v>243211.0</v>
      </c>
      <c r="P347" s="37">
        <f t="shared" si="42"/>
        <v>0.8091985971</v>
      </c>
      <c r="Q347" s="37"/>
    </row>
    <row r="348">
      <c r="A348" s="23" t="s">
        <v>472</v>
      </c>
      <c r="B348" s="24">
        <v>1.0</v>
      </c>
      <c r="C348" s="25" t="s">
        <v>72</v>
      </c>
      <c r="D348" s="64" t="s">
        <v>473</v>
      </c>
      <c r="E348" s="65" t="s">
        <v>18</v>
      </c>
      <c r="F348" s="28">
        <v>145455.0</v>
      </c>
      <c r="G348" s="29">
        <v>141473.0</v>
      </c>
      <c r="H348" s="30">
        <v>505.0</v>
      </c>
      <c r="I348" s="31">
        <f t="shared" si="29"/>
        <v>0.5060483661</v>
      </c>
      <c r="J348" s="32">
        <f t="shared" si="30"/>
        <v>0.4921947028</v>
      </c>
      <c r="K348" s="33">
        <f t="shared" si="31"/>
        <v>0.00175693118</v>
      </c>
      <c r="L348" s="31">
        <f t="shared" si="5"/>
        <v>0.01385366329</v>
      </c>
      <c r="M348" s="34">
        <v>-0.127</v>
      </c>
      <c r="N348" s="35">
        <f t="shared" si="46"/>
        <v>0.1408536633</v>
      </c>
      <c r="O348" s="36">
        <v>336570.0</v>
      </c>
      <c r="P348" s="37">
        <f t="shared" si="42"/>
        <v>0.854006596</v>
      </c>
      <c r="Q348" s="37"/>
    </row>
    <row r="349">
      <c r="A349" s="23" t="s">
        <v>472</v>
      </c>
      <c r="B349" s="24">
        <v>2.0</v>
      </c>
      <c r="C349" s="25" t="s">
        <v>325</v>
      </c>
      <c r="D349" s="26" t="s">
        <v>474</v>
      </c>
      <c r="E349" s="27" t="s">
        <v>23</v>
      </c>
      <c r="F349" s="28">
        <v>109199.0</v>
      </c>
      <c r="G349" s="29">
        <v>144642.0</v>
      </c>
      <c r="H349" s="30">
        <v>3298.0</v>
      </c>
      <c r="I349" s="31">
        <f t="shared" si="29"/>
        <v>0.4246691478</v>
      </c>
      <c r="J349" s="32">
        <f t="shared" si="30"/>
        <v>0.5625051042</v>
      </c>
      <c r="K349" s="33">
        <f t="shared" si="31"/>
        <v>0.01282574794</v>
      </c>
      <c r="L349" s="31">
        <f t="shared" si="5"/>
        <v>-0.1378359564</v>
      </c>
      <c r="M349" s="34">
        <v>-0.186</v>
      </c>
      <c r="N349" s="35">
        <f t="shared" si="46"/>
        <v>0.04816404357</v>
      </c>
      <c r="O349" s="36">
        <v>311355.0</v>
      </c>
      <c r="P349" s="37">
        <f t="shared" si="42"/>
        <v>0.8258707906</v>
      </c>
      <c r="Q349" s="37"/>
    </row>
    <row r="350">
      <c r="A350" s="23" t="s">
        <v>472</v>
      </c>
      <c r="B350" s="24">
        <v>3.0</v>
      </c>
      <c r="C350" s="25" t="s">
        <v>62</v>
      </c>
      <c r="D350" s="26" t="s">
        <v>475</v>
      </c>
      <c r="E350" s="27" t="s">
        <v>23</v>
      </c>
      <c r="F350" s="28">
        <v>70031.0</v>
      </c>
      <c r="G350" s="29">
        <v>153318.0</v>
      </c>
      <c r="H350" s="30">
        <v>2818.0</v>
      </c>
      <c r="I350" s="31">
        <f t="shared" si="29"/>
        <v>0.3096428745</v>
      </c>
      <c r="J350" s="32">
        <f t="shared" si="30"/>
        <v>0.677897306</v>
      </c>
      <c r="K350" s="33">
        <f t="shared" si="31"/>
        <v>0.01245981951</v>
      </c>
      <c r="L350" s="31">
        <f t="shared" si="5"/>
        <v>-0.3682544315</v>
      </c>
      <c r="M350" s="34">
        <v>-0.38</v>
      </c>
      <c r="N350" s="35">
        <f t="shared" si="46"/>
        <v>0.01174556854</v>
      </c>
      <c r="O350" s="36">
        <v>283968.0</v>
      </c>
      <c r="P350" s="37">
        <f t="shared" si="42"/>
        <v>0.7964524172</v>
      </c>
      <c r="Q350" s="37"/>
    </row>
    <row r="351">
      <c r="A351" s="23" t="s">
        <v>472</v>
      </c>
      <c r="B351" s="24">
        <v>4.0</v>
      </c>
      <c r="C351" s="25" t="s">
        <v>21</v>
      </c>
      <c r="D351" s="62" t="s">
        <v>476</v>
      </c>
      <c r="E351" s="63" t="s">
        <v>23</v>
      </c>
      <c r="F351" s="28">
        <v>89182.0</v>
      </c>
      <c r="G351" s="29">
        <v>145321.0</v>
      </c>
      <c r="H351" s="30">
        <v>9447.0</v>
      </c>
      <c r="I351" s="31">
        <f t="shared" si="29"/>
        <v>0.3655749129</v>
      </c>
      <c r="J351" s="32">
        <f t="shared" si="30"/>
        <v>0.5956999385</v>
      </c>
      <c r="K351" s="33">
        <f t="shared" si="31"/>
        <v>0.0387251486</v>
      </c>
      <c r="L351" s="31">
        <f t="shared" si="5"/>
        <v>-0.2301250256</v>
      </c>
      <c r="M351" s="34">
        <v>-0.256</v>
      </c>
      <c r="N351" s="35">
        <f t="shared" si="46"/>
        <v>0.02587497438</v>
      </c>
      <c r="O351" s="36">
        <v>303659.0</v>
      </c>
      <c r="P351" s="37">
        <f t="shared" si="42"/>
        <v>0.8033682519</v>
      </c>
      <c r="Q351" s="37"/>
    </row>
    <row r="352">
      <c r="A352" s="23" t="s">
        <v>472</v>
      </c>
      <c r="B352" s="24">
        <v>5.0</v>
      </c>
      <c r="C352" s="25" t="s">
        <v>38</v>
      </c>
      <c r="D352" s="26" t="s">
        <v>477</v>
      </c>
      <c r="E352" s="27" t="s">
        <v>23</v>
      </c>
      <c r="F352" s="28">
        <v>103129.0</v>
      </c>
      <c r="G352" s="29">
        <v>141756.0</v>
      </c>
      <c r="H352" s="30">
        <v>3693.0</v>
      </c>
      <c r="I352" s="31">
        <f t="shared" si="29"/>
        <v>0.4148758136</v>
      </c>
      <c r="J352" s="32">
        <f t="shared" si="30"/>
        <v>0.5702676826</v>
      </c>
      <c r="K352" s="33">
        <f t="shared" si="31"/>
        <v>0.01485650379</v>
      </c>
      <c r="L352" s="31">
        <f t="shared" si="5"/>
        <v>-0.155391869</v>
      </c>
      <c r="M352" s="34">
        <v>-0.185</v>
      </c>
      <c r="N352" s="35">
        <f t="shared" si="46"/>
        <v>0.02960813105</v>
      </c>
      <c r="O352" s="36">
        <v>306561.0</v>
      </c>
      <c r="P352" s="37">
        <f t="shared" si="42"/>
        <v>0.8108598289</v>
      </c>
      <c r="Q352" s="37"/>
    </row>
    <row r="353">
      <c r="A353" s="23" t="s">
        <v>472</v>
      </c>
      <c r="B353" s="24">
        <v>6.0</v>
      </c>
      <c r="C353" s="25" t="s">
        <v>121</v>
      </c>
      <c r="D353" s="60" t="s">
        <v>478</v>
      </c>
      <c r="E353" s="61" t="s">
        <v>18</v>
      </c>
      <c r="F353" s="28">
        <v>144939.0</v>
      </c>
      <c r="G353" s="29">
        <v>58313.0</v>
      </c>
      <c r="H353" s="30">
        <v>3386.0</v>
      </c>
      <c r="I353" s="31">
        <f t="shared" si="29"/>
        <v>0.701415035</v>
      </c>
      <c r="J353" s="32">
        <f t="shared" si="30"/>
        <v>0.2821988211</v>
      </c>
      <c r="K353" s="33">
        <f t="shared" si="31"/>
        <v>0.01638614388</v>
      </c>
      <c r="L353" s="31">
        <f t="shared" si="5"/>
        <v>0.4192162139</v>
      </c>
      <c r="M353" s="45">
        <v>0.374</v>
      </c>
      <c r="N353" s="35">
        <f t="shared" si="46"/>
        <v>0.04521621386</v>
      </c>
      <c r="O353" s="36">
        <v>264993.0</v>
      </c>
      <c r="P353" s="37">
        <f t="shared" si="42"/>
        <v>0.7797866359</v>
      </c>
      <c r="Q353" s="37"/>
    </row>
    <row r="354">
      <c r="A354" s="23" t="s">
        <v>472</v>
      </c>
      <c r="B354" s="24">
        <v>7.0</v>
      </c>
      <c r="C354" s="25" t="s">
        <v>38</v>
      </c>
      <c r="D354" s="26" t="s">
        <v>479</v>
      </c>
      <c r="E354" s="27" t="s">
        <v>23</v>
      </c>
      <c r="F354" s="28">
        <v>95564.0</v>
      </c>
      <c r="G354" s="29">
        <v>142681.0</v>
      </c>
      <c r="H354" s="30">
        <v>309.0</v>
      </c>
      <c r="I354" s="31">
        <f t="shared" si="29"/>
        <v>0.4005969298</v>
      </c>
      <c r="J354" s="32">
        <f t="shared" si="30"/>
        <v>0.598107766</v>
      </c>
      <c r="K354" s="33">
        <f t="shared" si="31"/>
        <v>0.001295304208</v>
      </c>
      <c r="L354" s="31">
        <f t="shared" si="5"/>
        <v>-0.1975108361</v>
      </c>
      <c r="M354" s="34">
        <v>-0.187</v>
      </c>
      <c r="N354" s="35">
        <f t="shared" si="46"/>
        <v>-0.01051083612</v>
      </c>
      <c r="O354" s="36">
        <v>299421.0</v>
      </c>
      <c r="P354" s="37">
        <f t="shared" si="42"/>
        <v>0.7967176651</v>
      </c>
      <c r="Q354" s="37"/>
    </row>
    <row r="355">
      <c r="A355" s="23" t="s">
        <v>480</v>
      </c>
      <c r="B355" s="24" t="s">
        <v>37</v>
      </c>
      <c r="C355" s="25" t="s">
        <v>102</v>
      </c>
      <c r="D355" s="62" t="s">
        <v>481</v>
      </c>
      <c r="E355" s="63" t="s">
        <v>23</v>
      </c>
      <c r="F355" s="28">
        <v>121002.0</v>
      </c>
      <c r="G355" s="29">
        <v>202673.0</v>
      </c>
      <c r="H355" s="30">
        <f>7322+4912                </f>
        <v>12234</v>
      </c>
      <c r="I355" s="31">
        <f t="shared" si="29"/>
        <v>0.3602225603</v>
      </c>
      <c r="J355" s="32">
        <f t="shared" si="30"/>
        <v>0.6033568615</v>
      </c>
      <c r="K355" s="33">
        <f t="shared" si="31"/>
        <v>0.03642057819</v>
      </c>
      <c r="L355" s="31">
        <f t="shared" si="5"/>
        <v>-0.2431343013</v>
      </c>
      <c r="M355" s="34">
        <v>-0.298</v>
      </c>
      <c r="N355" s="35">
        <f t="shared" si="46"/>
        <v>0.05486569875</v>
      </c>
      <c r="O355" s="36">
        <v>370093.0</v>
      </c>
      <c r="P355" s="37">
        <f t="shared" si="42"/>
        <v>0.9076340271</v>
      </c>
      <c r="Q355" s="37"/>
    </row>
    <row r="356">
      <c r="A356" s="23" t="s">
        <v>482</v>
      </c>
      <c r="B356" s="24">
        <v>1.0</v>
      </c>
      <c r="C356" s="25" t="s">
        <v>483</v>
      </c>
      <c r="D356" s="26" t="s">
        <v>484</v>
      </c>
      <c r="E356" s="27" t="s">
        <v>23</v>
      </c>
      <c r="F356" s="28">
        <v>47087.0</v>
      </c>
      <c r="G356" s="29">
        <v>172708.0</v>
      </c>
      <c r="H356" s="30">
        <v>4303.0</v>
      </c>
      <c r="I356" s="31">
        <f t="shared" si="29"/>
        <v>0.2101178948</v>
      </c>
      <c r="J356" s="32">
        <f t="shared" si="30"/>
        <v>0.7706806843</v>
      </c>
      <c r="K356" s="33">
        <f t="shared" si="31"/>
        <v>0.01920142081</v>
      </c>
      <c r="L356" s="31">
        <f t="shared" si="5"/>
        <v>-0.5605627895</v>
      </c>
      <c r="M356" s="42">
        <v>-0.568</v>
      </c>
      <c r="N356" s="35">
        <f t="shared" si="46"/>
        <v>0.007437210506</v>
      </c>
      <c r="O356" s="36">
        <v>266419.0</v>
      </c>
      <c r="P356" s="37">
        <f t="shared" si="42"/>
        <v>0.8411487169</v>
      </c>
      <c r="Q356" s="37"/>
    </row>
    <row r="357">
      <c r="A357" s="23" t="s">
        <v>482</v>
      </c>
      <c r="B357" s="24">
        <v>2.0</v>
      </c>
      <c r="C357" s="25" t="s">
        <v>274</v>
      </c>
      <c r="D357" s="62" t="s">
        <v>485</v>
      </c>
      <c r="E357" s="63" t="s">
        <v>23</v>
      </c>
      <c r="F357" s="28">
        <v>86635.0</v>
      </c>
      <c r="G357" s="29">
        <v>171994.0</v>
      </c>
      <c r="H357" s="30">
        <f>959+652+620+347                              </f>
        <v>2578</v>
      </c>
      <c r="I357" s="31">
        <f t="shared" si="29"/>
        <v>0.3316718158</v>
      </c>
      <c r="J357" s="32">
        <f t="shared" si="30"/>
        <v>0.6584586171</v>
      </c>
      <c r="K357" s="33">
        <f t="shared" si="31"/>
        <v>0.009869567048</v>
      </c>
      <c r="L357" s="31">
        <f t="shared" si="5"/>
        <v>-0.3267868013</v>
      </c>
      <c r="M357" s="42">
        <v>-0.352</v>
      </c>
      <c r="N357" s="35">
        <f t="shared" si="46"/>
        <v>0.02521319873</v>
      </c>
      <c r="O357" s="36">
        <v>292087.0</v>
      </c>
      <c r="P357" s="37">
        <f t="shared" si="42"/>
        <v>0.8942780747</v>
      </c>
      <c r="Q357" s="37"/>
    </row>
    <row r="358">
      <c r="A358" s="23" t="s">
        <v>482</v>
      </c>
      <c r="B358" s="24">
        <v>3.0</v>
      </c>
      <c r="C358" s="25" t="s">
        <v>29</v>
      </c>
      <c r="D358" s="26" t="s">
        <v>486</v>
      </c>
      <c r="E358" s="27" t="s">
        <v>23</v>
      </c>
      <c r="F358" s="28">
        <v>84632.0</v>
      </c>
      <c r="G358" s="29">
        <v>156385.0</v>
      </c>
      <c r="H358" s="30">
        <v>4514.0</v>
      </c>
      <c r="I358" s="31">
        <f t="shared" si="29"/>
        <v>0.3446896726</v>
      </c>
      <c r="J358" s="32">
        <f t="shared" si="30"/>
        <v>0.6369256835</v>
      </c>
      <c r="K358" s="33">
        <f t="shared" si="31"/>
        <v>0.01838464389</v>
      </c>
      <c r="L358" s="31">
        <f t="shared" si="5"/>
        <v>-0.2922360109</v>
      </c>
      <c r="M358" s="34">
        <v>-0.35</v>
      </c>
      <c r="N358" s="35">
        <f t="shared" si="46"/>
        <v>0.05776398907</v>
      </c>
      <c r="O358" s="36">
        <v>278072.0</v>
      </c>
      <c r="P358" s="37">
        <f t="shared" si="42"/>
        <v>0.8829763514</v>
      </c>
      <c r="Q358" s="37"/>
    </row>
    <row r="359">
      <c r="A359" s="23" t="s">
        <v>482</v>
      </c>
      <c r="B359" s="24">
        <v>4.0</v>
      </c>
      <c r="C359" s="25" t="s">
        <v>274</v>
      </c>
      <c r="D359" s="26" t="s">
        <v>487</v>
      </c>
      <c r="E359" s="27" t="s">
        <v>23</v>
      </c>
      <c r="F359" s="28">
        <v>77955.0</v>
      </c>
      <c r="G359" s="29">
        <v>147196.0</v>
      </c>
      <c r="H359" s="30">
        <v>7050.0</v>
      </c>
      <c r="I359" s="31">
        <f t="shared" si="29"/>
        <v>0.3357220684</v>
      </c>
      <c r="J359" s="32">
        <f t="shared" si="30"/>
        <v>0.6339163053</v>
      </c>
      <c r="K359" s="33">
        <f t="shared" si="31"/>
        <v>0.03036162635</v>
      </c>
      <c r="L359" s="31">
        <f t="shared" si="5"/>
        <v>-0.2981942369</v>
      </c>
      <c r="M359" s="34">
        <v>-0.409</v>
      </c>
      <c r="N359" s="35">
        <f t="shared" si="46"/>
        <v>0.1108057631</v>
      </c>
      <c r="O359" s="36">
        <v>278304.0</v>
      </c>
      <c r="P359" s="37">
        <f t="shared" si="42"/>
        <v>0.8343430206</v>
      </c>
      <c r="Q359" s="37"/>
    </row>
    <row r="360">
      <c r="A360" s="23" t="s">
        <v>482</v>
      </c>
      <c r="B360" s="24">
        <v>5.0</v>
      </c>
      <c r="C360" s="25" t="s">
        <v>104</v>
      </c>
      <c r="D360" s="60" t="s">
        <v>488</v>
      </c>
      <c r="E360" s="61" t="s">
        <v>18</v>
      </c>
      <c r="F360" s="28">
        <v>177661.0</v>
      </c>
      <c r="G360" s="29">
        <v>84196.0</v>
      </c>
      <c r="H360" s="30">
        <v>0.0</v>
      </c>
      <c r="I360" s="31">
        <f t="shared" si="29"/>
        <v>0.6784657275</v>
      </c>
      <c r="J360" s="32">
        <f t="shared" si="30"/>
        <v>0.3215342725</v>
      </c>
      <c r="K360" s="33">
        <f t="shared" si="31"/>
        <v>0</v>
      </c>
      <c r="L360" s="31">
        <f t="shared" si="5"/>
        <v>0.356931455</v>
      </c>
      <c r="M360" s="45">
        <v>0.182</v>
      </c>
      <c r="N360" s="35">
        <f t="shared" si="46"/>
        <v>0.174931455</v>
      </c>
      <c r="O360" s="36">
        <v>279441.0</v>
      </c>
      <c r="P360" s="37">
        <f t="shared" si="42"/>
        <v>0.9370743735</v>
      </c>
      <c r="Q360" s="37"/>
    </row>
    <row r="361">
      <c r="A361" s="23" t="s">
        <v>482</v>
      </c>
      <c r="B361" s="24">
        <v>6.0</v>
      </c>
      <c r="C361" s="25" t="s">
        <v>258</v>
      </c>
      <c r="D361" s="62" t="s">
        <v>489</v>
      </c>
      <c r="E361" s="63" t="s">
        <v>23</v>
      </c>
      <c r="F361" s="28">
        <v>70298.0</v>
      </c>
      <c r="G361" s="29">
        <v>172682.0</v>
      </c>
      <c r="H361" s="30">
        <f>3420+3420                </f>
        <v>6840</v>
      </c>
      <c r="I361" s="31">
        <f t="shared" si="29"/>
        <v>0.2813946041</v>
      </c>
      <c r="J361" s="32">
        <f t="shared" si="30"/>
        <v>0.6912256825</v>
      </c>
      <c r="K361" s="33">
        <f t="shared" si="31"/>
        <v>0.02737971339</v>
      </c>
      <c r="L361" s="31">
        <f t="shared" si="5"/>
        <v>-0.4098310784</v>
      </c>
      <c r="M361" s="42">
        <v>-0.488</v>
      </c>
      <c r="N361" s="35">
        <f t="shared" si="46"/>
        <v>0.07816892162</v>
      </c>
      <c r="O361" s="36">
        <v>299210.0</v>
      </c>
      <c r="P361" s="37">
        <f t="shared" si="42"/>
        <v>0.8349319876</v>
      </c>
      <c r="Q361" s="37"/>
    </row>
    <row r="362">
      <c r="A362" s="23" t="s">
        <v>482</v>
      </c>
      <c r="B362" s="24">
        <v>7.0</v>
      </c>
      <c r="C362" s="25" t="s">
        <v>274</v>
      </c>
      <c r="D362" s="62" t="s">
        <v>490</v>
      </c>
      <c r="E362" s="63" t="s">
        <v>23</v>
      </c>
      <c r="F362" s="28">
        <v>81574.0</v>
      </c>
      <c r="G362" s="29">
        <v>169769.0</v>
      </c>
      <c r="H362" s="30">
        <f>1583+1065                </f>
        <v>2648</v>
      </c>
      <c r="I362" s="31">
        <f t="shared" si="29"/>
        <v>0.3211688603</v>
      </c>
      <c r="J362" s="32">
        <f t="shared" si="30"/>
        <v>0.6684055734</v>
      </c>
      <c r="K362" s="33">
        <f t="shared" si="31"/>
        <v>0.01042556626</v>
      </c>
      <c r="L362" s="31">
        <f t="shared" si="5"/>
        <v>-0.3472367131</v>
      </c>
      <c r="M362" s="34">
        <v>-0.39</v>
      </c>
      <c r="N362" s="35">
        <f t="shared" si="46"/>
        <v>0.04276328689</v>
      </c>
      <c r="O362" s="36">
        <v>293684.0</v>
      </c>
      <c r="P362" s="37">
        <f t="shared" si="42"/>
        <v>0.8648445268</v>
      </c>
      <c r="Q362" s="37"/>
    </row>
    <row r="363">
      <c r="A363" s="23" t="s">
        <v>482</v>
      </c>
      <c r="B363" s="24">
        <v>8.0</v>
      </c>
      <c r="C363" s="25" t="s">
        <v>62</v>
      </c>
      <c r="D363" s="26" t="s">
        <v>491</v>
      </c>
      <c r="E363" s="27" t="s">
        <v>23</v>
      </c>
      <c r="F363" s="28">
        <v>74126.0</v>
      </c>
      <c r="G363" s="29">
        <v>166400.0</v>
      </c>
      <c r="H363" s="30">
        <v>5509.0</v>
      </c>
      <c r="I363" s="31">
        <f t="shared" si="29"/>
        <v>0.3012823379</v>
      </c>
      <c r="J363" s="32">
        <f t="shared" si="30"/>
        <v>0.6763265389</v>
      </c>
      <c r="K363" s="33">
        <f t="shared" si="31"/>
        <v>0.02239112321</v>
      </c>
      <c r="L363" s="31">
        <f t="shared" si="5"/>
        <v>-0.375044201</v>
      </c>
      <c r="M363" s="34">
        <v>-0.354</v>
      </c>
      <c r="N363" s="35">
        <f t="shared" si="46"/>
        <v>-0.02104420103</v>
      </c>
      <c r="O363" s="36">
        <v>298758.0</v>
      </c>
      <c r="P363" s="37">
        <f t="shared" si="42"/>
        <v>0.8235260646</v>
      </c>
      <c r="Q363" s="37"/>
    </row>
    <row r="364">
      <c r="A364" s="23" t="s">
        <v>482</v>
      </c>
      <c r="B364" s="24">
        <v>9.0</v>
      </c>
      <c r="C364" s="25" t="s">
        <v>285</v>
      </c>
      <c r="D364" s="60" t="s">
        <v>492</v>
      </c>
      <c r="E364" s="61" t="s">
        <v>18</v>
      </c>
      <c r="F364" s="28">
        <v>143690.0</v>
      </c>
      <c r="G364" s="29">
        <v>34710.0</v>
      </c>
      <c r="H364" s="30">
        <v>1414.0</v>
      </c>
      <c r="I364" s="31">
        <f t="shared" si="29"/>
        <v>0.7991035181</v>
      </c>
      <c r="J364" s="32">
        <f t="shared" si="30"/>
        <v>0.1930328006</v>
      </c>
      <c r="K364" s="33">
        <f t="shared" si="31"/>
        <v>0.00786368136</v>
      </c>
      <c r="L364" s="31">
        <f t="shared" si="5"/>
        <v>0.6060707175</v>
      </c>
      <c r="M364" s="45">
        <v>0.573</v>
      </c>
      <c r="N364" s="35">
        <f t="shared" si="46"/>
        <v>0.03307071752</v>
      </c>
      <c r="O364" s="36">
        <v>224115.0</v>
      </c>
      <c r="P364" s="37">
        <f t="shared" si="42"/>
        <v>0.8023291614</v>
      </c>
      <c r="Q364" s="37"/>
    </row>
    <row r="365">
      <c r="A365" s="23" t="s">
        <v>493</v>
      </c>
      <c r="B365" s="24">
        <v>1.0</v>
      </c>
      <c r="C365" s="25" t="s">
        <v>494</v>
      </c>
      <c r="D365" s="26" t="s">
        <v>495</v>
      </c>
      <c r="E365" s="27" t="s">
        <v>23</v>
      </c>
      <c r="F365" s="28">
        <v>60957.0</v>
      </c>
      <c r="G365" s="29">
        <v>167734.0</v>
      </c>
      <c r="H365" s="30">
        <v>3278.0</v>
      </c>
      <c r="I365" s="31">
        <f t="shared" si="29"/>
        <v>0.2627808026</v>
      </c>
      <c r="J365" s="32">
        <f t="shared" si="30"/>
        <v>0.7230879988</v>
      </c>
      <c r="K365" s="33">
        <f t="shared" si="31"/>
        <v>0.01413119857</v>
      </c>
      <c r="L365" s="31">
        <f t="shared" si="5"/>
        <v>-0.4603071962</v>
      </c>
      <c r="M365" s="42">
        <v>-0.466</v>
      </c>
      <c r="N365" s="35">
        <f t="shared" si="46"/>
        <v>0.00569280378</v>
      </c>
      <c r="O365" s="36">
        <v>264551.0</v>
      </c>
      <c r="P365" s="37">
        <f t="shared" si="42"/>
        <v>0.8768403824</v>
      </c>
      <c r="Q365" s="37"/>
    </row>
    <row r="366">
      <c r="A366" s="23" t="s">
        <v>493</v>
      </c>
      <c r="B366" s="24">
        <v>2.0</v>
      </c>
      <c r="C366" s="25" t="s">
        <v>66</v>
      </c>
      <c r="D366" s="62" t="s">
        <v>496</v>
      </c>
      <c r="E366" s="63" t="s">
        <v>23</v>
      </c>
      <c r="F366" s="28">
        <v>118570.0</v>
      </c>
      <c r="G366" s="29">
        <v>138502.0</v>
      </c>
      <c r="H366" s="30">
        <f>2363+1820                </f>
        <v>4183</v>
      </c>
      <c r="I366" s="31">
        <f t="shared" si="29"/>
        <v>0.4538477732</v>
      </c>
      <c r="J366" s="32">
        <f t="shared" si="30"/>
        <v>0.5301410499</v>
      </c>
      <c r="K366" s="33">
        <f t="shared" si="31"/>
        <v>0.01601117682</v>
      </c>
      <c r="L366" s="31">
        <f t="shared" si="5"/>
        <v>-0.07629327668</v>
      </c>
      <c r="M366" s="34">
        <v>-0.092</v>
      </c>
      <c r="N366" s="35">
        <f t="shared" si="46"/>
        <v>0.01570672332</v>
      </c>
      <c r="O366" s="36">
        <v>279891.0</v>
      </c>
      <c r="P366" s="37">
        <f t="shared" si="42"/>
        <v>0.9334169373</v>
      </c>
      <c r="Q366" s="37"/>
    </row>
    <row r="367">
      <c r="A367" s="23" t="s">
        <v>493</v>
      </c>
      <c r="B367" s="24">
        <v>3.0</v>
      </c>
      <c r="C367" s="25" t="s">
        <v>53</v>
      </c>
      <c r="D367" s="62" t="s">
        <v>497</v>
      </c>
      <c r="E367" s="63" t="s">
        <v>23</v>
      </c>
      <c r="F367" s="28">
        <v>137547.0</v>
      </c>
      <c r="G367" s="29">
        <v>168775.0</v>
      </c>
      <c r="H367" s="30">
        <v>4595.0</v>
      </c>
      <c r="I367" s="31">
        <f t="shared" si="29"/>
        <v>0.4423913778</v>
      </c>
      <c r="J367" s="32">
        <f t="shared" si="30"/>
        <v>0.5428297584</v>
      </c>
      <c r="K367" s="33">
        <f t="shared" si="31"/>
        <v>0.01477886381</v>
      </c>
      <c r="L367" s="31">
        <f t="shared" si="5"/>
        <v>-0.1004383807</v>
      </c>
      <c r="M367" s="34">
        <v>-0.139</v>
      </c>
      <c r="N367" s="35">
        <f t="shared" si="46"/>
        <v>0.03856161934</v>
      </c>
      <c r="O367" s="36">
        <v>324304.0</v>
      </c>
      <c r="P367" s="37">
        <f t="shared" si="42"/>
        <v>0.9587208298</v>
      </c>
      <c r="Q367" s="37"/>
    </row>
    <row r="368">
      <c r="A368" s="23" t="s">
        <v>493</v>
      </c>
      <c r="B368" s="24">
        <v>4.0</v>
      </c>
      <c r="C368" s="25" t="s">
        <v>483</v>
      </c>
      <c r="D368" s="26" t="s">
        <v>498</v>
      </c>
      <c r="E368" s="27" t="s">
        <v>23</v>
      </c>
      <c r="F368" s="28">
        <v>57209.0</v>
      </c>
      <c r="G368" s="29">
        <v>188003.0</v>
      </c>
      <c r="H368" s="30">
        <v>3161.0</v>
      </c>
      <c r="I368" s="31">
        <f t="shared" si="29"/>
        <v>0.2303350203</v>
      </c>
      <c r="J368" s="32">
        <f t="shared" si="30"/>
        <v>0.7569381535</v>
      </c>
      <c r="K368" s="33">
        <f t="shared" si="31"/>
        <v>0.01272682618</v>
      </c>
      <c r="L368" s="31">
        <f t="shared" si="5"/>
        <v>-0.5266031332</v>
      </c>
      <c r="M368" s="42">
        <v>-0.532</v>
      </c>
      <c r="N368" s="35">
        <f t="shared" si="46"/>
        <v>0.005396866809</v>
      </c>
      <c r="O368" s="36">
        <v>281123.0</v>
      </c>
      <c r="P368" s="37">
        <f t="shared" si="42"/>
        <v>0.8835029507</v>
      </c>
      <c r="Q368" s="37"/>
    </row>
    <row r="369">
      <c r="A369" s="23" t="s">
        <v>493</v>
      </c>
      <c r="B369" s="24">
        <v>5.0</v>
      </c>
      <c r="C369" s="25" t="s">
        <v>24</v>
      </c>
      <c r="D369" s="62" t="s">
        <v>499</v>
      </c>
      <c r="E369" s="63" t="s">
        <v>23</v>
      </c>
      <c r="F369" s="28">
        <v>78394.0</v>
      </c>
      <c r="G369" s="29">
        <v>130404.0</v>
      </c>
      <c r="H369" s="30">
        <v>0.0</v>
      </c>
      <c r="I369" s="31">
        <f t="shared" si="29"/>
        <v>0.3754537879</v>
      </c>
      <c r="J369" s="32">
        <f t="shared" si="30"/>
        <v>0.6245462121</v>
      </c>
      <c r="K369" s="33">
        <f t="shared" si="31"/>
        <v>0</v>
      </c>
      <c r="L369" s="31">
        <f t="shared" si="5"/>
        <v>-0.2490924243</v>
      </c>
      <c r="M369" s="34">
        <v>-0.283</v>
      </c>
      <c r="N369" s="35">
        <f t="shared" si="46"/>
        <v>0.03390757574</v>
      </c>
      <c r="O369" s="36">
        <v>233340.0</v>
      </c>
      <c r="P369" s="37">
        <f t="shared" si="42"/>
        <v>0.8948230051</v>
      </c>
      <c r="Q369" s="37"/>
    </row>
    <row r="370">
      <c r="A370" s="23" t="s">
        <v>493</v>
      </c>
      <c r="B370" s="24">
        <v>6.0</v>
      </c>
      <c r="C370" s="25" t="s">
        <v>38</v>
      </c>
      <c r="D370" s="62" t="s">
        <v>500</v>
      </c>
      <c r="E370" s="63" t="s">
        <v>23</v>
      </c>
      <c r="F370" s="28">
        <v>116040.0</v>
      </c>
      <c r="G370" s="29">
        <v>135779.0</v>
      </c>
      <c r="H370" s="30">
        <v>3724.0</v>
      </c>
      <c r="I370" s="31">
        <f t="shared" si="29"/>
        <v>0.4540918749</v>
      </c>
      <c r="J370" s="32">
        <f t="shared" si="30"/>
        <v>0.5313352352</v>
      </c>
      <c r="K370" s="33">
        <f t="shared" si="31"/>
        <v>0.01457288989</v>
      </c>
      <c r="L370" s="31">
        <f t="shared" si="5"/>
        <v>-0.07724336022</v>
      </c>
      <c r="M370" s="34">
        <v>-0.122</v>
      </c>
      <c r="N370" s="35">
        <f t="shared" si="46"/>
        <v>0.04475663978</v>
      </c>
      <c r="O370" s="36">
        <v>276953.0</v>
      </c>
      <c r="P370" s="37">
        <f t="shared" si="42"/>
        <v>0.9226944644</v>
      </c>
      <c r="Q370" s="37"/>
    </row>
    <row r="371">
      <c r="A371" s="23" t="s">
        <v>493</v>
      </c>
      <c r="B371" s="24">
        <v>7.0</v>
      </c>
      <c r="C371" s="25" t="s">
        <v>60</v>
      </c>
      <c r="D371" s="64" t="s">
        <v>501</v>
      </c>
      <c r="E371" s="65" t="s">
        <v>18</v>
      </c>
      <c r="F371" s="28">
        <v>126168.0</v>
      </c>
      <c r="G371" s="29">
        <v>114859.0</v>
      </c>
      <c r="H371" s="30">
        <v>0.0</v>
      </c>
      <c r="I371" s="31">
        <f t="shared" si="29"/>
        <v>0.5234600273</v>
      </c>
      <c r="J371" s="32">
        <f t="shared" si="30"/>
        <v>0.4765399727</v>
      </c>
      <c r="K371" s="33">
        <f t="shared" si="31"/>
        <v>0</v>
      </c>
      <c r="L371" s="31">
        <f t="shared" si="5"/>
        <v>0.0469200546</v>
      </c>
      <c r="M371" s="45">
        <v>0.014</v>
      </c>
      <c r="N371" s="35">
        <f t="shared" si="46"/>
        <v>0.0329200546</v>
      </c>
      <c r="O371" s="36">
        <v>258953.0</v>
      </c>
      <c r="P371" s="37">
        <f t="shared" si="42"/>
        <v>0.9307750827</v>
      </c>
      <c r="Q371" s="37"/>
    </row>
    <row r="372">
      <c r="A372" s="23" t="s">
        <v>493</v>
      </c>
      <c r="B372" s="24">
        <v>8.0</v>
      </c>
      <c r="C372" s="25" t="s">
        <v>483</v>
      </c>
      <c r="D372" s="26" t="s">
        <v>502</v>
      </c>
      <c r="E372" s="27" t="s">
        <v>23</v>
      </c>
      <c r="F372" s="28">
        <v>67027.0</v>
      </c>
      <c r="G372" s="29">
        <v>198241.0</v>
      </c>
      <c r="H372" s="30">
        <v>4597.0</v>
      </c>
      <c r="I372" s="31">
        <f t="shared" si="29"/>
        <v>0.2483723343</v>
      </c>
      <c r="J372" s="32">
        <f t="shared" si="30"/>
        <v>0.7345932225</v>
      </c>
      <c r="K372" s="33">
        <f t="shared" si="31"/>
        <v>0.01703444315</v>
      </c>
      <c r="L372" s="31">
        <f t="shared" si="5"/>
        <v>-0.4862208882</v>
      </c>
      <c r="M372" s="42">
        <v>-0.483</v>
      </c>
      <c r="N372" s="35">
        <f t="shared" si="46"/>
        <v>-0.003220888222</v>
      </c>
      <c r="O372" s="36">
        <v>298315.0</v>
      </c>
      <c r="P372" s="37">
        <f t="shared" si="42"/>
        <v>0.9046310108</v>
      </c>
      <c r="Q372" s="37"/>
    </row>
    <row r="373">
      <c r="A373" s="23" t="s">
        <v>493</v>
      </c>
      <c r="B373" s="24">
        <v>9.0</v>
      </c>
      <c r="C373" s="25" t="s">
        <v>111</v>
      </c>
      <c r="D373" s="60" t="s">
        <v>503</v>
      </c>
      <c r="E373" s="61" t="s">
        <v>18</v>
      </c>
      <c r="F373" s="28">
        <v>135427.0</v>
      </c>
      <c r="G373" s="29">
        <v>0.0</v>
      </c>
      <c r="H373" s="30">
        <f>5898+5740+5005                            </f>
        <v>16643</v>
      </c>
      <c r="I373" s="31">
        <f t="shared" si="29"/>
        <v>0.8905569803</v>
      </c>
      <c r="J373" s="32">
        <f t="shared" si="30"/>
        <v>0</v>
      </c>
      <c r="K373" s="33">
        <f t="shared" si="31"/>
        <v>0.1094430197</v>
      </c>
      <c r="L373" s="31">
        <f t="shared" si="5"/>
        <v>0.8905569803</v>
      </c>
      <c r="M373" s="45">
        <v>0.612</v>
      </c>
      <c r="N373" s="46" t="s">
        <v>35</v>
      </c>
      <c r="O373" s="36">
        <v>191513.0</v>
      </c>
      <c r="P373" s="37">
        <f t="shared" si="42"/>
        <v>0.7940453129</v>
      </c>
      <c r="Q373" s="37"/>
    </row>
    <row r="374">
      <c r="A374" s="23" t="s">
        <v>493</v>
      </c>
      <c r="B374" s="24">
        <v>10.0</v>
      </c>
      <c r="C374" s="25" t="s">
        <v>38</v>
      </c>
      <c r="D374" s="26" t="s">
        <v>504</v>
      </c>
      <c r="E374" s="27" t="s">
        <v>23</v>
      </c>
      <c r="F374" s="28">
        <v>142511.0</v>
      </c>
      <c r="G374" s="29">
        <v>154652.0</v>
      </c>
      <c r="H374" s="30">
        <v>6569.0</v>
      </c>
      <c r="I374" s="31">
        <f t="shared" si="29"/>
        <v>0.4691998209</v>
      </c>
      <c r="J374" s="32">
        <f t="shared" si="30"/>
        <v>0.50917256</v>
      </c>
      <c r="K374" s="33">
        <f t="shared" si="31"/>
        <v>0.02162761909</v>
      </c>
      <c r="L374" s="31">
        <f t="shared" si="5"/>
        <v>-0.03997273913</v>
      </c>
      <c r="M374" s="34">
        <v>-0.091</v>
      </c>
      <c r="N374" s="35">
        <f t="shared" ref="N374:N383" si="47">L374-M374</f>
        <v>0.05102726087</v>
      </c>
      <c r="O374" s="36">
        <v>317561.0</v>
      </c>
      <c r="P374" s="37">
        <f t="shared" si="42"/>
        <v>0.9564524611</v>
      </c>
      <c r="Q374" s="37"/>
    </row>
    <row r="375">
      <c r="A375" s="23" t="s">
        <v>493</v>
      </c>
      <c r="B375" s="24">
        <v>11.0</v>
      </c>
      <c r="C375" s="25" t="s">
        <v>505</v>
      </c>
      <c r="D375" s="26" t="s">
        <v>506</v>
      </c>
      <c r="E375" s="27" t="s">
        <v>23</v>
      </c>
      <c r="F375" s="28">
        <v>40028.0</v>
      </c>
      <c r="G375" s="29">
        <v>174749.0</v>
      </c>
      <c r="H375" s="30">
        <v>3106.0</v>
      </c>
      <c r="I375" s="31">
        <f t="shared" si="29"/>
        <v>0.1837132773</v>
      </c>
      <c r="J375" s="32">
        <f t="shared" si="30"/>
        <v>0.8020313655</v>
      </c>
      <c r="K375" s="33">
        <f t="shared" si="31"/>
        <v>0.01425535723</v>
      </c>
      <c r="L375" s="31">
        <f t="shared" si="5"/>
        <v>-0.6183180881</v>
      </c>
      <c r="M375" s="42">
        <v>-0.585</v>
      </c>
      <c r="N375" s="35">
        <f t="shared" si="47"/>
        <v>-0.03331808815</v>
      </c>
      <c r="O375" s="36">
        <v>249682.0</v>
      </c>
      <c r="P375" s="37">
        <f t="shared" si="42"/>
        <v>0.8726420006</v>
      </c>
      <c r="Q375" s="37"/>
    </row>
    <row r="376">
      <c r="A376" s="23" t="s">
        <v>493</v>
      </c>
      <c r="B376" s="24">
        <v>12.0</v>
      </c>
      <c r="C376" s="25" t="s">
        <v>29</v>
      </c>
      <c r="D376" s="26" t="s">
        <v>507</v>
      </c>
      <c r="E376" s="27" t="s">
        <v>23</v>
      </c>
      <c r="F376" s="28">
        <v>90676.0</v>
      </c>
      <c r="G376" s="29">
        <v>172205.0</v>
      </c>
      <c r="H376" s="30">
        <v>4926.0</v>
      </c>
      <c r="I376" s="31">
        <f t="shared" si="29"/>
        <v>0.3385871168</v>
      </c>
      <c r="J376" s="32">
        <f t="shared" si="30"/>
        <v>0.6430190398</v>
      </c>
      <c r="K376" s="33">
        <f t="shared" si="31"/>
        <v>0.01839384333</v>
      </c>
      <c r="L376" s="31">
        <f t="shared" si="5"/>
        <v>-0.304431923</v>
      </c>
      <c r="M376" s="34">
        <v>-0.3</v>
      </c>
      <c r="N376" s="35">
        <f t="shared" si="47"/>
        <v>-0.004431922989</v>
      </c>
      <c r="O376" s="36">
        <v>285007.0</v>
      </c>
      <c r="P376" s="37">
        <f t="shared" si="42"/>
        <v>0.9396506051</v>
      </c>
      <c r="Q376" s="37"/>
    </row>
    <row r="377">
      <c r="A377" s="23" t="s">
        <v>493</v>
      </c>
      <c r="B377" s="24">
        <v>13.0</v>
      </c>
      <c r="C377" s="25" t="s">
        <v>508</v>
      </c>
      <c r="D377" s="26" t="s">
        <v>509</v>
      </c>
      <c r="E377" s="27" t="s">
        <v>23</v>
      </c>
      <c r="F377" s="28">
        <v>33956.0</v>
      </c>
      <c r="G377" s="29">
        <v>162317.0</v>
      </c>
      <c r="H377" s="30">
        <v>3044.0</v>
      </c>
      <c r="I377" s="31">
        <f t="shared" si="29"/>
        <v>0.1703617855</v>
      </c>
      <c r="J377" s="32">
        <f t="shared" si="30"/>
        <v>0.8143660601</v>
      </c>
      <c r="K377" s="33">
        <f t="shared" si="31"/>
        <v>0.01527215441</v>
      </c>
      <c r="L377" s="31">
        <f t="shared" si="5"/>
        <v>-0.6440042746</v>
      </c>
      <c r="M377" s="42">
        <v>-0.628</v>
      </c>
      <c r="N377" s="35">
        <f t="shared" si="47"/>
        <v>-0.0160042746</v>
      </c>
      <c r="O377" s="36">
        <v>239860.0</v>
      </c>
      <c r="P377" s="37">
        <f t="shared" si="42"/>
        <v>0.8309722338</v>
      </c>
      <c r="Q377" s="37"/>
    </row>
    <row r="378">
      <c r="A378" s="23" t="s">
        <v>493</v>
      </c>
      <c r="B378" s="24">
        <v>14.0</v>
      </c>
      <c r="C378" s="25" t="s">
        <v>325</v>
      </c>
      <c r="D378" s="26" t="s">
        <v>510</v>
      </c>
      <c r="E378" s="27" t="s">
        <v>23</v>
      </c>
      <c r="F378" s="28">
        <v>90937.0</v>
      </c>
      <c r="G378" s="29">
        <v>137582.0</v>
      </c>
      <c r="H378" s="30">
        <v>3354.0</v>
      </c>
      <c r="I378" s="31">
        <f t="shared" si="29"/>
        <v>0.3921845148</v>
      </c>
      <c r="J378" s="32">
        <f t="shared" si="30"/>
        <v>0.5933506704</v>
      </c>
      <c r="K378" s="33">
        <f t="shared" si="31"/>
        <v>0.01446481479</v>
      </c>
      <c r="L378" s="31">
        <f t="shared" si="5"/>
        <v>-0.2011661556</v>
      </c>
      <c r="M378" s="34">
        <v>-0.197</v>
      </c>
      <c r="N378" s="35">
        <f t="shared" si="47"/>
        <v>-0.004166155611</v>
      </c>
      <c r="O378" s="36">
        <v>264338.0</v>
      </c>
      <c r="P378" s="37">
        <f t="shared" si="42"/>
        <v>0.8771837572</v>
      </c>
      <c r="Q378" s="37"/>
    </row>
    <row r="379">
      <c r="A379" s="23" t="s">
        <v>493</v>
      </c>
      <c r="B379" s="24">
        <v>15.0</v>
      </c>
      <c r="C379" s="25" t="s">
        <v>104</v>
      </c>
      <c r="D379" s="60" t="s">
        <v>511</v>
      </c>
      <c r="E379" s="61" t="s">
        <v>18</v>
      </c>
      <c r="F379" s="28">
        <v>97991.0</v>
      </c>
      <c r="G379" s="29">
        <v>62867.0</v>
      </c>
      <c r="H379" s="30">
        <v>2593.0</v>
      </c>
      <c r="I379" s="31">
        <f t="shared" si="29"/>
        <v>0.5995130039</v>
      </c>
      <c r="J379" s="32">
        <f t="shared" si="30"/>
        <v>0.3846229145</v>
      </c>
      <c r="K379" s="33">
        <f t="shared" si="31"/>
        <v>0.01586408159</v>
      </c>
      <c r="L379" s="31">
        <f t="shared" si="5"/>
        <v>0.2148900894</v>
      </c>
      <c r="M379" s="45">
        <v>0.166</v>
      </c>
      <c r="N379" s="35">
        <f t="shared" si="47"/>
        <v>0.04889008938</v>
      </c>
      <c r="O379" s="36">
        <v>185819.0</v>
      </c>
      <c r="P379" s="37">
        <f t="shared" si="42"/>
        <v>0.8796247962</v>
      </c>
      <c r="Q379" s="37"/>
    </row>
    <row r="380">
      <c r="A380" s="23" t="s">
        <v>493</v>
      </c>
      <c r="B380" s="24">
        <v>16.0</v>
      </c>
      <c r="C380" s="25" t="s">
        <v>116</v>
      </c>
      <c r="D380" s="58" t="s">
        <v>512</v>
      </c>
      <c r="E380" s="59" t="s">
        <v>18</v>
      </c>
      <c r="F380" s="28">
        <v>122676.0</v>
      </c>
      <c r="G380" s="29">
        <v>48495.0</v>
      </c>
      <c r="H380" s="30">
        <v>8079.0</v>
      </c>
      <c r="I380" s="31">
        <f t="shared" si="29"/>
        <v>0.6843849372</v>
      </c>
      <c r="J380" s="32">
        <f t="shared" si="30"/>
        <v>0.2705439331</v>
      </c>
      <c r="K380" s="33">
        <f t="shared" si="31"/>
        <v>0.04507112971</v>
      </c>
      <c r="L380" s="31">
        <f t="shared" si="5"/>
        <v>0.4138410042</v>
      </c>
      <c r="M380" s="45">
        <v>0.403</v>
      </c>
      <c r="N380" s="35">
        <f t="shared" si="47"/>
        <v>0.01084100418</v>
      </c>
      <c r="O380" s="36">
        <v>194603.0</v>
      </c>
      <c r="P380" s="37">
        <f t="shared" si="42"/>
        <v>0.9211060467</v>
      </c>
      <c r="Q380" s="37"/>
    </row>
    <row r="381">
      <c r="A381" s="23" t="s">
        <v>493</v>
      </c>
      <c r="B381" s="24">
        <v>17.0</v>
      </c>
      <c r="C381" s="25" t="s">
        <v>325</v>
      </c>
      <c r="D381" s="26" t="s">
        <v>513</v>
      </c>
      <c r="E381" s="27" t="s">
        <v>23</v>
      </c>
      <c r="F381" s="28">
        <v>96655.0</v>
      </c>
      <c r="G381" s="29">
        <v>130751.0</v>
      </c>
      <c r="H381" s="30">
        <v>4358.0</v>
      </c>
      <c r="I381" s="31">
        <f t="shared" si="29"/>
        <v>0.4170406103</v>
      </c>
      <c r="J381" s="32">
        <f t="shared" si="30"/>
        <v>0.5641557792</v>
      </c>
      <c r="K381" s="33">
        <f t="shared" si="31"/>
        <v>0.01880361057</v>
      </c>
      <c r="L381" s="31">
        <f t="shared" si="5"/>
        <v>-0.1471151689</v>
      </c>
      <c r="M381" s="34">
        <v>-0.173</v>
      </c>
      <c r="N381" s="35">
        <f t="shared" si="47"/>
        <v>0.02588483112</v>
      </c>
      <c r="O381" s="36">
        <v>250189.0</v>
      </c>
      <c r="P381" s="37">
        <f t="shared" si="42"/>
        <v>0.9263556751</v>
      </c>
      <c r="Q381" s="37"/>
    </row>
    <row r="382">
      <c r="A382" s="23" t="s">
        <v>493</v>
      </c>
      <c r="B382" s="24">
        <v>18.0</v>
      </c>
      <c r="C382" s="25" t="s">
        <v>88</v>
      </c>
      <c r="D382" s="60" t="s">
        <v>514</v>
      </c>
      <c r="E382" s="61" t="s">
        <v>18</v>
      </c>
      <c r="F382" s="28">
        <v>137567.0</v>
      </c>
      <c r="G382" s="29">
        <v>38081.0</v>
      </c>
      <c r="H382" s="30">
        <f>4031+3165                </f>
        <v>7196</v>
      </c>
      <c r="I382" s="31">
        <f t="shared" si="29"/>
        <v>0.7523736081</v>
      </c>
      <c r="J382" s="32">
        <f t="shared" si="30"/>
        <v>0.2082704382</v>
      </c>
      <c r="K382" s="33">
        <f t="shared" si="31"/>
        <v>0.03935595371</v>
      </c>
      <c r="L382" s="31">
        <f t="shared" si="5"/>
        <v>0.5441031699</v>
      </c>
      <c r="M382" s="45">
        <v>0.563</v>
      </c>
      <c r="N382" s="35">
        <f t="shared" si="47"/>
        <v>-0.01889683008</v>
      </c>
      <c r="O382" s="36">
        <v>206135.0</v>
      </c>
      <c r="P382" s="37">
        <f t="shared" si="42"/>
        <v>0.8870109394</v>
      </c>
      <c r="Q382" s="37"/>
    </row>
    <row r="383">
      <c r="A383" s="23" t="s">
        <v>493</v>
      </c>
      <c r="B383" s="24">
        <v>19.0</v>
      </c>
      <c r="C383" s="25" t="s">
        <v>212</v>
      </c>
      <c r="D383" s="26" t="s">
        <v>515</v>
      </c>
      <c r="E383" s="27" t="s">
        <v>23</v>
      </c>
      <c r="F383" s="28">
        <v>49941.0</v>
      </c>
      <c r="G383" s="29">
        <v>152012.0</v>
      </c>
      <c r="H383" s="30">
        <v>0.0</v>
      </c>
      <c r="I383" s="31">
        <f t="shared" si="29"/>
        <v>0.2472902111</v>
      </c>
      <c r="J383" s="32">
        <f t="shared" si="30"/>
        <v>0.7527097889</v>
      </c>
      <c r="K383" s="33">
        <f t="shared" si="31"/>
        <v>0</v>
      </c>
      <c r="L383" s="31">
        <f t="shared" si="5"/>
        <v>-0.5054195778</v>
      </c>
      <c r="M383" s="42">
        <v>-0.487</v>
      </c>
      <c r="N383" s="35">
        <f t="shared" si="47"/>
        <v>-0.01841957782</v>
      </c>
      <c r="O383" s="36">
        <v>229585.0</v>
      </c>
      <c r="P383" s="37">
        <f t="shared" si="42"/>
        <v>0.8796437049</v>
      </c>
      <c r="Q383" s="37"/>
    </row>
    <row r="384">
      <c r="A384" s="23" t="s">
        <v>493</v>
      </c>
      <c r="B384" s="24">
        <v>20.0</v>
      </c>
      <c r="C384" s="25" t="s">
        <v>231</v>
      </c>
      <c r="D384" s="60" t="s">
        <v>516</v>
      </c>
      <c r="E384" s="61" t="s">
        <v>18</v>
      </c>
      <c r="F384" s="28">
        <v>138249.0</v>
      </c>
      <c r="G384" s="29">
        <v>0.0</v>
      </c>
      <c r="H384" s="30">
        <v>32727.0</v>
      </c>
      <c r="I384" s="31">
        <f t="shared" si="29"/>
        <v>0.8085871701</v>
      </c>
      <c r="J384" s="32">
        <f t="shared" si="30"/>
        <v>0</v>
      </c>
      <c r="K384" s="33">
        <f t="shared" si="31"/>
        <v>0.1914128299</v>
      </c>
      <c r="L384" s="31">
        <f t="shared" si="5"/>
        <v>0.8085871701</v>
      </c>
      <c r="M384" s="45">
        <v>0.264</v>
      </c>
      <c r="N384" s="46" t="s">
        <v>35</v>
      </c>
      <c r="O384" s="36">
        <v>219982.0</v>
      </c>
      <c r="P384" s="37">
        <f t="shared" si="42"/>
        <v>0.7772272277</v>
      </c>
      <c r="Q384" s="37"/>
    </row>
    <row r="385">
      <c r="A385" s="23" t="s">
        <v>493</v>
      </c>
      <c r="B385" s="24">
        <v>21.0</v>
      </c>
      <c r="C385" s="25" t="s">
        <v>72</v>
      </c>
      <c r="D385" s="62" t="s">
        <v>517</v>
      </c>
      <c r="E385" s="63" t="s">
        <v>23</v>
      </c>
      <c r="F385" s="28">
        <v>167020.0</v>
      </c>
      <c r="G385" s="29">
        <v>176913.0</v>
      </c>
      <c r="H385" s="30">
        <v>7497.0</v>
      </c>
      <c r="I385" s="31">
        <f t="shared" si="29"/>
        <v>0.4752582307</v>
      </c>
      <c r="J385" s="32">
        <f t="shared" si="30"/>
        <v>0.5034089292</v>
      </c>
      <c r="K385" s="33">
        <f t="shared" si="31"/>
        <v>0.02133284011</v>
      </c>
      <c r="L385" s="31">
        <f t="shared" si="5"/>
        <v>-0.02815069857</v>
      </c>
      <c r="M385" s="34">
        <v>-0.099</v>
      </c>
      <c r="N385" s="35">
        <f t="shared" ref="N385:N391" si="48">L385-M385</f>
        <v>0.07084930143</v>
      </c>
      <c r="O385" s="36">
        <v>362694.0</v>
      </c>
      <c r="P385" s="37">
        <f t="shared" si="42"/>
        <v>0.9689435171</v>
      </c>
      <c r="Q385" s="37"/>
    </row>
    <row r="386">
      <c r="A386" s="23" t="s">
        <v>493</v>
      </c>
      <c r="B386" s="24">
        <v>22.0</v>
      </c>
      <c r="C386" s="25" t="s">
        <v>72</v>
      </c>
      <c r="D386" s="26" t="s">
        <v>518</v>
      </c>
      <c r="E386" s="27" t="s">
        <v>23</v>
      </c>
      <c r="F386" s="28">
        <v>137500.0</v>
      </c>
      <c r="G386" s="29">
        <v>152318.0</v>
      </c>
      <c r="H386" s="30">
        <f>3260+3228                </f>
        <v>6488</v>
      </c>
      <c r="I386" s="31">
        <f t="shared" si="29"/>
        <v>0.4640473025</v>
      </c>
      <c r="J386" s="32">
        <f t="shared" si="30"/>
        <v>0.5140564147</v>
      </c>
      <c r="K386" s="33">
        <f t="shared" si="31"/>
        <v>0.0218962829</v>
      </c>
      <c r="L386" s="31">
        <f t="shared" si="5"/>
        <v>-0.0500091122</v>
      </c>
      <c r="M386" s="34">
        <v>-0.078</v>
      </c>
      <c r="N386" s="35">
        <f t="shared" si="48"/>
        <v>0.0279908878</v>
      </c>
      <c r="O386" s="36">
        <v>308653.0</v>
      </c>
      <c r="P386" s="37">
        <f t="shared" si="42"/>
        <v>0.9599971489</v>
      </c>
      <c r="Q386" s="37"/>
    </row>
    <row r="387">
      <c r="A387" s="23" t="s">
        <v>493</v>
      </c>
      <c r="B387" s="24">
        <v>23.0</v>
      </c>
      <c r="C387" s="25" t="s">
        <v>43</v>
      </c>
      <c r="D387" s="26" t="s">
        <v>519</v>
      </c>
      <c r="E387" s="27" t="s">
        <v>23</v>
      </c>
      <c r="F387" s="28">
        <v>101753.0</v>
      </c>
      <c r="G387" s="29">
        <v>102903.0</v>
      </c>
      <c r="H387" s="30">
        <v>4402.0</v>
      </c>
      <c r="I387" s="31">
        <f t="shared" si="29"/>
        <v>0.4867213883</v>
      </c>
      <c r="J387" s="32">
        <f t="shared" si="30"/>
        <v>0.4922222541</v>
      </c>
      <c r="K387" s="33">
        <f t="shared" si="31"/>
        <v>0.02105635757</v>
      </c>
      <c r="L387" s="31">
        <f t="shared" si="5"/>
        <v>-0.005500865788</v>
      </c>
      <c r="M387" s="45">
        <v>0.035</v>
      </c>
      <c r="N387" s="35">
        <f t="shared" si="48"/>
        <v>-0.04050086579</v>
      </c>
      <c r="O387" s="36">
        <v>233136.0</v>
      </c>
      <c r="P387" s="37">
        <f t="shared" si="42"/>
        <v>0.8967212271</v>
      </c>
      <c r="Q387" s="37"/>
    </row>
    <row r="388">
      <c r="A388" s="23" t="s">
        <v>493</v>
      </c>
      <c r="B388" s="24">
        <v>24.0</v>
      </c>
      <c r="C388" s="25" t="s">
        <v>38</v>
      </c>
      <c r="D388" s="26" t="s">
        <v>520</v>
      </c>
      <c r="E388" s="27" t="s">
        <v>23</v>
      </c>
      <c r="F388" s="28">
        <v>124580.0</v>
      </c>
      <c r="G388" s="29">
        <v>132992.0</v>
      </c>
      <c r="H388" s="30">
        <v>4861.0</v>
      </c>
      <c r="I388" s="31">
        <f t="shared" si="29"/>
        <v>0.4747116407</v>
      </c>
      <c r="J388" s="32">
        <f t="shared" si="30"/>
        <v>0.5067655363</v>
      </c>
      <c r="K388" s="33">
        <f t="shared" si="31"/>
        <v>0.01852282297</v>
      </c>
      <c r="L388" s="31">
        <f t="shared" si="5"/>
        <v>-0.03205389566</v>
      </c>
      <c r="M388" s="34">
        <v>-0.062</v>
      </c>
      <c r="N388" s="35">
        <f t="shared" si="48"/>
        <v>0.02994610434</v>
      </c>
      <c r="O388" s="36">
        <v>277497.0</v>
      </c>
      <c r="P388" s="37">
        <f t="shared" si="42"/>
        <v>0.9457147284</v>
      </c>
      <c r="Q388" s="37"/>
    </row>
    <row r="389">
      <c r="A389" s="23" t="s">
        <v>493</v>
      </c>
      <c r="B389" s="24">
        <v>25.0</v>
      </c>
      <c r="C389" s="25" t="s">
        <v>66</v>
      </c>
      <c r="D389" s="26" t="s">
        <v>521</v>
      </c>
      <c r="E389" s="27" t="s">
        <v>23</v>
      </c>
      <c r="F389" s="28">
        <v>135288.0</v>
      </c>
      <c r="G389" s="29">
        <v>162288.0</v>
      </c>
      <c r="H389" s="30">
        <v>5124.0</v>
      </c>
      <c r="I389" s="31">
        <f t="shared" si="29"/>
        <v>0.4469375619</v>
      </c>
      <c r="J389" s="32">
        <f t="shared" si="30"/>
        <v>0.5361347869</v>
      </c>
      <c r="K389" s="33">
        <f t="shared" si="31"/>
        <v>0.01692765114</v>
      </c>
      <c r="L389" s="31">
        <f t="shared" si="5"/>
        <v>-0.08919722498</v>
      </c>
      <c r="M389" s="34">
        <v>-0.147</v>
      </c>
      <c r="N389" s="35">
        <f t="shared" si="48"/>
        <v>0.05780277502</v>
      </c>
      <c r="O389" s="36">
        <v>315361.0</v>
      </c>
      <c r="P389" s="37">
        <f t="shared" si="42"/>
        <v>0.9598523597</v>
      </c>
      <c r="Q389" s="37"/>
    </row>
    <row r="390">
      <c r="A390" s="23" t="s">
        <v>493</v>
      </c>
      <c r="B390" s="24">
        <v>26.0</v>
      </c>
      <c r="C390" s="25" t="s">
        <v>29</v>
      </c>
      <c r="D390" s="26" t="s">
        <v>522</v>
      </c>
      <c r="E390" s="27" t="s">
        <v>23</v>
      </c>
      <c r="F390" s="28">
        <v>121584.0</v>
      </c>
      <c r="G390" s="29">
        <v>185268.0</v>
      </c>
      <c r="H390" s="30">
        <v>5008.0</v>
      </c>
      <c r="I390" s="31">
        <f t="shared" si="29"/>
        <v>0.3898672481</v>
      </c>
      <c r="J390" s="32">
        <f t="shared" si="30"/>
        <v>0.5940742641</v>
      </c>
      <c r="K390" s="33">
        <f t="shared" si="31"/>
        <v>0.01605848778</v>
      </c>
      <c r="L390" s="31">
        <f t="shared" si="5"/>
        <v>-0.204207016</v>
      </c>
      <c r="M390" s="42">
        <v>-0.262</v>
      </c>
      <c r="N390" s="35">
        <f t="shared" si="48"/>
        <v>0.05779298403</v>
      </c>
      <c r="O390" s="36">
        <v>322035.0</v>
      </c>
      <c r="P390" s="37">
        <f t="shared" si="42"/>
        <v>0.9684040555</v>
      </c>
      <c r="Q390" s="37"/>
    </row>
    <row r="391">
      <c r="A391" s="23" t="s">
        <v>493</v>
      </c>
      <c r="B391" s="24">
        <v>27.0</v>
      </c>
      <c r="C391" s="25" t="s">
        <v>53</v>
      </c>
      <c r="D391" s="26" t="s">
        <v>523</v>
      </c>
      <c r="E391" s="27" t="s">
        <v>23</v>
      </c>
      <c r="F391" s="28">
        <v>75761.0</v>
      </c>
      <c r="G391" s="29">
        <v>124958.0</v>
      </c>
      <c r="H391" s="30">
        <f>4268+2092        </f>
        <v>6360</v>
      </c>
      <c r="I391" s="31">
        <f t="shared" si="29"/>
        <v>0.3658555431</v>
      </c>
      <c r="J391" s="32">
        <f t="shared" si="30"/>
        <v>0.6034315406</v>
      </c>
      <c r="K391" s="33">
        <f t="shared" si="31"/>
        <v>0.03071291633</v>
      </c>
      <c r="L391" s="31">
        <f t="shared" si="5"/>
        <v>-0.2375759976</v>
      </c>
      <c r="M391" s="34">
        <v>-0.234</v>
      </c>
      <c r="N391" s="35">
        <f t="shared" si="48"/>
        <v>-0.003575997566</v>
      </c>
      <c r="O391" s="36">
        <v>235405.0</v>
      </c>
      <c r="P391" s="37">
        <f t="shared" si="42"/>
        <v>0.8796712049</v>
      </c>
      <c r="Q391" s="37"/>
    </row>
    <row r="392">
      <c r="A392" s="23" t="s">
        <v>493</v>
      </c>
      <c r="B392" s="24">
        <v>28.0</v>
      </c>
      <c r="C392" s="25" t="s">
        <v>91</v>
      </c>
      <c r="D392" s="60" t="s">
        <v>524</v>
      </c>
      <c r="E392" s="61" t="s">
        <v>18</v>
      </c>
      <c r="F392" s="28">
        <v>117178.0</v>
      </c>
      <c r="G392" s="29">
        <v>0.0</v>
      </c>
      <c r="H392" s="30">
        <v>21647.0</v>
      </c>
      <c r="I392" s="31">
        <f t="shared" si="29"/>
        <v>0.8440698721</v>
      </c>
      <c r="J392" s="32">
        <f t="shared" si="30"/>
        <v>0</v>
      </c>
      <c r="K392" s="33">
        <f t="shared" si="31"/>
        <v>0.1559301279</v>
      </c>
      <c r="L392" s="31">
        <f t="shared" si="5"/>
        <v>0.8440698721</v>
      </c>
      <c r="M392" s="45">
        <v>0.197</v>
      </c>
      <c r="N392" s="46" t="s">
        <v>35</v>
      </c>
      <c r="O392" s="36">
        <v>190247.0</v>
      </c>
      <c r="P392" s="37">
        <f t="shared" si="42"/>
        <v>0.7297092727</v>
      </c>
      <c r="Q392" s="37"/>
    </row>
    <row r="393">
      <c r="A393" s="23" t="s">
        <v>493</v>
      </c>
      <c r="B393" s="24">
        <v>29.0</v>
      </c>
      <c r="C393" s="25" t="s">
        <v>121</v>
      </c>
      <c r="D393" s="58" t="s">
        <v>525</v>
      </c>
      <c r="E393" s="59" t="s">
        <v>18</v>
      </c>
      <c r="F393" s="28">
        <v>87679.0</v>
      </c>
      <c r="G393" s="29">
        <v>27945.0</v>
      </c>
      <c r="H393" s="30">
        <v>1187.0</v>
      </c>
      <c r="I393" s="31">
        <f t="shared" si="29"/>
        <v>0.7506056793</v>
      </c>
      <c r="J393" s="32">
        <f t="shared" si="30"/>
        <v>0.2392326065</v>
      </c>
      <c r="K393" s="33">
        <f t="shared" si="31"/>
        <v>0.01016171422</v>
      </c>
      <c r="L393" s="31">
        <f t="shared" si="5"/>
        <v>0.5113730727</v>
      </c>
      <c r="M393" s="45">
        <v>0.456</v>
      </c>
      <c r="N393" s="35">
        <f>L393-M393</f>
        <v>0.05537307274</v>
      </c>
      <c r="O393" s="36">
        <v>133934.0</v>
      </c>
      <c r="P393" s="37">
        <f t="shared" si="42"/>
        <v>0.8721534487</v>
      </c>
      <c r="Q393" s="37"/>
    </row>
    <row r="394">
      <c r="A394" s="23" t="s">
        <v>493</v>
      </c>
      <c r="B394" s="24">
        <v>30.0</v>
      </c>
      <c r="C394" s="25" t="s">
        <v>111</v>
      </c>
      <c r="D394" s="60" t="s">
        <v>526</v>
      </c>
      <c r="E394" s="61" t="s">
        <v>18</v>
      </c>
      <c r="F394" s="28">
        <v>166102.0</v>
      </c>
      <c r="G394" s="29">
        <v>0.0</v>
      </c>
      <c r="H394" s="30">
        <v>16318.0</v>
      </c>
      <c r="I394" s="31">
        <f t="shared" si="29"/>
        <v>0.9105470891</v>
      </c>
      <c r="J394" s="32">
        <f t="shared" si="30"/>
        <v>0</v>
      </c>
      <c r="K394" s="33">
        <f t="shared" si="31"/>
        <v>0.08945291087</v>
      </c>
      <c r="L394" s="31">
        <f t="shared" si="5"/>
        <v>0.9105470891</v>
      </c>
      <c r="M394" s="45">
        <v>0.608</v>
      </c>
      <c r="N394" s="46" t="s">
        <v>35</v>
      </c>
      <c r="O394" s="36">
        <v>220711.0</v>
      </c>
      <c r="P394" s="37">
        <f t="shared" si="42"/>
        <v>0.8265106859</v>
      </c>
      <c r="Q394" s="37"/>
    </row>
    <row r="395">
      <c r="A395" s="23" t="s">
        <v>493</v>
      </c>
      <c r="B395" s="24">
        <v>31.0</v>
      </c>
      <c r="C395" s="25" t="s">
        <v>72</v>
      </c>
      <c r="D395" s="26" t="s">
        <v>527</v>
      </c>
      <c r="E395" s="27" t="s">
        <v>23</v>
      </c>
      <c r="F395" s="28">
        <v>134675.0</v>
      </c>
      <c r="G395" s="29">
        <v>143330.0</v>
      </c>
      <c r="H395" s="30">
        <v>4936.0</v>
      </c>
      <c r="I395" s="31">
        <f t="shared" si="29"/>
        <v>0.4759826254</v>
      </c>
      <c r="J395" s="32">
        <f t="shared" si="30"/>
        <v>0.5065720415</v>
      </c>
      <c r="K395" s="33">
        <f t="shared" si="31"/>
        <v>0.01744533313</v>
      </c>
      <c r="L395" s="31">
        <f t="shared" si="5"/>
        <v>-0.03058941617</v>
      </c>
      <c r="M395" s="34">
        <v>-0.125</v>
      </c>
      <c r="N395" s="35">
        <f t="shared" ref="N395:N407" si="49">L395-M395</f>
        <v>0.09441058383</v>
      </c>
      <c r="O395" s="36">
        <v>292427.0</v>
      </c>
      <c r="P395" s="37">
        <f t="shared" si="42"/>
        <v>0.9675611349</v>
      </c>
      <c r="Q395" s="37"/>
    </row>
    <row r="396">
      <c r="A396" s="23" t="s">
        <v>493</v>
      </c>
      <c r="B396" s="24">
        <v>32.0</v>
      </c>
      <c r="C396" s="25" t="s">
        <v>185</v>
      </c>
      <c r="D396" s="64" t="s">
        <v>528</v>
      </c>
      <c r="E396" s="65" t="s">
        <v>18</v>
      </c>
      <c r="F396" s="28">
        <v>142885.0</v>
      </c>
      <c r="G396" s="29">
        <v>125600.0</v>
      </c>
      <c r="H396" s="30">
        <v>5424.0</v>
      </c>
      <c r="I396" s="31">
        <f t="shared" si="29"/>
        <v>0.5216513514</v>
      </c>
      <c r="J396" s="32">
        <f t="shared" si="30"/>
        <v>0.4585464516</v>
      </c>
      <c r="K396" s="33">
        <f t="shared" si="31"/>
        <v>0.01980219708</v>
      </c>
      <c r="L396" s="31">
        <f t="shared" si="5"/>
        <v>0.0631048998</v>
      </c>
      <c r="M396" s="45">
        <v>0.019</v>
      </c>
      <c r="N396" s="35">
        <f t="shared" si="49"/>
        <v>0.0441048998</v>
      </c>
      <c r="O396" s="36">
        <v>278463.0</v>
      </c>
      <c r="P396" s="37">
        <f t="shared" si="42"/>
        <v>0.9836459422</v>
      </c>
      <c r="Q396" s="37"/>
    </row>
    <row r="397">
      <c r="A397" s="23" t="s">
        <v>493</v>
      </c>
      <c r="B397" s="24">
        <v>33.0</v>
      </c>
      <c r="C397" s="25" t="s">
        <v>51</v>
      </c>
      <c r="D397" s="60" t="s">
        <v>529</v>
      </c>
      <c r="E397" s="61" t="s">
        <v>18</v>
      </c>
      <c r="F397" s="28">
        <v>90311.0</v>
      </c>
      <c r="G397" s="29">
        <v>26007.0</v>
      </c>
      <c r="H397" s="30">
        <v>2291.0</v>
      </c>
      <c r="I397" s="31">
        <f t="shared" si="29"/>
        <v>0.7614177676</v>
      </c>
      <c r="J397" s="32">
        <f t="shared" si="30"/>
        <v>0.2192666661</v>
      </c>
      <c r="K397" s="33">
        <f t="shared" si="31"/>
        <v>0.01931556627</v>
      </c>
      <c r="L397" s="31">
        <f t="shared" si="5"/>
        <v>0.5421511015</v>
      </c>
      <c r="M397" s="45">
        <v>0.491</v>
      </c>
      <c r="N397" s="35">
        <f t="shared" si="49"/>
        <v>0.05115110152</v>
      </c>
      <c r="O397" s="36">
        <v>129867.0</v>
      </c>
      <c r="P397" s="37">
        <f t="shared" si="42"/>
        <v>0.9133113108</v>
      </c>
      <c r="Q397" s="37"/>
    </row>
    <row r="398">
      <c r="A398" s="23" t="s">
        <v>493</v>
      </c>
      <c r="B398" s="24">
        <v>34.0</v>
      </c>
      <c r="C398" s="25" t="s">
        <v>231</v>
      </c>
      <c r="D398" s="60" t="s">
        <v>530</v>
      </c>
      <c r="E398" s="61" t="s">
        <v>18</v>
      </c>
      <c r="F398" s="28">
        <v>85647.0</v>
      </c>
      <c r="G398" s="29">
        <v>57157.0</v>
      </c>
      <c r="H398" s="30">
        <v>0.0</v>
      </c>
      <c r="I398" s="31">
        <f t="shared" si="29"/>
        <v>0.5997521078</v>
      </c>
      <c r="J398" s="32">
        <f t="shared" si="30"/>
        <v>0.4002478922</v>
      </c>
      <c r="K398" s="33">
        <f t="shared" si="31"/>
        <v>0</v>
      </c>
      <c r="L398" s="31">
        <f t="shared" si="5"/>
        <v>0.1995042156</v>
      </c>
      <c r="M398" s="45">
        <v>0.215</v>
      </c>
      <c r="N398" s="35">
        <f t="shared" si="49"/>
        <v>-0.01549578443</v>
      </c>
      <c r="O398" s="36">
        <v>172183.0</v>
      </c>
      <c r="P398" s="37">
        <f t="shared" si="42"/>
        <v>0.8293733992</v>
      </c>
      <c r="Q398" s="37"/>
    </row>
    <row r="399">
      <c r="A399" s="23" t="s">
        <v>493</v>
      </c>
      <c r="B399" s="24">
        <v>35.0</v>
      </c>
      <c r="C399" s="25" t="s">
        <v>135</v>
      </c>
      <c r="D399" s="60" t="s">
        <v>531</v>
      </c>
      <c r="E399" s="61" t="s">
        <v>18</v>
      </c>
      <c r="F399" s="28">
        <v>137325.0</v>
      </c>
      <c r="G399" s="29">
        <v>50276.0</v>
      </c>
      <c r="H399" s="30">
        <v>5215.0</v>
      </c>
      <c r="I399" s="31">
        <f t="shared" si="29"/>
        <v>0.7122074932</v>
      </c>
      <c r="J399" s="32">
        <f t="shared" si="30"/>
        <v>0.2607459962</v>
      </c>
      <c r="K399" s="33">
        <f t="shared" si="31"/>
        <v>0.02704651066</v>
      </c>
      <c r="L399" s="31">
        <f t="shared" si="5"/>
        <v>0.451461497</v>
      </c>
      <c r="M399" s="45">
        <v>0.333</v>
      </c>
      <c r="N399" s="35">
        <f t="shared" si="49"/>
        <v>0.118461497</v>
      </c>
      <c r="O399" s="36">
        <v>202033.0</v>
      </c>
      <c r="P399" s="37">
        <f t="shared" si="42"/>
        <v>0.9543787401</v>
      </c>
      <c r="Q399" s="37"/>
    </row>
    <row r="400">
      <c r="A400" s="23" t="s">
        <v>493</v>
      </c>
      <c r="B400" s="24">
        <v>36.0</v>
      </c>
      <c r="C400" s="25" t="s">
        <v>31</v>
      </c>
      <c r="D400" s="26" t="s">
        <v>532</v>
      </c>
      <c r="E400" s="27" t="s">
        <v>23</v>
      </c>
      <c r="F400" s="28">
        <v>60486.0</v>
      </c>
      <c r="G400" s="29">
        <v>160592.0</v>
      </c>
      <c r="H400" s="30">
        <v>0.0</v>
      </c>
      <c r="I400" s="31">
        <f t="shared" si="29"/>
        <v>0.2735957445</v>
      </c>
      <c r="J400" s="32">
        <f t="shared" si="30"/>
        <v>0.7264042555</v>
      </c>
      <c r="K400" s="33">
        <f t="shared" si="31"/>
        <v>0</v>
      </c>
      <c r="L400" s="31">
        <f t="shared" si="5"/>
        <v>-0.452808511</v>
      </c>
      <c r="M400" s="42">
        <v>-0.465</v>
      </c>
      <c r="N400" s="35">
        <f t="shared" si="49"/>
        <v>0.01219148898</v>
      </c>
      <c r="O400" s="36">
        <v>255510.0</v>
      </c>
      <c r="P400" s="37">
        <f t="shared" si="42"/>
        <v>0.8652420649</v>
      </c>
      <c r="Q400" s="37"/>
    </row>
    <row r="401">
      <c r="A401" s="23" t="s">
        <v>533</v>
      </c>
      <c r="B401" s="24">
        <v>1.0</v>
      </c>
      <c r="C401" s="25" t="s">
        <v>31</v>
      </c>
      <c r="D401" s="26" t="s">
        <v>534</v>
      </c>
      <c r="E401" s="27" t="s">
        <v>23</v>
      </c>
      <c r="F401" s="28">
        <v>58025.0</v>
      </c>
      <c r="G401" s="29">
        <v>148296.0</v>
      </c>
      <c r="H401" s="30">
        <v>31911.0</v>
      </c>
      <c r="I401" s="31">
        <f t="shared" si="29"/>
        <v>0.2435650962</v>
      </c>
      <c r="J401" s="32">
        <f t="shared" si="30"/>
        <v>0.6224856442</v>
      </c>
      <c r="K401" s="33">
        <f t="shared" si="31"/>
        <v>0.1339492595</v>
      </c>
      <c r="L401" s="31">
        <f t="shared" si="5"/>
        <v>-0.378920548</v>
      </c>
      <c r="M401" s="42">
        <v>-0.274</v>
      </c>
      <c r="N401" s="35">
        <f t="shared" si="49"/>
        <v>-0.104920548</v>
      </c>
      <c r="O401" s="36">
        <v>280453.0</v>
      </c>
      <c r="P401" s="37">
        <f t="shared" si="42"/>
        <v>0.8494542758</v>
      </c>
      <c r="Q401" s="37"/>
    </row>
    <row r="402">
      <c r="A402" s="23" t="s">
        <v>533</v>
      </c>
      <c r="B402" s="24">
        <v>2.0</v>
      </c>
      <c r="C402" s="25" t="s">
        <v>24</v>
      </c>
      <c r="D402" s="26" t="s">
        <v>535</v>
      </c>
      <c r="E402" s="27" t="s">
        <v>23</v>
      </c>
      <c r="F402" s="28">
        <v>87773.0</v>
      </c>
      <c r="G402" s="29">
        <v>133656.0</v>
      </c>
      <c r="H402" s="30">
        <v>10744.0</v>
      </c>
      <c r="I402" s="31">
        <f t="shared" si="29"/>
        <v>0.3780499886</v>
      </c>
      <c r="J402" s="32">
        <f t="shared" si="30"/>
        <v>0.575674174</v>
      </c>
      <c r="K402" s="33">
        <f t="shared" si="31"/>
        <v>0.04627583741</v>
      </c>
      <c r="L402" s="31">
        <f t="shared" si="5"/>
        <v>-0.1976241854</v>
      </c>
      <c r="M402" s="34">
        <v>-0.14</v>
      </c>
      <c r="N402" s="35">
        <f t="shared" si="49"/>
        <v>-0.05762418541</v>
      </c>
      <c r="O402" s="36">
        <v>283693.0</v>
      </c>
      <c r="P402" s="37">
        <f t="shared" si="42"/>
        <v>0.8183952371</v>
      </c>
      <c r="Q402" s="37"/>
    </row>
    <row r="403">
      <c r="A403" s="23" t="s">
        <v>533</v>
      </c>
      <c r="B403" s="24">
        <v>3.0</v>
      </c>
      <c r="C403" s="25" t="s">
        <v>494</v>
      </c>
      <c r="D403" s="26" t="s">
        <v>536</v>
      </c>
      <c r="E403" s="27" t="s">
        <v>23</v>
      </c>
      <c r="F403" s="28">
        <v>52838.0</v>
      </c>
      <c r="G403" s="29">
        <v>124683.0</v>
      </c>
      <c r="H403" s="30">
        <v>8559.0</v>
      </c>
      <c r="I403" s="31">
        <f t="shared" si="29"/>
        <v>0.2839531384</v>
      </c>
      <c r="J403" s="32">
        <f t="shared" si="30"/>
        <v>0.6700505159</v>
      </c>
      <c r="K403" s="33">
        <f t="shared" si="31"/>
        <v>0.04599634566</v>
      </c>
      <c r="L403" s="31">
        <f t="shared" si="5"/>
        <v>-0.3860973775</v>
      </c>
      <c r="M403" s="42">
        <v>-0.239</v>
      </c>
      <c r="N403" s="35">
        <f t="shared" si="49"/>
        <v>-0.1470973775</v>
      </c>
      <c r="O403" s="36">
        <v>289925.0</v>
      </c>
      <c r="P403" s="37">
        <f t="shared" si="42"/>
        <v>0.6418211606</v>
      </c>
      <c r="Q403" s="37"/>
    </row>
    <row r="404">
      <c r="A404" s="23" t="s">
        <v>533</v>
      </c>
      <c r="B404" s="24">
        <v>4.0</v>
      </c>
      <c r="C404" s="25" t="s">
        <v>53</v>
      </c>
      <c r="D404" s="26"/>
      <c r="E404" s="27"/>
      <c r="F404" s="28">
        <v>108515.0</v>
      </c>
      <c r="G404" s="29">
        <v>103609.0</v>
      </c>
      <c r="H404" s="30">
        <v>0.0</v>
      </c>
      <c r="I404" s="31">
        <f t="shared" si="29"/>
        <v>0.5115639909</v>
      </c>
      <c r="J404" s="32">
        <f t="shared" si="30"/>
        <v>0.4884360091</v>
      </c>
      <c r="K404" s="33">
        <f t="shared" si="31"/>
        <v>0</v>
      </c>
      <c r="L404" s="31">
        <f t="shared" si="5"/>
        <v>0.02312798175</v>
      </c>
      <c r="M404" s="34">
        <v>-0.067</v>
      </c>
      <c r="N404" s="35">
        <f t="shared" si="49"/>
        <v>0.09012798175</v>
      </c>
      <c r="O404" s="36">
        <v>277318.0</v>
      </c>
      <c r="P404" s="37">
        <f t="shared" si="42"/>
        <v>0.7649124831</v>
      </c>
      <c r="Q404" s="37"/>
    </row>
    <row r="405">
      <c r="A405" s="23" t="s">
        <v>537</v>
      </c>
      <c r="B405" s="24" t="s">
        <v>37</v>
      </c>
      <c r="C405" s="25" t="s">
        <v>135</v>
      </c>
      <c r="D405" s="60" t="s">
        <v>538</v>
      </c>
      <c r="E405" s="61" t="s">
        <v>18</v>
      </c>
      <c r="F405" s="28">
        <v>188547.0</v>
      </c>
      <c r="G405" s="29">
        <v>70705.0</v>
      </c>
      <c r="H405" s="30">
        <v>13199.0</v>
      </c>
      <c r="I405" s="31">
        <f t="shared" si="29"/>
        <v>0.6920400366</v>
      </c>
      <c r="J405" s="32">
        <f t="shared" si="30"/>
        <v>0.2595145549</v>
      </c>
      <c r="K405" s="33">
        <f t="shared" si="31"/>
        <v>0.04844540853</v>
      </c>
      <c r="L405" s="31">
        <f t="shared" si="5"/>
        <v>0.4325254816</v>
      </c>
      <c r="M405" s="45">
        <v>0.264</v>
      </c>
      <c r="N405" s="35">
        <f t="shared" si="49"/>
        <v>0.1685254816</v>
      </c>
      <c r="O405" s="36">
        <v>315077.0</v>
      </c>
      <c r="P405" s="37">
        <f t="shared" si="42"/>
        <v>0.8647124354</v>
      </c>
      <c r="Q405" s="37"/>
    </row>
    <row r="406">
      <c r="A406" s="23" t="s">
        <v>539</v>
      </c>
      <c r="B406" s="24">
        <v>1.0</v>
      </c>
      <c r="C406" s="25" t="s">
        <v>100</v>
      </c>
      <c r="D406" s="26" t="s">
        <v>540</v>
      </c>
      <c r="E406" s="27" t="s">
        <v>23</v>
      </c>
      <c r="F406" s="28">
        <v>148433.0</v>
      </c>
      <c r="G406" s="29">
        <v>183224.0</v>
      </c>
      <c r="H406" s="30">
        <v>387.0</v>
      </c>
      <c r="I406" s="31">
        <f t="shared" si="29"/>
        <v>0.4470281047</v>
      </c>
      <c r="J406" s="32">
        <f t="shared" si="30"/>
        <v>0.5518063871</v>
      </c>
      <c r="K406" s="33">
        <f t="shared" si="31"/>
        <v>0.001165508186</v>
      </c>
      <c r="L406" s="31">
        <f t="shared" si="5"/>
        <v>-0.1047782824</v>
      </c>
      <c r="M406" s="42">
        <v>-0.124</v>
      </c>
      <c r="N406" s="35">
        <f t="shared" si="49"/>
        <v>0.0192217176</v>
      </c>
      <c r="O406" s="36">
        <v>395784.0</v>
      </c>
      <c r="P406" s="37">
        <f t="shared" si="42"/>
        <v>0.83895256</v>
      </c>
      <c r="Q406" s="37"/>
    </row>
    <row r="407">
      <c r="A407" s="23" t="s">
        <v>539</v>
      </c>
      <c r="B407" s="24">
        <v>2.0</v>
      </c>
      <c r="C407" s="25" t="s">
        <v>134</v>
      </c>
      <c r="D407" s="64" t="s">
        <v>541</v>
      </c>
      <c r="E407" s="65" t="s">
        <v>18</v>
      </c>
      <c r="F407" s="28">
        <v>139411.0</v>
      </c>
      <c r="G407" s="29">
        <v>133361.0</v>
      </c>
      <c r="H407" s="30">
        <v>371.0</v>
      </c>
      <c r="I407" s="31">
        <f t="shared" si="29"/>
        <v>0.5103956536</v>
      </c>
      <c r="J407" s="32">
        <f t="shared" si="30"/>
        <v>0.4882460836</v>
      </c>
      <c r="K407" s="33">
        <f t="shared" si="31"/>
        <v>0.001358262888</v>
      </c>
      <c r="L407" s="31">
        <f t="shared" si="5"/>
        <v>0.02214957001</v>
      </c>
      <c r="M407" s="42">
        <v>-0.034</v>
      </c>
      <c r="N407" s="35">
        <f t="shared" si="49"/>
        <v>0.05614957001</v>
      </c>
      <c r="O407" s="36">
        <v>326766.0</v>
      </c>
      <c r="P407" s="37">
        <f t="shared" si="42"/>
        <v>0.8358978596</v>
      </c>
      <c r="Q407" s="37"/>
    </row>
    <row r="408">
      <c r="A408" s="23" t="s">
        <v>539</v>
      </c>
      <c r="B408" s="24">
        <v>3.0</v>
      </c>
      <c r="C408" s="25" t="s">
        <v>108</v>
      </c>
      <c r="D408" s="60" t="s">
        <v>542</v>
      </c>
      <c r="E408" s="61" t="s">
        <v>18</v>
      </c>
      <c r="F408" s="28">
        <v>198562.0</v>
      </c>
      <c r="G408" s="29">
        <v>0.0</v>
      </c>
      <c r="H408" s="30">
        <v>19105.0</v>
      </c>
      <c r="I408" s="31">
        <f t="shared" si="29"/>
        <v>0.9122283121</v>
      </c>
      <c r="J408" s="32">
        <f t="shared" si="30"/>
        <v>0</v>
      </c>
      <c r="K408" s="33">
        <f t="shared" si="31"/>
        <v>0.08777168795</v>
      </c>
      <c r="L408" s="31">
        <f t="shared" si="5"/>
        <v>0.9122283121</v>
      </c>
      <c r="M408" s="45">
        <v>0.315</v>
      </c>
      <c r="N408" s="46" t="s">
        <v>35</v>
      </c>
      <c r="O408" s="36">
        <v>325478.0</v>
      </c>
      <c r="P408" s="37">
        <f t="shared" si="42"/>
        <v>0.6687610223</v>
      </c>
      <c r="Q408" s="37"/>
    </row>
    <row r="409">
      <c r="A409" s="23" t="s">
        <v>539</v>
      </c>
      <c r="B409" s="24">
        <v>4.0</v>
      </c>
      <c r="C409" s="25" t="s">
        <v>231</v>
      </c>
      <c r="D409" s="60" t="s">
        <v>543</v>
      </c>
      <c r="E409" s="61" t="s">
        <v>18</v>
      </c>
      <c r="F409" s="28">
        <v>186412.0</v>
      </c>
      <c r="G409" s="29">
        <v>107594.0</v>
      </c>
      <c r="H409" s="30">
        <v>4426.0</v>
      </c>
      <c r="I409" s="31">
        <f t="shared" si="29"/>
        <v>0.6246381085</v>
      </c>
      <c r="J409" s="32">
        <f t="shared" si="30"/>
        <v>0.3605310422</v>
      </c>
      <c r="K409" s="33">
        <f t="shared" si="31"/>
        <v>0.01483084924</v>
      </c>
      <c r="L409" s="31">
        <f t="shared" si="5"/>
        <v>0.2641070663</v>
      </c>
      <c r="M409" s="45">
        <v>0.214</v>
      </c>
      <c r="N409" s="35">
        <f t="shared" ref="N409:N417" si="50">L409-M409</f>
        <v>0.05010706627</v>
      </c>
      <c r="O409" s="36">
        <v>364550.0</v>
      </c>
      <c r="P409" s="37">
        <f t="shared" si="42"/>
        <v>0.8186311891</v>
      </c>
      <c r="Q409" s="37"/>
    </row>
    <row r="410">
      <c r="A410" s="23" t="s">
        <v>539</v>
      </c>
      <c r="B410" s="24">
        <v>5.0</v>
      </c>
      <c r="C410" s="25" t="s">
        <v>150</v>
      </c>
      <c r="D410" s="62" t="s">
        <v>544</v>
      </c>
      <c r="E410" s="63" t="s">
        <v>23</v>
      </c>
      <c r="F410" s="28">
        <v>145040.0</v>
      </c>
      <c r="G410" s="29">
        <v>165339.0</v>
      </c>
      <c r="H410" s="30">
        <v>547.0</v>
      </c>
      <c r="I410" s="31">
        <f t="shared" si="29"/>
        <v>0.4664775541</v>
      </c>
      <c r="J410" s="32">
        <f t="shared" si="30"/>
        <v>0.5317631848</v>
      </c>
      <c r="K410" s="33">
        <f t="shared" si="31"/>
        <v>0.001759261046</v>
      </c>
      <c r="L410" s="31">
        <f t="shared" si="5"/>
        <v>-0.06528563066</v>
      </c>
      <c r="M410" s="34">
        <v>-0.11</v>
      </c>
      <c r="N410" s="35">
        <f t="shared" si="50"/>
        <v>0.04471436934</v>
      </c>
      <c r="O410" s="36">
        <v>367564.0</v>
      </c>
      <c r="P410" s="37">
        <f t="shared" si="42"/>
        <v>0.8459098279</v>
      </c>
      <c r="Q410" s="37"/>
    </row>
    <row r="411">
      <c r="A411" s="23" t="s">
        <v>539</v>
      </c>
      <c r="B411" s="24">
        <v>6.0</v>
      </c>
      <c r="C411" s="25" t="s">
        <v>53</v>
      </c>
      <c r="D411" s="62" t="s">
        <v>545</v>
      </c>
      <c r="E411" s="63" t="s">
        <v>23</v>
      </c>
      <c r="F411" s="28">
        <v>112670.0</v>
      </c>
      <c r="G411" s="29">
        <v>167437.0</v>
      </c>
      <c r="H411" s="30">
        <v>278.0</v>
      </c>
      <c r="I411" s="31">
        <f t="shared" si="29"/>
        <v>0.4018403267</v>
      </c>
      <c r="J411" s="32">
        <f t="shared" si="30"/>
        <v>0.5971681795</v>
      </c>
      <c r="K411" s="33">
        <f t="shared" si="31"/>
        <v>0.0009914938388</v>
      </c>
      <c r="L411" s="31">
        <f t="shared" si="5"/>
        <v>-0.1953278528</v>
      </c>
      <c r="M411" s="34">
        <v>-0.246</v>
      </c>
      <c r="N411" s="35">
        <f t="shared" si="50"/>
        <v>0.05067214723</v>
      </c>
      <c r="O411" s="36">
        <v>347830.0</v>
      </c>
      <c r="P411" s="37">
        <f t="shared" si="42"/>
        <v>0.8060978064</v>
      </c>
      <c r="Q411" s="37"/>
    </row>
    <row r="412">
      <c r="A412" s="23" t="s">
        <v>539</v>
      </c>
      <c r="B412" s="24">
        <v>7.0</v>
      </c>
      <c r="C412" s="25" t="s">
        <v>150</v>
      </c>
      <c r="D412" s="64" t="s">
        <v>546</v>
      </c>
      <c r="E412" s="65" t="s">
        <v>18</v>
      </c>
      <c r="F412" s="28">
        <v>175998.0</v>
      </c>
      <c r="G412" s="29">
        <v>169320.0</v>
      </c>
      <c r="H412" s="30">
        <v>4369.0</v>
      </c>
      <c r="I412" s="31">
        <f t="shared" si="29"/>
        <v>0.5033015239</v>
      </c>
      <c r="J412" s="32">
        <f t="shared" si="30"/>
        <v>0.4842044457</v>
      </c>
      <c r="K412" s="33">
        <f t="shared" si="31"/>
        <v>0.01249403038</v>
      </c>
      <c r="L412" s="31">
        <f t="shared" si="5"/>
        <v>0.01909707824</v>
      </c>
      <c r="M412" s="42">
        <v>-0.065</v>
      </c>
      <c r="N412" s="35">
        <f t="shared" si="50"/>
        <v>0.08409707824</v>
      </c>
      <c r="O412" s="36">
        <v>394763.0</v>
      </c>
      <c r="P412" s="37">
        <f t="shared" si="42"/>
        <v>0.8858150333</v>
      </c>
      <c r="Q412" s="37"/>
    </row>
    <row r="413">
      <c r="A413" s="23" t="s">
        <v>539</v>
      </c>
      <c r="B413" s="24">
        <v>8.0</v>
      </c>
      <c r="C413" s="25" t="s">
        <v>74</v>
      </c>
      <c r="D413" s="60" t="s">
        <v>547</v>
      </c>
      <c r="E413" s="61" t="s">
        <v>18</v>
      </c>
      <c r="F413" s="28">
        <v>246925.0</v>
      </c>
      <c r="G413" s="29">
        <v>76828.0</v>
      </c>
      <c r="H413" s="30">
        <v>711.0</v>
      </c>
      <c r="I413" s="31">
        <f t="shared" si="29"/>
        <v>0.7610243355</v>
      </c>
      <c r="J413" s="32">
        <f t="shared" si="30"/>
        <v>0.2367843582</v>
      </c>
      <c r="K413" s="33">
        <f t="shared" si="31"/>
        <v>0.002191306277</v>
      </c>
      <c r="L413" s="31">
        <f t="shared" si="5"/>
        <v>0.5242399773</v>
      </c>
      <c r="M413" s="45">
        <v>0.518</v>
      </c>
      <c r="N413" s="35">
        <f t="shared" si="50"/>
        <v>0.006239977316</v>
      </c>
      <c r="O413" s="36">
        <v>373446.0</v>
      </c>
      <c r="P413" s="37">
        <f t="shared" si="42"/>
        <v>0.8688377972</v>
      </c>
      <c r="Q413" s="37"/>
    </row>
    <row r="414">
      <c r="A414" s="23" t="s">
        <v>539</v>
      </c>
      <c r="B414" s="24">
        <v>9.0</v>
      </c>
      <c r="C414" s="25" t="s">
        <v>62</v>
      </c>
      <c r="D414" s="26" t="s">
        <v>548</v>
      </c>
      <c r="E414" s="27" t="s">
        <v>23</v>
      </c>
      <c r="F414" s="28">
        <v>85830.0</v>
      </c>
      <c r="G414" s="29">
        <v>160931.0</v>
      </c>
      <c r="H414" s="30">
        <v>214.0</v>
      </c>
      <c r="I414" s="31">
        <f t="shared" si="29"/>
        <v>0.3475250531</v>
      </c>
      <c r="J414" s="32">
        <f t="shared" si="30"/>
        <v>0.6516084624</v>
      </c>
      <c r="K414" s="33">
        <f t="shared" si="31"/>
        <v>0.000866484462</v>
      </c>
      <c r="L414" s="31">
        <f t="shared" si="5"/>
        <v>-0.3040834093</v>
      </c>
      <c r="M414" s="34">
        <v>-0.413</v>
      </c>
      <c r="N414" s="35">
        <f t="shared" si="50"/>
        <v>0.1089165907</v>
      </c>
      <c r="O414" s="36">
        <v>318350.0</v>
      </c>
      <c r="P414" s="37">
        <f t="shared" si="42"/>
        <v>0.7757970787</v>
      </c>
      <c r="Q414" s="37"/>
    </row>
    <row r="415">
      <c r="A415" s="23" t="s">
        <v>539</v>
      </c>
      <c r="B415" s="24">
        <v>10.0</v>
      </c>
      <c r="C415" s="25" t="s">
        <v>252</v>
      </c>
      <c r="D415" s="64" t="s">
        <v>549</v>
      </c>
      <c r="E415" s="65" t="s">
        <v>18</v>
      </c>
      <c r="F415" s="28">
        <v>206245.0</v>
      </c>
      <c r="G415" s="29">
        <v>160790.0</v>
      </c>
      <c r="H415" s="30">
        <v>598.0</v>
      </c>
      <c r="I415" s="31">
        <f t="shared" si="29"/>
        <v>0.5610078529</v>
      </c>
      <c r="J415" s="32">
        <f t="shared" si="30"/>
        <v>0.4373655249</v>
      </c>
      <c r="K415" s="33">
        <f t="shared" si="31"/>
        <v>0.001626622202</v>
      </c>
      <c r="L415" s="31">
        <f t="shared" si="5"/>
        <v>0.1236423281</v>
      </c>
      <c r="M415" s="45">
        <v>0.098</v>
      </c>
      <c r="N415" s="35">
        <f t="shared" si="50"/>
        <v>0.02564232808</v>
      </c>
      <c r="O415" s="36">
        <v>408608.0</v>
      </c>
      <c r="P415" s="37">
        <f t="shared" si="42"/>
        <v>0.8997205145</v>
      </c>
      <c r="Q415" s="37"/>
    </row>
    <row r="416">
      <c r="A416" s="23" t="s">
        <v>539</v>
      </c>
      <c r="B416" s="24">
        <v>11.0</v>
      </c>
      <c r="C416" s="25" t="s">
        <v>135</v>
      </c>
      <c r="D416" s="60" t="s">
        <v>550</v>
      </c>
      <c r="E416" s="61" t="s">
        <v>18</v>
      </c>
      <c r="F416" s="28">
        <v>218957.0</v>
      </c>
      <c r="G416" s="29">
        <v>82967.0</v>
      </c>
      <c r="H416" s="30">
        <v>6041.0</v>
      </c>
      <c r="I416" s="31">
        <f t="shared" si="29"/>
        <v>0.7109801438</v>
      </c>
      <c r="J416" s="32">
        <f t="shared" si="30"/>
        <v>0.2694039907</v>
      </c>
      <c r="K416" s="33">
        <f t="shared" si="31"/>
        <v>0.01961586544</v>
      </c>
      <c r="L416" s="31">
        <f t="shared" si="5"/>
        <v>0.4415761531</v>
      </c>
      <c r="M416" s="45">
        <v>0.389</v>
      </c>
      <c r="N416" s="35">
        <f t="shared" si="50"/>
        <v>0.05257615313</v>
      </c>
      <c r="O416" s="36">
        <v>361492.0</v>
      </c>
      <c r="P416" s="37">
        <f t="shared" si="42"/>
        <v>0.8519275669</v>
      </c>
      <c r="Q416" s="37"/>
    </row>
    <row r="417">
      <c r="A417" s="23" t="s">
        <v>551</v>
      </c>
      <c r="B417" s="24">
        <v>1.0</v>
      </c>
      <c r="C417" s="25" t="s">
        <v>143</v>
      </c>
      <c r="D417" s="60" t="s">
        <v>552</v>
      </c>
      <c r="E417" s="61" t="s">
        <v>18</v>
      </c>
      <c r="F417" s="28">
        <v>184896.0</v>
      </c>
      <c r="G417" s="29">
        <v>127388.0</v>
      </c>
      <c r="H417" s="30">
        <v>0.0</v>
      </c>
      <c r="I417" s="31">
        <f t="shared" si="29"/>
        <v>0.5920764432</v>
      </c>
      <c r="J417" s="32">
        <f t="shared" si="30"/>
        <v>0.4079235568</v>
      </c>
      <c r="K417" s="33">
        <f t="shared" si="31"/>
        <v>0</v>
      </c>
      <c r="L417" s="31">
        <f t="shared" si="5"/>
        <v>0.1841528865</v>
      </c>
      <c r="M417" s="45">
        <v>0.164</v>
      </c>
      <c r="N417" s="35">
        <f t="shared" si="50"/>
        <v>0.02015288648</v>
      </c>
      <c r="O417" s="36">
        <v>347060.0</v>
      </c>
      <c r="P417" s="37">
        <f t="shared" si="42"/>
        <v>0.8997983058</v>
      </c>
      <c r="Q417" s="37"/>
    </row>
    <row r="418">
      <c r="A418" s="23" t="s">
        <v>551</v>
      </c>
      <c r="B418" s="24">
        <v>2.0</v>
      </c>
      <c r="C418" s="25" t="s">
        <v>231</v>
      </c>
      <c r="D418" s="60" t="s">
        <v>553</v>
      </c>
      <c r="E418" s="61" t="s">
        <v>18</v>
      </c>
      <c r="F418" s="28">
        <v>193209.0</v>
      </c>
      <c r="G418" s="29">
        <v>0.0</v>
      </c>
      <c r="H418" s="30">
        <v>76475.0</v>
      </c>
      <c r="I418" s="31">
        <f t="shared" si="29"/>
        <v>0.7164273743</v>
      </c>
      <c r="J418" s="32">
        <f t="shared" si="30"/>
        <v>0</v>
      </c>
      <c r="K418" s="33">
        <f t="shared" si="31"/>
        <v>0.2835726257</v>
      </c>
      <c r="L418" s="31">
        <f t="shared" si="5"/>
        <v>0.7164273743</v>
      </c>
      <c r="M418" s="45">
        <v>0.221</v>
      </c>
      <c r="N418" s="46" t="s">
        <v>35</v>
      </c>
      <c r="O418" s="36">
        <v>327533.0</v>
      </c>
      <c r="P418" s="37">
        <f t="shared" si="42"/>
        <v>0.8233796289</v>
      </c>
      <c r="Q418" s="37"/>
    </row>
    <row r="419">
      <c r="A419" s="23" t="s">
        <v>551</v>
      </c>
      <c r="B419" s="24">
        <v>3.0</v>
      </c>
      <c r="C419" s="25" t="s">
        <v>138</v>
      </c>
      <c r="D419" s="26" t="s">
        <v>554</v>
      </c>
      <c r="E419" s="27" t="s">
        <v>23</v>
      </c>
      <c r="F419" s="28">
        <v>140651.0</v>
      </c>
      <c r="G419" s="29">
        <v>157745.0</v>
      </c>
      <c r="H419" s="30">
        <v>0.0</v>
      </c>
      <c r="I419" s="31">
        <f t="shared" si="29"/>
        <v>0.4713568546</v>
      </c>
      <c r="J419" s="32">
        <f t="shared" si="30"/>
        <v>0.5286431454</v>
      </c>
      <c r="K419" s="33">
        <f t="shared" si="31"/>
        <v>0</v>
      </c>
      <c r="L419" s="31">
        <f t="shared" si="5"/>
        <v>-0.0572862907</v>
      </c>
      <c r="M419" s="34">
        <v>-0.074</v>
      </c>
      <c r="N419" s="35">
        <f t="shared" ref="N419:N424" si="51">L419-M419</f>
        <v>0.0167137093</v>
      </c>
      <c r="O419" s="36">
        <v>315150.0</v>
      </c>
      <c r="P419" s="37">
        <f t="shared" si="42"/>
        <v>0.9468380136</v>
      </c>
      <c r="Q419" s="37"/>
    </row>
    <row r="420">
      <c r="A420" s="23" t="s">
        <v>551</v>
      </c>
      <c r="B420" s="24">
        <v>4.0</v>
      </c>
      <c r="C420" s="25" t="s">
        <v>53</v>
      </c>
      <c r="D420" s="26" t="s">
        <v>555</v>
      </c>
      <c r="E420" s="27" t="s">
        <v>23</v>
      </c>
      <c r="F420" s="28">
        <v>66423.0</v>
      </c>
      <c r="G420" s="29">
        <v>120540.0</v>
      </c>
      <c r="H420" s="30">
        <v>0.0</v>
      </c>
      <c r="I420" s="31">
        <f t="shared" si="29"/>
        <v>0.3552735033</v>
      </c>
      <c r="J420" s="32">
        <f t="shared" si="30"/>
        <v>0.6447264967</v>
      </c>
      <c r="K420" s="33">
        <f t="shared" si="31"/>
        <v>0</v>
      </c>
      <c r="L420" s="31">
        <f t="shared" si="5"/>
        <v>-0.2894529934</v>
      </c>
      <c r="M420" s="34">
        <v>-0.229</v>
      </c>
      <c r="N420" s="35">
        <f t="shared" si="51"/>
        <v>-0.06045299337</v>
      </c>
      <c r="O420" s="36">
        <v>242666.0</v>
      </c>
      <c r="P420" s="37">
        <f t="shared" si="42"/>
        <v>0.7704540397</v>
      </c>
      <c r="Q420" s="37"/>
    </row>
    <row r="421">
      <c r="A421" s="23" t="s">
        <v>551</v>
      </c>
      <c r="B421" s="24">
        <v>5.0</v>
      </c>
      <c r="C421" s="25" t="s">
        <v>100</v>
      </c>
      <c r="D421" s="26" t="s">
        <v>556</v>
      </c>
      <c r="E421" s="27" t="s">
        <v>23</v>
      </c>
      <c r="F421" s="28">
        <v>117668.0</v>
      </c>
      <c r="G421" s="29">
        <v>144873.0</v>
      </c>
      <c r="H421" s="30">
        <v>0.0</v>
      </c>
      <c r="I421" s="31">
        <f t="shared" si="29"/>
        <v>0.4481890448</v>
      </c>
      <c r="J421" s="32">
        <f t="shared" si="30"/>
        <v>0.5518109552</v>
      </c>
      <c r="K421" s="33">
        <f t="shared" si="31"/>
        <v>0</v>
      </c>
      <c r="L421" s="31">
        <f t="shared" si="5"/>
        <v>-0.1036219105</v>
      </c>
      <c r="M421" s="34">
        <v>-0.13</v>
      </c>
      <c r="N421" s="35">
        <f t="shared" si="51"/>
        <v>0.02637808952</v>
      </c>
      <c r="O421" s="36">
        <v>319560.0</v>
      </c>
      <c r="P421" s="37">
        <f t="shared" si="42"/>
        <v>0.8215702841</v>
      </c>
      <c r="Q421" s="37"/>
    </row>
    <row r="422">
      <c r="A422" s="23" t="s">
        <v>551</v>
      </c>
      <c r="B422" s="24">
        <v>6.0</v>
      </c>
      <c r="C422" s="25" t="s">
        <v>143</v>
      </c>
      <c r="D422" s="60" t="s">
        <v>557</v>
      </c>
      <c r="E422" s="61" t="s">
        <v>18</v>
      </c>
      <c r="F422" s="28">
        <v>184570.0</v>
      </c>
      <c r="G422" s="29">
        <v>106661.0</v>
      </c>
      <c r="H422" s="30">
        <v>0.0</v>
      </c>
      <c r="I422" s="31">
        <f t="shared" si="29"/>
        <v>0.6337580821</v>
      </c>
      <c r="J422" s="32">
        <f t="shared" si="30"/>
        <v>0.3662419179</v>
      </c>
      <c r="K422" s="33">
        <f t="shared" si="31"/>
        <v>0</v>
      </c>
      <c r="L422" s="31">
        <f t="shared" si="5"/>
        <v>0.2675161641</v>
      </c>
      <c r="M422" s="45">
        <v>0.124</v>
      </c>
      <c r="N422" s="35">
        <f t="shared" si="51"/>
        <v>0.1435161641</v>
      </c>
      <c r="O422" s="36">
        <v>333450.0</v>
      </c>
      <c r="P422" s="37">
        <f t="shared" si="42"/>
        <v>0.8733873144</v>
      </c>
      <c r="Q422" s="37"/>
    </row>
    <row r="423">
      <c r="A423" s="23" t="s">
        <v>551</v>
      </c>
      <c r="B423" s="24">
        <v>7.0</v>
      </c>
      <c r="C423" s="25" t="s">
        <v>127</v>
      </c>
      <c r="D423" s="60" t="s">
        <v>558</v>
      </c>
      <c r="E423" s="61" t="s">
        <v>18</v>
      </c>
      <c r="F423" s="28">
        <v>315427.0</v>
      </c>
      <c r="G423" s="29">
        <v>62647.0</v>
      </c>
      <c r="H423" s="30">
        <v>0.0</v>
      </c>
      <c r="I423" s="31">
        <f t="shared" si="29"/>
        <v>0.8342996345</v>
      </c>
      <c r="J423" s="32">
        <f t="shared" si="30"/>
        <v>0.1657003655</v>
      </c>
      <c r="K423" s="33">
        <f t="shared" si="31"/>
        <v>0</v>
      </c>
      <c r="L423" s="31">
        <f t="shared" si="5"/>
        <v>0.6685992689</v>
      </c>
      <c r="M423" s="45">
        <v>0.698</v>
      </c>
      <c r="N423" s="35">
        <f t="shared" si="51"/>
        <v>-0.02940073107</v>
      </c>
      <c r="O423" s="36">
        <v>415979.0</v>
      </c>
      <c r="P423" s="37">
        <f t="shared" si="42"/>
        <v>0.9088776116</v>
      </c>
      <c r="Q423" s="37"/>
    </row>
    <row r="424">
      <c r="A424" s="23" t="s">
        <v>551</v>
      </c>
      <c r="B424" s="24">
        <v>8.0</v>
      </c>
      <c r="C424" s="25" t="s">
        <v>82</v>
      </c>
      <c r="D424" s="64" t="s">
        <v>559</v>
      </c>
      <c r="E424" s="65" t="s">
        <v>18</v>
      </c>
      <c r="F424" s="28">
        <v>148327.0</v>
      </c>
      <c r="G424" s="29">
        <v>133242.0</v>
      </c>
      <c r="H424" s="30">
        <v>0.0</v>
      </c>
      <c r="I424" s="31">
        <f t="shared" si="29"/>
        <v>0.5267873949</v>
      </c>
      <c r="J424" s="32">
        <f t="shared" si="30"/>
        <v>0.4732126051</v>
      </c>
      <c r="K424" s="33">
        <f t="shared" si="31"/>
        <v>0</v>
      </c>
      <c r="L424" s="31">
        <f t="shared" si="5"/>
        <v>0.05357478984</v>
      </c>
      <c r="M424" s="45">
        <v>0.03</v>
      </c>
      <c r="N424" s="35">
        <f t="shared" si="51"/>
        <v>0.02357478984</v>
      </c>
      <c r="O424" s="36">
        <v>320558.0</v>
      </c>
      <c r="P424" s="37">
        <f t="shared" si="42"/>
        <v>0.8783714648</v>
      </c>
      <c r="Q424" s="37"/>
    </row>
    <row r="425">
      <c r="A425" s="23" t="s">
        <v>551</v>
      </c>
      <c r="B425" s="24">
        <v>9.0</v>
      </c>
      <c r="C425" s="25" t="s">
        <v>74</v>
      </c>
      <c r="D425" s="60" t="s">
        <v>560</v>
      </c>
      <c r="E425" s="61" t="s">
        <v>18</v>
      </c>
      <c r="F425" s="28">
        <v>228770.0</v>
      </c>
      <c r="G425" s="29">
        <v>0.0</v>
      </c>
      <c r="H425" s="30">
        <v>0.0</v>
      </c>
      <c r="I425" s="31">
        <f t="shared" si="29"/>
        <v>1</v>
      </c>
      <c r="J425" s="32">
        <f t="shared" si="30"/>
        <v>0</v>
      </c>
      <c r="K425" s="33">
        <f t="shared" si="31"/>
        <v>0</v>
      </c>
      <c r="L425" s="31">
        <f t="shared" si="5"/>
        <v>1</v>
      </c>
      <c r="M425" s="45">
        <v>0.471</v>
      </c>
      <c r="N425" s="46" t="s">
        <v>35</v>
      </c>
      <c r="O425" s="36">
        <v>291632.0</v>
      </c>
      <c r="P425" s="37">
        <f t="shared" si="42"/>
        <v>0.7844475229</v>
      </c>
      <c r="Q425" s="37"/>
    </row>
    <row r="426">
      <c r="A426" s="23" t="s">
        <v>551</v>
      </c>
      <c r="B426" s="24">
        <v>10.0</v>
      </c>
      <c r="C426" s="25" t="s">
        <v>70</v>
      </c>
      <c r="D426" s="60" t="s">
        <v>561</v>
      </c>
      <c r="E426" s="61" t="s">
        <v>18</v>
      </c>
      <c r="F426" s="28">
        <v>142656.0</v>
      </c>
      <c r="G426" s="29">
        <v>89994.0</v>
      </c>
      <c r="H426" s="30">
        <v>0.0</v>
      </c>
      <c r="I426" s="31">
        <f t="shared" si="29"/>
        <v>0.6131785945</v>
      </c>
      <c r="J426" s="32">
        <f t="shared" si="30"/>
        <v>0.3868214055</v>
      </c>
      <c r="K426" s="33">
        <f t="shared" si="31"/>
        <v>0</v>
      </c>
      <c r="L426" s="31">
        <f t="shared" si="5"/>
        <v>0.2263571889</v>
      </c>
      <c r="M426" s="45">
        <v>0.113</v>
      </c>
      <c r="N426" s="35">
        <f t="shared" ref="N426:N430" si="52">L426-M426</f>
        <v>0.1133571889</v>
      </c>
      <c r="O426" s="36">
        <v>294847.0</v>
      </c>
      <c r="P426" s="37">
        <f t="shared" si="42"/>
        <v>0.7890533056</v>
      </c>
      <c r="Q426" s="37"/>
    </row>
    <row r="427">
      <c r="A427" s="23" t="s">
        <v>562</v>
      </c>
      <c r="B427" s="24">
        <v>1.0</v>
      </c>
      <c r="C427" s="25" t="s">
        <v>62</v>
      </c>
      <c r="D427" s="26" t="s">
        <v>563</v>
      </c>
      <c r="E427" s="27" t="s">
        <v>23</v>
      </c>
      <c r="F427" s="28">
        <v>70402.0</v>
      </c>
      <c r="G427" s="29">
        <v>128725.0</v>
      </c>
      <c r="H427" s="30">
        <v>0.0</v>
      </c>
      <c r="I427" s="31">
        <f t="shared" si="29"/>
        <v>0.35355326</v>
      </c>
      <c r="J427" s="32">
        <f t="shared" si="30"/>
        <v>0.64644674</v>
      </c>
      <c r="K427" s="33">
        <f t="shared" si="31"/>
        <v>0</v>
      </c>
      <c r="L427" s="31">
        <f t="shared" si="5"/>
        <v>-0.29289348</v>
      </c>
      <c r="M427" s="34">
        <v>-0.416</v>
      </c>
      <c r="N427" s="35">
        <f t="shared" si="52"/>
        <v>0.12310652</v>
      </c>
      <c r="O427" s="36">
        <v>243894.0</v>
      </c>
      <c r="P427" s="37">
        <f t="shared" si="42"/>
        <v>0.8164489491</v>
      </c>
      <c r="Q427" s="37"/>
    </row>
    <row r="428">
      <c r="A428" s="23" t="s">
        <v>562</v>
      </c>
      <c r="B428" s="24">
        <v>2.0</v>
      </c>
      <c r="C428" s="25" t="s">
        <v>58</v>
      </c>
      <c r="D428" s="26" t="s">
        <v>564</v>
      </c>
      <c r="E428" s="27" t="s">
        <v>23</v>
      </c>
      <c r="F428" s="28">
        <v>86678.0</v>
      </c>
      <c r="G428" s="29">
        <v>109018.0</v>
      </c>
      <c r="H428" s="30">
        <v>6213.0</v>
      </c>
      <c r="I428" s="31">
        <f t="shared" si="29"/>
        <v>0.429292404</v>
      </c>
      <c r="J428" s="32">
        <f t="shared" si="30"/>
        <v>0.5399363079</v>
      </c>
      <c r="K428" s="33">
        <f t="shared" si="31"/>
        <v>0.03077128806</v>
      </c>
      <c r="L428" s="31">
        <f t="shared" si="5"/>
        <v>-0.1106439039</v>
      </c>
      <c r="M428" s="34">
        <v>-0.364</v>
      </c>
      <c r="N428" s="35">
        <f t="shared" si="52"/>
        <v>0.2533560961</v>
      </c>
      <c r="O428" s="36">
        <v>250267.0</v>
      </c>
      <c r="P428" s="37">
        <f t="shared" si="42"/>
        <v>0.806774365</v>
      </c>
      <c r="Q428" s="37"/>
    </row>
    <row r="429">
      <c r="A429" s="23" t="s">
        <v>562</v>
      </c>
      <c r="B429" s="24">
        <v>3.0</v>
      </c>
      <c r="C429" s="25" t="s">
        <v>264</v>
      </c>
      <c r="D429" s="62" t="s">
        <v>565</v>
      </c>
      <c r="E429" s="63" t="s">
        <v>23</v>
      </c>
      <c r="F429" s="28">
        <v>75776.0</v>
      </c>
      <c r="G429" s="29">
        <v>98048.0</v>
      </c>
      <c r="H429" s="30">
        <v>0.0</v>
      </c>
      <c r="I429" s="31">
        <f t="shared" si="29"/>
        <v>0.4359351988</v>
      </c>
      <c r="J429" s="32">
        <f t="shared" si="30"/>
        <v>0.5640648012</v>
      </c>
      <c r="K429" s="33">
        <f t="shared" si="31"/>
        <v>0</v>
      </c>
      <c r="L429" s="31">
        <f t="shared" si="5"/>
        <v>-0.1281296024</v>
      </c>
      <c r="M429" s="34">
        <v>-0.493</v>
      </c>
      <c r="N429" s="35">
        <f t="shared" si="52"/>
        <v>0.3648703976</v>
      </c>
      <c r="O429" s="36">
        <v>218890.0</v>
      </c>
      <c r="P429" s="37">
        <f t="shared" si="42"/>
        <v>0.7941157659</v>
      </c>
      <c r="Q429" s="37"/>
    </row>
    <row r="430">
      <c r="A430" s="23" t="s">
        <v>566</v>
      </c>
      <c r="B430" s="24">
        <v>1.0</v>
      </c>
      <c r="C430" s="25" t="s">
        <v>185</v>
      </c>
      <c r="D430" s="62" t="s">
        <v>567</v>
      </c>
      <c r="E430" s="63" t="s">
        <v>23</v>
      </c>
      <c r="F430" s="28">
        <v>137507.0</v>
      </c>
      <c r="G430" s="29">
        <v>177490.0</v>
      </c>
      <c r="H430" s="30">
        <v>10006.0</v>
      </c>
      <c r="I430" s="31">
        <f t="shared" si="29"/>
        <v>0.4230945561</v>
      </c>
      <c r="J430" s="32">
        <f t="shared" si="30"/>
        <v>0.5461180358</v>
      </c>
      <c r="K430" s="33">
        <f t="shared" si="31"/>
        <v>0.03078740812</v>
      </c>
      <c r="L430" s="31">
        <f t="shared" si="5"/>
        <v>-0.1230234798</v>
      </c>
      <c r="M430" s="34">
        <v>-0.103</v>
      </c>
      <c r="N430" s="35">
        <f t="shared" si="52"/>
        <v>-0.02002347978</v>
      </c>
      <c r="O430" s="36">
        <v>359815.0</v>
      </c>
      <c r="P430" s="37">
        <f t="shared" si="42"/>
        <v>0.9032502814</v>
      </c>
      <c r="Q430" s="37"/>
    </row>
    <row r="431">
      <c r="A431" s="23" t="s">
        <v>566</v>
      </c>
      <c r="B431" s="24">
        <v>2.0</v>
      </c>
      <c r="C431" s="25" t="s">
        <v>113</v>
      </c>
      <c r="D431" s="60" t="s">
        <v>568</v>
      </c>
      <c r="E431" s="61" t="s">
        <v>18</v>
      </c>
      <c r="F431" s="28">
        <v>300571.0</v>
      </c>
      <c r="G431" s="29">
        <v>0.0</v>
      </c>
      <c r="H431" s="30">
        <v>6186.0</v>
      </c>
      <c r="I431" s="31">
        <f t="shared" si="29"/>
        <v>0.979834201</v>
      </c>
      <c r="J431" s="32">
        <f t="shared" si="30"/>
        <v>0</v>
      </c>
      <c r="K431" s="33">
        <f t="shared" si="31"/>
        <v>0.02016579899</v>
      </c>
      <c r="L431" s="31">
        <f t="shared" si="5"/>
        <v>0.979834201</v>
      </c>
      <c r="M431" s="45">
        <v>0.363</v>
      </c>
      <c r="N431" s="46" t="s">
        <v>35</v>
      </c>
      <c r="O431" s="36">
        <v>418192.0</v>
      </c>
      <c r="P431" s="37">
        <f t="shared" si="42"/>
        <v>0.7335314879</v>
      </c>
      <c r="Q431" s="37"/>
    </row>
    <row r="432">
      <c r="A432" s="23" t="s">
        <v>566</v>
      </c>
      <c r="B432" s="24">
        <v>3.0</v>
      </c>
      <c r="C432" s="25" t="s">
        <v>82</v>
      </c>
      <c r="D432" s="60" t="s">
        <v>569</v>
      </c>
      <c r="E432" s="61" t="s">
        <v>18</v>
      </c>
      <c r="F432" s="28">
        <v>187615.0</v>
      </c>
      <c r="G432" s="29">
        <v>126897.0</v>
      </c>
      <c r="H432" s="30">
        <v>0.0</v>
      </c>
      <c r="I432" s="31">
        <f t="shared" si="29"/>
        <v>0.5965273185</v>
      </c>
      <c r="J432" s="32">
        <f t="shared" si="30"/>
        <v>0.4034726815</v>
      </c>
      <c r="K432" s="33">
        <f t="shared" si="31"/>
        <v>0</v>
      </c>
      <c r="L432" s="31">
        <f t="shared" si="5"/>
        <v>0.193054637</v>
      </c>
      <c r="M432" s="34">
        <v>-0.045</v>
      </c>
      <c r="N432" s="35">
        <f t="shared" ref="N432:N438" si="53">L432-M432</f>
        <v>0.238054637</v>
      </c>
      <c r="O432" s="36">
        <v>363271.0</v>
      </c>
      <c r="P432" s="37">
        <f t="shared" si="42"/>
        <v>0.8657778903</v>
      </c>
      <c r="Q432" s="37"/>
    </row>
    <row r="433">
      <c r="A433" s="23" t="s">
        <v>566</v>
      </c>
      <c r="B433" s="24">
        <v>4.0</v>
      </c>
      <c r="C433" s="25" t="s">
        <v>93</v>
      </c>
      <c r="D433" s="60" t="s">
        <v>570</v>
      </c>
      <c r="E433" s="61" t="s">
        <v>18</v>
      </c>
      <c r="F433" s="28">
        <v>208127.0</v>
      </c>
      <c r="G433" s="29">
        <v>60240.0</v>
      </c>
      <c r="H433" s="30">
        <v>7228.0</v>
      </c>
      <c r="I433" s="31">
        <f t="shared" si="29"/>
        <v>0.7551914948</v>
      </c>
      <c r="J433" s="32">
        <f t="shared" si="30"/>
        <v>0.2185816143</v>
      </c>
      <c r="K433" s="33">
        <f t="shared" si="31"/>
        <v>0.02622689091</v>
      </c>
      <c r="L433" s="31">
        <f t="shared" si="5"/>
        <v>0.5366098804</v>
      </c>
      <c r="M433" s="45">
        <v>0.515</v>
      </c>
      <c r="N433" s="35">
        <f t="shared" si="53"/>
        <v>0.02160988044</v>
      </c>
      <c r="O433" s="36">
        <v>312481.0</v>
      </c>
      <c r="P433" s="37">
        <f t="shared" si="42"/>
        <v>0.881957623</v>
      </c>
      <c r="Q433" s="37"/>
    </row>
    <row r="434">
      <c r="A434" s="23" t="s">
        <v>566</v>
      </c>
      <c r="B434" s="24">
        <v>5.0</v>
      </c>
      <c r="C434" s="25" t="s">
        <v>53</v>
      </c>
      <c r="D434" s="26" t="s">
        <v>571</v>
      </c>
      <c r="E434" s="27" t="s">
        <v>23</v>
      </c>
      <c r="F434" s="28">
        <v>136995.0</v>
      </c>
      <c r="G434" s="29">
        <v>223989.0</v>
      </c>
      <c r="H434" s="30">
        <v>0.0</v>
      </c>
      <c r="I434" s="31">
        <f t="shared" si="29"/>
        <v>0.3795043548</v>
      </c>
      <c r="J434" s="32">
        <f t="shared" si="30"/>
        <v>0.6204956452</v>
      </c>
      <c r="K434" s="33">
        <f t="shared" si="31"/>
        <v>0</v>
      </c>
      <c r="L434" s="31">
        <f t="shared" si="5"/>
        <v>-0.2409912905</v>
      </c>
      <c r="M434" s="34">
        <v>-0.198</v>
      </c>
      <c r="N434" s="35">
        <f t="shared" si="53"/>
        <v>-0.04299129047</v>
      </c>
      <c r="O434" s="36">
        <v>405647.0</v>
      </c>
      <c r="P434" s="37">
        <f t="shared" si="42"/>
        <v>0.8898968808</v>
      </c>
      <c r="Q434" s="37"/>
    </row>
    <row r="435">
      <c r="A435" s="23" t="s">
        <v>566</v>
      </c>
      <c r="B435" s="24">
        <v>6.0</v>
      </c>
      <c r="C435" s="25" t="s">
        <v>100</v>
      </c>
      <c r="D435" s="26" t="s">
        <v>572</v>
      </c>
      <c r="E435" s="27" t="s">
        <v>23</v>
      </c>
      <c r="F435" s="28">
        <v>144530.0</v>
      </c>
      <c r="G435" s="29">
        <v>180314.0</v>
      </c>
      <c r="H435" s="30">
        <v>0.0</v>
      </c>
      <c r="I435" s="31">
        <f t="shared" si="29"/>
        <v>0.4449212545</v>
      </c>
      <c r="J435" s="32">
        <f t="shared" si="30"/>
        <v>0.5550787455</v>
      </c>
      <c r="K435" s="33">
        <f t="shared" si="31"/>
        <v>0</v>
      </c>
      <c r="L435" s="31">
        <f t="shared" si="5"/>
        <v>-0.110157491</v>
      </c>
      <c r="M435" s="34">
        <v>-0.166</v>
      </c>
      <c r="N435" s="35">
        <f t="shared" si="53"/>
        <v>0.05584250902</v>
      </c>
      <c r="O435" s="36">
        <v>371109.0</v>
      </c>
      <c r="P435" s="37">
        <f t="shared" si="42"/>
        <v>0.8753331232</v>
      </c>
      <c r="Q435" s="37"/>
    </row>
    <row r="436">
      <c r="A436" s="23" t="s">
        <v>566</v>
      </c>
      <c r="B436" s="24">
        <v>7.0</v>
      </c>
      <c r="C436" s="25" t="s">
        <v>100</v>
      </c>
      <c r="D436" s="26" t="s">
        <v>573</v>
      </c>
      <c r="E436" s="27" t="s">
        <v>23</v>
      </c>
      <c r="F436" s="28">
        <v>123548.0</v>
      </c>
      <c r="G436" s="29">
        <v>193126.0</v>
      </c>
      <c r="H436" s="30">
        <v>4372.0</v>
      </c>
      <c r="I436" s="31">
        <f t="shared" si="29"/>
        <v>0.3848295883</v>
      </c>
      <c r="J436" s="32">
        <f t="shared" si="30"/>
        <v>0.6015524255</v>
      </c>
      <c r="K436" s="33">
        <f t="shared" si="31"/>
        <v>0.01361798621</v>
      </c>
      <c r="L436" s="31">
        <f t="shared" si="5"/>
        <v>-0.2167228372</v>
      </c>
      <c r="M436" s="34">
        <v>-0.203</v>
      </c>
      <c r="N436" s="35">
        <f t="shared" si="53"/>
        <v>-0.01372283723</v>
      </c>
      <c r="O436" s="36">
        <v>373201.0</v>
      </c>
      <c r="P436" s="37">
        <f t="shared" si="42"/>
        <v>0.8602495706</v>
      </c>
      <c r="Q436" s="37"/>
    </row>
    <row r="437">
      <c r="A437" s="23" t="s">
        <v>566</v>
      </c>
      <c r="B437" s="24">
        <v>8.0</v>
      </c>
      <c r="C437" s="25" t="s">
        <v>60</v>
      </c>
      <c r="D437" s="26" t="s">
        <v>574</v>
      </c>
      <c r="E437" s="27" t="s">
        <v>23</v>
      </c>
      <c r="F437" s="28">
        <v>119263.0</v>
      </c>
      <c r="G437" s="29">
        <v>209400.0</v>
      </c>
      <c r="H437" s="30">
        <v>0.0</v>
      </c>
      <c r="I437" s="31">
        <f t="shared" si="29"/>
        <v>0.3628732166</v>
      </c>
      <c r="J437" s="32">
        <f t="shared" si="30"/>
        <v>0.6371267834</v>
      </c>
      <c r="K437" s="33">
        <f t="shared" si="31"/>
        <v>0</v>
      </c>
      <c r="L437" s="31">
        <f t="shared" si="5"/>
        <v>-0.2742535667</v>
      </c>
      <c r="M437" s="34">
        <v>-0.174</v>
      </c>
      <c r="N437" s="35">
        <f t="shared" si="53"/>
        <v>-0.1002535667</v>
      </c>
      <c r="O437" s="36">
        <v>372434.0</v>
      </c>
      <c r="P437" s="37">
        <f t="shared" si="42"/>
        <v>0.8824731362</v>
      </c>
      <c r="Q437" s="37"/>
    </row>
    <row r="438">
      <c r="A438" s="23" t="s">
        <v>575</v>
      </c>
      <c r="B438" s="24" t="s">
        <v>37</v>
      </c>
      <c r="C438" s="25" t="s">
        <v>494</v>
      </c>
      <c r="D438" s="26" t="s">
        <v>576</v>
      </c>
      <c r="E438" s="27" t="s">
        <v>23</v>
      </c>
      <c r="F438" s="28">
        <v>59929.0</v>
      </c>
      <c r="G438" s="29">
        <v>127882.0</v>
      </c>
      <c r="H438" s="30">
        <f>6935+6143                </f>
        <v>13078</v>
      </c>
      <c r="I438" s="31">
        <f t="shared" si="29"/>
        <v>0.2983189722</v>
      </c>
      <c r="J438" s="32">
        <f t="shared" si="30"/>
        <v>0.6365804001</v>
      </c>
      <c r="K438" s="33">
        <f t="shared" si="31"/>
        <v>0.06510062771</v>
      </c>
      <c r="L438" s="31">
        <f t="shared" si="5"/>
        <v>-0.338261428</v>
      </c>
      <c r="M438" s="42">
        <v>-0.463</v>
      </c>
      <c r="N438" s="35">
        <f t="shared" si="53"/>
        <v>0.124738572</v>
      </c>
      <c r="O438" s="36">
        <v>255849.0</v>
      </c>
      <c r="P438" s="37">
        <f t="shared" si="42"/>
        <v>0.7851857932</v>
      </c>
      <c r="Q438" s="37"/>
    </row>
  </sheetData>
  <mergeCells count="2">
    <mergeCell ref="A2:D2"/>
    <mergeCell ref="A3:L3"/>
  </mergeCells>
  <conditionalFormatting sqref="N1:N438">
    <cfRule type="cellIs" dxfId="0" priority="1" operator="lessThanOrEqual">
      <formula>0</formula>
    </cfRule>
  </conditionalFormatting>
  <conditionalFormatting sqref="N1:N438">
    <cfRule type="cellIs" dxfId="1" priority="2" operator="greaterThan">
      <formula>0</formula>
    </cfRule>
  </conditionalFormatting>
  <conditionalFormatting sqref="L4:L438">
    <cfRule type="cellIs" dxfId="1" priority="3" operator="greaterThan">
      <formula>0</formula>
    </cfRule>
  </conditionalFormatting>
  <conditionalFormatting sqref="L4:L438">
    <cfRule type="cellIs" dxfId="0" priority="4" operator="lessThan">
      <formula>0</formula>
    </cfRule>
  </conditionalFormatting>
  <drawing r:id="rId1"/>
</worksheet>
</file>