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eanl\Documents\01_UBC\Academics\Year 4\NVD\MPACT\MPACT\Electrical\Documents\"/>
    </mc:Choice>
  </mc:AlternateContent>
  <xr:revisionPtr revIDLastSave="0" documentId="13_ncr:1_{156AF551-5ADD-4B83-9F97-D7FCCBFD69D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ower" sheetId="1" r:id="rId1"/>
    <sheet name="LE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7" i="2"/>
  <c r="C11" i="2"/>
  <c r="C8" i="2"/>
  <c r="C12" i="2"/>
  <c r="C6" i="2"/>
  <c r="C10" i="2"/>
  <c r="C21" i="1"/>
  <c r="C24" i="1"/>
  <c r="C23" i="1"/>
  <c r="C18" i="1"/>
  <c r="C22" i="1"/>
  <c r="C13" i="1"/>
  <c r="C14" i="1"/>
</calcChain>
</file>

<file path=xl/sharedStrings.xml><?xml version="1.0" encoding="utf-8"?>
<sst xmlns="http://schemas.openxmlformats.org/spreadsheetml/2006/main" count="68" uniqueCount="45">
  <si>
    <t>Value</t>
  </si>
  <si>
    <t>Unit</t>
  </si>
  <si>
    <t>Sym.</t>
  </si>
  <si>
    <t>Parameter</t>
  </si>
  <si>
    <t>Fan - Current</t>
  </si>
  <si>
    <t>Fan - Voltage</t>
  </si>
  <si>
    <t>A</t>
  </si>
  <si>
    <t>V</t>
  </si>
  <si>
    <t>V_FB</t>
  </si>
  <si>
    <t>Feedback Voltage</t>
  </si>
  <si>
    <t>R1</t>
  </si>
  <si>
    <t>R2</t>
  </si>
  <si>
    <t>Upper Feedback Resistor</t>
  </si>
  <si>
    <t>Lower Feedback Resistor</t>
  </si>
  <si>
    <t>Ω</t>
  </si>
  <si>
    <t>Vin</t>
  </si>
  <si>
    <t>LED - Number of Devices</t>
  </si>
  <si>
    <t>LED - Current / Device</t>
  </si>
  <si>
    <t>LED - Forward Voltage</t>
  </si>
  <si>
    <t>Fan - Power</t>
  </si>
  <si>
    <t>LED - Power</t>
  </si>
  <si>
    <t>P_fan</t>
  </si>
  <si>
    <t>P_LED</t>
  </si>
  <si>
    <t>n</t>
  </si>
  <si>
    <t>Current Limit</t>
  </si>
  <si>
    <t>Ilim</t>
  </si>
  <si>
    <t>Load - Current Margin</t>
  </si>
  <si>
    <t>W</t>
  </si>
  <si>
    <t>Load - Voltage</t>
  </si>
  <si>
    <t>Load - Power</t>
  </si>
  <si>
    <t>Load - Current</t>
  </si>
  <si>
    <t>Battery -  Voltage</t>
  </si>
  <si>
    <t>Battery - mAH</t>
  </si>
  <si>
    <t>mAH</t>
  </si>
  <si>
    <t>Forward Voltage</t>
  </si>
  <si>
    <t>Forward Current</t>
  </si>
  <si>
    <t>Supply Voltage</t>
  </si>
  <si>
    <t>Resistor 1</t>
  </si>
  <si>
    <t>Resistor 2</t>
  </si>
  <si>
    <t>Resistor 3</t>
  </si>
  <si>
    <t>Resistor Power 1</t>
  </si>
  <si>
    <t>Resistor Power 2</t>
  </si>
  <si>
    <t>Resistor Power 3</t>
  </si>
  <si>
    <t>Battery - WH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</si>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</sst>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8" fontId="0" fillId="0" borderId="0" xfId="0" applyNumberFormat="1"/>
    <xf numFmtId="0" fontId="4" fillId="0" borderId="0" xfId="0" applyFont="1"/>
    <xf numFmtId="0" fontId="3" fillId="0" borderId="0" xfId="0" applyFont="1"/>
    <xf numFmtId="48" fontId="3" fillId="0" borderId="0" xfId="0" applyNumberFormat="1" applyFont="1"/>
    <xf numFmtId="48" fontId="2" fillId="3" borderId="1" xfId="2" applyNumberFormat="1"/>
    <xf numFmtId="48" fontId="1" fillId="2" borderId="1" xfId="1" applyNumberFormat="1"/>
    <xf numFmtId="9" fontId="2" fillId="3" borderId="1" xfId="2" applyNumberForma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H24" sqref="H24"/>
    </sheetView>
  </sheetViews>
  <sheetFormatPr defaultRowHeight="14.4" x14ac:dyDescent="0.3"/>
  <cols>
    <col min="1" max="1" width="24.77734375" customWidth="1"/>
    <col min="2" max="2" width="11.88671875" customWidth="1"/>
    <col min="3" max="3" width="8.88671875" style="1"/>
  </cols>
  <sheetData>
    <row r="1" spans="1:4" x14ac:dyDescent="0.3">
      <c r="A1" s="3" t="s">
        <v>3</v>
      </c>
      <c r="B1" s="3" t="s">
        <v>2</v>
      </c>
      <c r="C1" s="4" t="s">
        <v>0</v>
      </c>
      <c r="D1" s="3" t="s">
        <v>1</v>
      </c>
    </row>
    <row r="2" spans="1:4" x14ac:dyDescent="0.3">
      <c r="A2" t="s">
        <v>31</v>
      </c>
      <c r="B2" t="s">
        <v>15</v>
      </c>
      <c r="C2" s="6">
        <v>3.7</v>
      </c>
      <c r="D2" t="s">
        <v>7</v>
      </c>
    </row>
    <row r="3" spans="1:4" x14ac:dyDescent="0.3">
      <c r="A3" t="s">
        <v>32</v>
      </c>
      <c r="C3" s="6">
        <v>3000</v>
      </c>
      <c r="D3" t="s">
        <v>33</v>
      </c>
    </row>
    <row r="4" spans="1:4" x14ac:dyDescent="0.3">
      <c r="A4" t="s">
        <v>43</v>
      </c>
      <c r="C4" s="1">
        <f>C2*(C3/1000)</f>
        <v>11.100000000000001</v>
      </c>
      <c r="D4" t="s">
        <v>44</v>
      </c>
    </row>
    <row r="6" spans="1:4" x14ac:dyDescent="0.3">
      <c r="A6" t="s">
        <v>24</v>
      </c>
      <c r="B6" t="s">
        <v>25</v>
      </c>
      <c r="C6" s="6">
        <v>0.4</v>
      </c>
      <c r="D6" t="s">
        <v>6</v>
      </c>
    </row>
    <row r="7" spans="1:4" x14ac:dyDescent="0.3">
      <c r="A7" t="s">
        <v>12</v>
      </c>
      <c r="B7" t="s">
        <v>10</v>
      </c>
      <c r="C7" s="6">
        <v>49900</v>
      </c>
      <c r="D7" s="2" t="s">
        <v>14</v>
      </c>
    </row>
    <row r="8" spans="1:4" x14ac:dyDescent="0.3">
      <c r="A8" t="s">
        <v>13</v>
      </c>
      <c r="B8" t="s">
        <v>11</v>
      </c>
      <c r="C8" s="6">
        <v>1000</v>
      </c>
      <c r="D8" s="2" t="s">
        <v>14</v>
      </c>
    </row>
    <row r="9" spans="1:4" x14ac:dyDescent="0.3">
      <c r="A9" t="s">
        <v>9</v>
      </c>
      <c r="B9" t="s">
        <v>8</v>
      </c>
      <c r="C9" s="6">
        <v>0.2</v>
      </c>
      <c r="D9" t="s">
        <v>7</v>
      </c>
    </row>
    <row r="12" spans="1:4" x14ac:dyDescent="0.3">
      <c r="A12" t="s">
        <v>4</v>
      </c>
      <c r="C12" s="6">
        <v>0.06</v>
      </c>
      <c r="D12" t="s">
        <v>6</v>
      </c>
    </row>
    <row r="13" spans="1:4" x14ac:dyDescent="0.3">
      <c r="A13" t="s">
        <v>5</v>
      </c>
      <c r="C13" s="5">
        <f>C9*(C7+C8)/C8</f>
        <v>10.18</v>
      </c>
      <c r="D13" t="s">
        <v>7</v>
      </c>
    </row>
    <row r="14" spans="1:4" x14ac:dyDescent="0.3">
      <c r="A14" t="s">
        <v>19</v>
      </c>
      <c r="B14" t="s">
        <v>21</v>
      </c>
      <c r="C14" s="5">
        <f>C12*C13</f>
        <v>0.61080000000000001</v>
      </c>
      <c r="D14" t="s">
        <v>27</v>
      </c>
    </row>
    <row r="15" spans="1:4" x14ac:dyDescent="0.3">
      <c r="A15" t="s">
        <v>16</v>
      </c>
      <c r="B15" t="s">
        <v>23</v>
      </c>
      <c r="C15" s="6">
        <v>1</v>
      </c>
    </row>
    <row r="16" spans="1:4" x14ac:dyDescent="0.3">
      <c r="A16" t="s">
        <v>17</v>
      </c>
      <c r="C16" s="6">
        <v>0.13</v>
      </c>
      <c r="D16" t="s">
        <v>6</v>
      </c>
    </row>
    <row r="17" spans="1:4" x14ac:dyDescent="0.3">
      <c r="A17" t="s">
        <v>18</v>
      </c>
      <c r="C17" s="6">
        <v>2.85</v>
      </c>
      <c r="D17" t="s">
        <v>7</v>
      </c>
    </row>
    <row r="18" spans="1:4" x14ac:dyDescent="0.3">
      <c r="A18" t="s">
        <v>20</v>
      </c>
      <c r="B18" t="s">
        <v>22</v>
      </c>
      <c r="C18" s="5">
        <f>C15*C16*C17</f>
        <v>0.37050000000000005</v>
      </c>
      <c r="D18" t="s">
        <v>27</v>
      </c>
    </row>
    <row r="21" spans="1:4" x14ac:dyDescent="0.3">
      <c r="A21" t="s">
        <v>30</v>
      </c>
      <c r="C21" s="5">
        <f>C12+C16*C15</f>
        <v>0.19</v>
      </c>
      <c r="D21" t="s">
        <v>6</v>
      </c>
    </row>
    <row r="22" spans="1:4" x14ac:dyDescent="0.3">
      <c r="A22" t="s">
        <v>26</v>
      </c>
      <c r="C22" s="7">
        <f>1-C21/C6</f>
        <v>0.52500000000000002</v>
      </c>
    </row>
    <row r="23" spans="1:4" x14ac:dyDescent="0.3">
      <c r="A23" t="s">
        <v>28</v>
      </c>
      <c r="C23" s="5">
        <f>C9*(C7+C8)/C8</f>
        <v>10.18</v>
      </c>
      <c r="D23" t="s">
        <v>27</v>
      </c>
    </row>
    <row r="24" spans="1:4" x14ac:dyDescent="0.3">
      <c r="A24" t="s">
        <v>29</v>
      </c>
      <c r="C24" s="5">
        <f>C21*C23</f>
        <v>1.9341999999999999</v>
      </c>
      <c r="D24" t="s">
        <v>27</v>
      </c>
    </row>
  </sheetData>
  <conditionalFormatting sqref="C21">
    <cfRule type="cellIs" dxfId="0" priority="1" operator="greaterThan">
      <formula>$C$6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B7A-B708-450A-AAAD-C88DE5F06019}">
  <dimension ref="A1:D12"/>
  <sheetViews>
    <sheetView tabSelected="1" workbookViewId="0">
      <selection activeCell="K10" sqref="K10"/>
    </sheetView>
  </sheetViews>
  <sheetFormatPr defaultRowHeight="14.4" x14ac:dyDescent="0.3"/>
  <cols>
    <col min="1" max="1" width="17" customWidth="1"/>
  </cols>
  <sheetData>
    <row r="1" spans="1:4" x14ac:dyDescent="0.3">
      <c r="A1" s="3" t="s">
        <v>3</v>
      </c>
      <c r="B1" s="3" t="s">
        <v>2</v>
      </c>
      <c r="C1" s="4" t="s">
        <v>0</v>
      </c>
      <c r="D1" s="3" t="s">
        <v>1</v>
      </c>
    </row>
    <row r="2" spans="1:4" x14ac:dyDescent="0.3">
      <c r="A2" t="s">
        <v>34</v>
      </c>
      <c r="C2" s="8">
        <v>2.8</v>
      </c>
      <c r="D2" t="s">
        <v>7</v>
      </c>
    </row>
    <row r="3" spans="1:4" x14ac:dyDescent="0.3">
      <c r="A3" t="s">
        <v>35</v>
      </c>
      <c r="C3" s="8">
        <v>0.1</v>
      </c>
      <c r="D3" t="s">
        <v>6</v>
      </c>
    </row>
    <row r="4" spans="1:4" x14ac:dyDescent="0.3">
      <c r="A4" t="s">
        <v>36</v>
      </c>
      <c r="C4" s="8">
        <v>10.18</v>
      </c>
      <c r="D4" t="s">
        <v>7</v>
      </c>
    </row>
    <row r="6" spans="1:4" x14ac:dyDescent="0.3">
      <c r="A6" t="s">
        <v>37</v>
      </c>
      <c r="C6" s="9">
        <f>(C4-3*C2)/C3</f>
        <v>17.800000000000011</v>
      </c>
      <c r="D6" s="2" t="s">
        <v>14</v>
      </c>
    </row>
    <row r="7" spans="1:4" x14ac:dyDescent="0.3">
      <c r="A7" t="s">
        <v>38</v>
      </c>
      <c r="C7" s="9">
        <f>(C4-C2*2)/C3</f>
        <v>45.8</v>
      </c>
      <c r="D7" s="2" t="s">
        <v>14</v>
      </c>
    </row>
    <row r="8" spans="1:4" x14ac:dyDescent="0.3">
      <c r="A8" t="s">
        <v>39</v>
      </c>
      <c r="C8" s="9">
        <f>(C4-C2)/C3</f>
        <v>73.8</v>
      </c>
      <c r="D8" s="2" t="s">
        <v>14</v>
      </c>
    </row>
    <row r="10" spans="1:4" x14ac:dyDescent="0.3">
      <c r="A10" t="s">
        <v>40</v>
      </c>
      <c r="C10" s="9">
        <f>$C$3^2*C6</f>
        <v>0.17800000000000016</v>
      </c>
      <c r="D10" t="s">
        <v>27</v>
      </c>
    </row>
    <row r="11" spans="1:4" x14ac:dyDescent="0.3">
      <c r="A11" t="s">
        <v>41</v>
      </c>
      <c r="C11" s="9">
        <f t="shared" ref="C11:C12" si="0">$C$3^2*C7</f>
        <v>0.45800000000000007</v>
      </c>
      <c r="D11" t="s">
        <v>27</v>
      </c>
    </row>
    <row r="12" spans="1:4" x14ac:dyDescent="0.3">
      <c r="A12" t="s">
        <v>42</v>
      </c>
      <c r="C12" s="9">
        <f t="shared" si="0"/>
        <v>0.7380000000000001</v>
      </c>
      <c r="D12" t="s">
        <v>27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</vt:lpstr>
      <vt:lpstr>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Sean Lam</cp:lastModifiedBy>
  <dcterms:created xsi:type="dcterms:W3CDTF">2015-06-05T18:17:20Z</dcterms:created>
  <dcterms:modified xsi:type="dcterms:W3CDTF">2021-01-24T05:53:08Z</dcterms:modified>
</cp:coreProperties>
</file>