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Wetlands submission/"/>
    </mc:Choice>
  </mc:AlternateContent>
  <xr:revisionPtr revIDLastSave="0" documentId="13_ncr:1_{45B7CA98-F43F-B04C-987A-57196F082E73}" xr6:coauthVersionLast="45" xr6:coauthVersionMax="45" xr10:uidLastSave="{00000000-0000-0000-0000-000000000000}"/>
  <bookViews>
    <workbookView xWindow="360" yWindow="460" windowWidth="27640" windowHeight="15940" activeTab="11" xr2:uid="{022F9D5B-D4C8-CC46-ADF9-17A355A1B76F}"/>
  </bookViews>
  <sheets>
    <sheet name="Biomass" sheetId="1" r:id="rId1"/>
    <sheet name="SLA" sheetId="2" r:id="rId2"/>
    <sheet name="Chlorophyll" sheetId="3" r:id="rId3"/>
    <sheet name="SIR Slope" sheetId="4" r:id="rId4"/>
    <sheet name="PA SIR" sheetId="5" r:id="rId5"/>
    <sheet name="PAA SIR" sheetId="6" r:id="rId6"/>
    <sheet name="SP SIR" sheetId="7" r:id="rId7"/>
    <sheet name="Fungal" sheetId="8" r:id="rId8"/>
    <sheet name="Shoot Growth Rate" sheetId="9" r:id="rId9"/>
    <sheet name="Shoot Emergence Rate" sheetId="10" r:id="rId10"/>
    <sheet name="Direct Feedbacks" sheetId="11" r:id="rId11"/>
    <sheet name="Sheet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7" l="1"/>
  <c r="P33" i="7"/>
  <c r="O33" i="7"/>
  <c r="N33" i="7"/>
  <c r="Q32" i="7"/>
  <c r="P32" i="7"/>
  <c r="O32" i="7"/>
  <c r="N32" i="7"/>
  <c r="V31" i="7"/>
  <c r="Q31" i="7"/>
  <c r="P31" i="7"/>
  <c r="O31" i="7"/>
  <c r="N31" i="7"/>
  <c r="M31" i="7"/>
  <c r="L31" i="7"/>
  <c r="V30" i="7"/>
  <c r="Q30" i="7"/>
  <c r="P30" i="7"/>
  <c r="O30" i="7"/>
  <c r="N30" i="7"/>
  <c r="M30" i="7"/>
  <c r="L30" i="7"/>
  <c r="V29" i="7"/>
  <c r="Q29" i="7"/>
  <c r="P29" i="7"/>
  <c r="O29" i="7"/>
  <c r="N29" i="7"/>
  <c r="M29" i="7"/>
  <c r="L29" i="7"/>
  <c r="V28" i="7"/>
  <c r="Q28" i="7"/>
  <c r="P28" i="7"/>
  <c r="O28" i="7"/>
  <c r="N28" i="7"/>
  <c r="M28" i="7"/>
  <c r="L28" i="7"/>
  <c r="V27" i="7"/>
  <c r="Q27" i="7"/>
  <c r="P27" i="7"/>
  <c r="O27" i="7"/>
  <c r="N27" i="7"/>
  <c r="M27" i="7"/>
  <c r="L27" i="7"/>
  <c r="V26" i="7"/>
  <c r="Q26" i="7"/>
  <c r="P26" i="7"/>
  <c r="O26" i="7"/>
  <c r="N26" i="7"/>
  <c r="M26" i="7"/>
  <c r="L26" i="7"/>
  <c r="V25" i="7"/>
  <c r="Q25" i="7"/>
  <c r="P25" i="7"/>
  <c r="O25" i="7"/>
  <c r="N25" i="7"/>
  <c r="M25" i="7"/>
  <c r="L25" i="7"/>
  <c r="V24" i="7"/>
  <c r="Q24" i="7"/>
  <c r="P24" i="7"/>
  <c r="O24" i="7"/>
  <c r="N24" i="7"/>
  <c r="M24" i="7"/>
  <c r="L24" i="7"/>
  <c r="V23" i="7"/>
  <c r="Q23" i="7"/>
  <c r="P23" i="7"/>
  <c r="O23" i="7"/>
  <c r="N23" i="7"/>
  <c r="M23" i="7"/>
  <c r="L23" i="7"/>
  <c r="V22" i="7"/>
  <c r="Q22" i="7"/>
  <c r="P22" i="7"/>
  <c r="O22" i="7"/>
  <c r="N22" i="7"/>
  <c r="M22" i="7"/>
  <c r="L22" i="7"/>
  <c r="V21" i="7"/>
  <c r="Q21" i="7"/>
  <c r="P21" i="7"/>
  <c r="O21" i="7"/>
  <c r="N21" i="7"/>
  <c r="M21" i="7"/>
  <c r="L21" i="7"/>
  <c r="V20" i="7"/>
  <c r="Q20" i="7"/>
  <c r="P20" i="7"/>
  <c r="O20" i="7"/>
  <c r="N20" i="7"/>
  <c r="M20" i="7"/>
  <c r="L20" i="7"/>
  <c r="V19" i="7"/>
  <c r="Q19" i="7"/>
  <c r="P19" i="7"/>
  <c r="O19" i="7"/>
  <c r="N19" i="7"/>
  <c r="M19" i="7"/>
  <c r="L19" i="7"/>
  <c r="V18" i="7"/>
  <c r="Q18" i="7"/>
  <c r="P18" i="7"/>
  <c r="O18" i="7"/>
  <c r="N18" i="7"/>
  <c r="M18" i="7"/>
  <c r="L18" i="7"/>
  <c r="V17" i="7"/>
  <c r="Q17" i="7"/>
  <c r="P17" i="7"/>
  <c r="O17" i="7"/>
  <c r="N17" i="7"/>
  <c r="M17" i="7"/>
  <c r="L17" i="7"/>
  <c r="V16" i="7"/>
  <c r="Q16" i="7"/>
  <c r="P16" i="7"/>
  <c r="O16" i="7"/>
  <c r="N16" i="7"/>
  <c r="M16" i="7"/>
  <c r="L16" i="7"/>
  <c r="V15" i="7"/>
  <c r="Q15" i="7"/>
  <c r="P15" i="7"/>
  <c r="O15" i="7"/>
  <c r="N15" i="7"/>
  <c r="M15" i="7"/>
  <c r="L15" i="7"/>
  <c r="V14" i="7"/>
  <c r="Q14" i="7"/>
  <c r="P14" i="7"/>
  <c r="O14" i="7"/>
  <c r="N14" i="7"/>
  <c r="M14" i="7"/>
  <c r="L14" i="7"/>
  <c r="V13" i="7"/>
  <c r="Q13" i="7"/>
  <c r="P13" i="7"/>
  <c r="O13" i="7"/>
  <c r="N13" i="7"/>
  <c r="M13" i="7"/>
  <c r="L13" i="7"/>
  <c r="V12" i="7"/>
  <c r="Q12" i="7"/>
  <c r="P12" i="7"/>
  <c r="O12" i="7"/>
  <c r="N12" i="7"/>
  <c r="M12" i="7"/>
  <c r="L12" i="7"/>
  <c r="V11" i="7"/>
  <c r="Q11" i="7"/>
  <c r="P11" i="7"/>
  <c r="O11" i="7"/>
  <c r="N11" i="7"/>
  <c r="M11" i="7"/>
  <c r="L11" i="7"/>
  <c r="V10" i="7"/>
  <c r="Q10" i="7"/>
  <c r="P10" i="7"/>
  <c r="O10" i="7"/>
  <c r="N10" i="7"/>
  <c r="M10" i="7"/>
  <c r="L10" i="7"/>
  <c r="V9" i="7"/>
  <c r="Q9" i="7"/>
  <c r="P9" i="7"/>
  <c r="O9" i="7"/>
  <c r="N9" i="7"/>
  <c r="M9" i="7"/>
  <c r="L9" i="7"/>
  <c r="V8" i="7"/>
  <c r="Q8" i="7"/>
  <c r="P8" i="7"/>
  <c r="O8" i="7"/>
  <c r="N8" i="7"/>
  <c r="M8" i="7"/>
  <c r="L8" i="7"/>
  <c r="V7" i="7"/>
  <c r="Q7" i="7"/>
  <c r="P7" i="7"/>
  <c r="O7" i="7"/>
  <c r="N7" i="7"/>
  <c r="M7" i="7"/>
  <c r="L7" i="7"/>
  <c r="V6" i="7"/>
  <c r="Q6" i="7"/>
  <c r="P6" i="7"/>
  <c r="O6" i="7"/>
  <c r="N6" i="7"/>
  <c r="M6" i="7"/>
  <c r="L6" i="7"/>
  <c r="V5" i="7"/>
  <c r="Q5" i="7"/>
  <c r="P5" i="7"/>
  <c r="O5" i="7"/>
  <c r="N5" i="7"/>
  <c r="M5" i="7"/>
  <c r="L5" i="7"/>
  <c r="V4" i="7"/>
  <c r="Q4" i="7"/>
  <c r="P4" i="7"/>
  <c r="O4" i="7"/>
  <c r="N4" i="7"/>
  <c r="M4" i="7"/>
  <c r="L4" i="7"/>
  <c r="Z33" i="6"/>
  <c r="Y33" i="6"/>
  <c r="N33" i="6"/>
  <c r="M33" i="6"/>
  <c r="T33" i="6"/>
  <c r="Z32" i="6"/>
  <c r="Y32" i="6"/>
  <c r="N32" i="6"/>
  <c r="M32" i="6"/>
  <c r="R32" i="6"/>
  <c r="Z31" i="6"/>
  <c r="Y31" i="6"/>
  <c r="N31" i="6"/>
  <c r="M31" i="6"/>
  <c r="L31" i="6"/>
  <c r="R31" i="6" s="1"/>
  <c r="Z30" i="6"/>
  <c r="Y30" i="6"/>
  <c r="N30" i="6"/>
  <c r="M30" i="6"/>
  <c r="L30" i="6"/>
  <c r="R30" i="6" s="1"/>
  <c r="Z29" i="6"/>
  <c r="Y29" i="6"/>
  <c r="N29" i="6"/>
  <c r="M29" i="6"/>
  <c r="L29" i="6"/>
  <c r="Q29" i="6" s="1"/>
  <c r="Z28" i="6"/>
  <c r="Y28" i="6"/>
  <c r="N28" i="6"/>
  <c r="M28" i="6"/>
  <c r="L28" i="6"/>
  <c r="Q28" i="6" s="1"/>
  <c r="Z27" i="6"/>
  <c r="Y27" i="6"/>
  <c r="N27" i="6"/>
  <c r="M27" i="6"/>
  <c r="L27" i="6"/>
  <c r="T27" i="6" s="1"/>
  <c r="Z26" i="6"/>
  <c r="Y26" i="6"/>
  <c r="N26" i="6"/>
  <c r="M26" i="6"/>
  <c r="L26" i="6"/>
  <c r="Q26" i="6" s="1"/>
  <c r="Z25" i="6"/>
  <c r="Y25" i="6"/>
  <c r="N25" i="6"/>
  <c r="M25" i="6"/>
  <c r="L25" i="6"/>
  <c r="T25" i="6" s="1"/>
  <c r="Z24" i="6"/>
  <c r="Y24" i="6"/>
  <c r="N24" i="6"/>
  <c r="M24" i="6"/>
  <c r="L24" i="6"/>
  <c r="Q24" i="6" s="1"/>
  <c r="Z23" i="6"/>
  <c r="Y23" i="6"/>
  <c r="N23" i="6"/>
  <c r="M23" i="6"/>
  <c r="L23" i="6"/>
  <c r="T23" i="6" s="1"/>
  <c r="Z22" i="6"/>
  <c r="Y22" i="6"/>
  <c r="N22" i="6"/>
  <c r="M22" i="6"/>
  <c r="L22" i="6"/>
  <c r="T22" i="6" s="1"/>
  <c r="Z21" i="6"/>
  <c r="Y21" i="6"/>
  <c r="N21" i="6"/>
  <c r="M21" i="6"/>
  <c r="L21" i="6"/>
  <c r="Q21" i="6" s="1"/>
  <c r="Z20" i="6"/>
  <c r="Y20" i="6"/>
  <c r="N20" i="6"/>
  <c r="M20" i="6"/>
  <c r="L20" i="6"/>
  <c r="Q20" i="6" s="1"/>
  <c r="Z19" i="6"/>
  <c r="Y19" i="6"/>
  <c r="N19" i="6"/>
  <c r="M19" i="6"/>
  <c r="L19" i="6"/>
  <c r="T19" i="6" s="1"/>
  <c r="Z18" i="6"/>
  <c r="Y18" i="6"/>
  <c r="N18" i="6"/>
  <c r="M18" i="6"/>
  <c r="L18" i="6"/>
  <c r="T18" i="6" s="1"/>
  <c r="Z17" i="6"/>
  <c r="Y17" i="6"/>
  <c r="N17" i="6"/>
  <c r="M17" i="6"/>
  <c r="L17" i="6"/>
  <c r="T17" i="6" s="1"/>
  <c r="Z16" i="6"/>
  <c r="Y16" i="6"/>
  <c r="N16" i="6"/>
  <c r="M16" i="6"/>
  <c r="L16" i="6"/>
  <c r="Q16" i="6" s="1"/>
  <c r="Z15" i="6"/>
  <c r="Y15" i="6"/>
  <c r="N15" i="6"/>
  <c r="M15" i="6"/>
  <c r="L15" i="6"/>
  <c r="T15" i="6" s="1"/>
  <c r="Z14" i="6"/>
  <c r="Y14" i="6"/>
  <c r="N14" i="6"/>
  <c r="M14" i="6"/>
  <c r="L14" i="6"/>
  <c r="T14" i="6" s="1"/>
  <c r="Z13" i="6"/>
  <c r="Y13" i="6"/>
  <c r="N13" i="6"/>
  <c r="M13" i="6"/>
  <c r="L13" i="6"/>
  <c r="T13" i="6" s="1"/>
  <c r="Z12" i="6"/>
  <c r="Y12" i="6"/>
  <c r="N12" i="6"/>
  <c r="M12" i="6"/>
  <c r="L12" i="6"/>
  <c r="T12" i="6" s="1"/>
  <c r="Z11" i="6"/>
  <c r="Y11" i="6"/>
  <c r="N11" i="6"/>
  <c r="M11" i="6"/>
  <c r="L11" i="6"/>
  <c r="T11" i="6" s="1"/>
  <c r="Z10" i="6"/>
  <c r="Y10" i="6"/>
  <c r="N10" i="6"/>
  <c r="M10" i="6"/>
  <c r="L10" i="6"/>
  <c r="P10" i="6" s="1"/>
  <c r="Z9" i="6"/>
  <c r="Y9" i="6"/>
  <c r="N9" i="6"/>
  <c r="M9" i="6"/>
  <c r="L9" i="6"/>
  <c r="R9" i="6" s="1"/>
  <c r="Z8" i="6"/>
  <c r="Y8" i="6"/>
  <c r="N8" i="6"/>
  <c r="M8" i="6"/>
  <c r="L8" i="6"/>
  <c r="Q8" i="6" s="1"/>
  <c r="Z7" i="6"/>
  <c r="Y7" i="6"/>
  <c r="N7" i="6"/>
  <c r="M7" i="6"/>
  <c r="L7" i="6"/>
  <c r="T7" i="6" s="1"/>
  <c r="Z6" i="6"/>
  <c r="Y6" i="6"/>
  <c r="N6" i="6"/>
  <c r="M6" i="6"/>
  <c r="L6" i="6"/>
  <c r="S6" i="6" s="1"/>
  <c r="Z5" i="6"/>
  <c r="Y5" i="6"/>
  <c r="N5" i="6"/>
  <c r="M5" i="6"/>
  <c r="L5" i="6"/>
  <c r="R5" i="6" s="1"/>
  <c r="Z4" i="6"/>
  <c r="Y4" i="6"/>
  <c r="N4" i="6"/>
  <c r="M4" i="6"/>
  <c r="L4" i="6"/>
  <c r="Q4" i="6" s="1"/>
  <c r="N33" i="5"/>
  <c r="M33" i="5"/>
  <c r="Y32" i="5"/>
  <c r="N32" i="5"/>
  <c r="M32" i="5"/>
  <c r="L32" i="5"/>
  <c r="Y31" i="5"/>
  <c r="N31" i="5"/>
  <c r="M31" i="5"/>
  <c r="L31" i="5"/>
  <c r="Y30" i="5"/>
  <c r="N30" i="5"/>
  <c r="M30" i="5"/>
  <c r="L30" i="5"/>
  <c r="Y29" i="5"/>
  <c r="N29" i="5"/>
  <c r="M29" i="5"/>
  <c r="L29" i="5"/>
  <c r="Y28" i="5"/>
  <c r="N28" i="5"/>
  <c r="M28" i="5"/>
  <c r="L28" i="5"/>
  <c r="Y27" i="5"/>
  <c r="N27" i="5"/>
  <c r="M27" i="5"/>
  <c r="L27" i="5"/>
  <c r="Y26" i="5"/>
  <c r="N26" i="5"/>
  <c r="M26" i="5"/>
  <c r="L26" i="5"/>
  <c r="Y25" i="5"/>
  <c r="N25" i="5"/>
  <c r="M25" i="5"/>
  <c r="L25" i="5"/>
  <c r="Y24" i="5"/>
  <c r="N24" i="5"/>
  <c r="M24" i="5"/>
  <c r="L24" i="5"/>
  <c r="Y23" i="5"/>
  <c r="N23" i="5"/>
  <c r="M23" i="5"/>
  <c r="L23" i="5"/>
  <c r="Y22" i="5"/>
  <c r="N22" i="5"/>
  <c r="M22" i="5"/>
  <c r="L22" i="5"/>
  <c r="Y21" i="5"/>
  <c r="N21" i="5"/>
  <c r="M21" i="5"/>
  <c r="L21" i="5"/>
  <c r="Y20" i="5"/>
  <c r="N20" i="5"/>
  <c r="M20" i="5"/>
  <c r="L20" i="5"/>
  <c r="Y19" i="5"/>
  <c r="N19" i="5"/>
  <c r="M19" i="5"/>
  <c r="L19" i="5"/>
  <c r="Y18" i="5"/>
  <c r="N18" i="5"/>
  <c r="M18" i="5"/>
  <c r="L18" i="5"/>
  <c r="Y17" i="5"/>
  <c r="N17" i="5"/>
  <c r="M17" i="5"/>
  <c r="L17" i="5"/>
  <c r="Y16" i="5"/>
  <c r="N16" i="5"/>
  <c r="M16" i="5"/>
  <c r="L16" i="5"/>
  <c r="Y15" i="5"/>
  <c r="N15" i="5"/>
  <c r="M15" i="5"/>
  <c r="L15" i="5"/>
  <c r="Y14" i="5"/>
  <c r="N14" i="5"/>
  <c r="M14" i="5"/>
  <c r="L14" i="5"/>
  <c r="Y13" i="5"/>
  <c r="N13" i="5"/>
  <c r="M13" i="5"/>
  <c r="L13" i="5"/>
  <c r="Y12" i="5"/>
  <c r="N12" i="5"/>
  <c r="M12" i="5"/>
  <c r="L12" i="5"/>
  <c r="Y11" i="5"/>
  <c r="N11" i="5"/>
  <c r="M11" i="5"/>
  <c r="L11" i="5"/>
  <c r="Y10" i="5"/>
  <c r="N10" i="5"/>
  <c r="M10" i="5"/>
  <c r="L10" i="5"/>
  <c r="Y9" i="5"/>
  <c r="N9" i="5"/>
  <c r="M9" i="5"/>
  <c r="L9" i="5"/>
  <c r="Y8" i="5"/>
  <c r="N8" i="5"/>
  <c r="M8" i="5"/>
  <c r="L8" i="5"/>
  <c r="Y7" i="5"/>
  <c r="N7" i="5"/>
  <c r="M7" i="5"/>
  <c r="L7" i="5"/>
  <c r="Y6" i="5"/>
  <c r="N6" i="5"/>
  <c r="M6" i="5"/>
  <c r="L6" i="5"/>
  <c r="Y5" i="5"/>
  <c r="N5" i="5"/>
  <c r="M5" i="5"/>
  <c r="L5" i="5"/>
  <c r="O5" i="6" l="1"/>
  <c r="O24" i="6"/>
  <c r="O7" i="6"/>
  <c r="O4" i="6"/>
  <c r="O16" i="6"/>
  <c r="O33" i="6"/>
  <c r="S4" i="6"/>
  <c r="S8" i="6"/>
  <c r="R11" i="6"/>
  <c r="R14" i="6"/>
  <c r="R33" i="6"/>
  <c r="S7" i="6"/>
  <c r="Q18" i="6"/>
  <c r="Q15" i="6"/>
  <c r="Q19" i="6"/>
  <c r="R22" i="6"/>
  <c r="R27" i="6"/>
  <c r="S11" i="6"/>
  <c r="S14" i="6"/>
  <c r="R15" i="6"/>
  <c r="R16" i="6"/>
  <c r="R19" i="6"/>
  <c r="Q30" i="6"/>
  <c r="S33" i="6"/>
  <c r="R4" i="6"/>
  <c r="S5" i="6"/>
  <c r="Q7" i="6"/>
  <c r="O8" i="6"/>
  <c r="O9" i="6"/>
  <c r="O11" i="6"/>
  <c r="O14" i="6"/>
  <c r="S15" i="6"/>
  <c r="S16" i="6"/>
  <c r="S19" i="6"/>
  <c r="Q23" i="6"/>
  <c r="R24" i="6"/>
  <c r="R7" i="6"/>
  <c r="R8" i="6"/>
  <c r="S9" i="6"/>
  <c r="Q11" i="6"/>
  <c r="Q14" i="6"/>
  <c r="O15" i="6"/>
  <c r="O19" i="6"/>
  <c r="Q22" i="6"/>
  <c r="R23" i="6"/>
  <c r="S24" i="6"/>
  <c r="Q27" i="6"/>
  <c r="Q31" i="6"/>
  <c r="Q33" i="6"/>
  <c r="P6" i="6"/>
  <c r="T6" i="6"/>
  <c r="T10" i="6"/>
  <c r="P5" i="6"/>
  <c r="T5" i="6"/>
  <c r="Q10" i="6"/>
  <c r="P4" i="6"/>
  <c r="T4" i="6"/>
  <c r="R6" i="6"/>
  <c r="P8" i="6"/>
  <c r="T8" i="6"/>
  <c r="Q9" i="6"/>
  <c r="R10" i="6"/>
  <c r="R12" i="6"/>
  <c r="R13" i="6"/>
  <c r="P16" i="6"/>
  <c r="T16" i="6"/>
  <c r="Q17" i="6"/>
  <c r="R18" i="6"/>
  <c r="R20" i="6"/>
  <c r="R21" i="6"/>
  <c r="O22" i="6"/>
  <c r="S22" i="6"/>
  <c r="O23" i="6"/>
  <c r="S23" i="6"/>
  <c r="P24" i="6"/>
  <c r="T24" i="6"/>
  <c r="Q25" i="6"/>
  <c r="R26" i="6"/>
  <c r="O27" i="6"/>
  <c r="S27" i="6"/>
  <c r="R28" i="6"/>
  <c r="R29" i="6"/>
  <c r="O30" i="6"/>
  <c r="S30" i="6"/>
  <c r="O31" i="6"/>
  <c r="S31" i="6"/>
  <c r="O32" i="6"/>
  <c r="S32" i="6"/>
  <c r="P33" i="6"/>
  <c r="Q6" i="6"/>
  <c r="P9" i="6"/>
  <c r="T9" i="6"/>
  <c r="Q12" i="6"/>
  <c r="Q13" i="6"/>
  <c r="Q5" i="6"/>
  <c r="O6" i="6"/>
  <c r="P7" i="6"/>
  <c r="O10" i="6"/>
  <c r="S10" i="6"/>
  <c r="P11" i="6"/>
  <c r="O12" i="6"/>
  <c r="S12" i="6"/>
  <c r="O13" i="6"/>
  <c r="S13" i="6"/>
  <c r="P14" i="6"/>
  <c r="P15" i="6"/>
  <c r="R17" i="6"/>
  <c r="O18" i="6"/>
  <c r="S18" i="6"/>
  <c r="P19" i="6"/>
  <c r="O20" i="6"/>
  <c r="S20" i="6"/>
  <c r="O21" i="6"/>
  <c r="S21" i="6"/>
  <c r="P22" i="6"/>
  <c r="P23" i="6"/>
  <c r="R25" i="6"/>
  <c r="O26" i="6"/>
  <c r="S26" i="6"/>
  <c r="P27" i="6"/>
  <c r="O28" i="6"/>
  <c r="S28" i="6"/>
  <c r="O29" i="6"/>
  <c r="S29" i="6"/>
  <c r="P30" i="6"/>
  <c r="T30" i="6"/>
  <c r="P31" i="6"/>
  <c r="T31" i="6"/>
  <c r="P32" i="6"/>
  <c r="T32" i="6"/>
  <c r="P12" i="6"/>
  <c r="P13" i="6"/>
  <c r="O17" i="6"/>
  <c r="S17" i="6"/>
  <c r="P18" i="6"/>
  <c r="P20" i="6"/>
  <c r="T20" i="6"/>
  <c r="P21" i="6"/>
  <c r="T21" i="6"/>
  <c r="O25" i="6"/>
  <c r="S25" i="6"/>
  <c r="P26" i="6"/>
  <c r="T26" i="6"/>
  <c r="P28" i="6"/>
  <c r="T28" i="6"/>
  <c r="P29" i="6"/>
  <c r="T29" i="6"/>
  <c r="Q32" i="6"/>
  <c r="P17" i="6"/>
  <c r="P25" i="6"/>
  <c r="F164" i="2" l="1"/>
  <c r="F163" i="2"/>
  <c r="F162" i="2"/>
  <c r="F161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245" i="1" l="1"/>
  <c r="F244" i="1"/>
  <c r="F243" i="1"/>
  <c r="F242" i="1"/>
  <c r="D240" i="1"/>
  <c r="F240" i="1" s="1"/>
  <c r="F239" i="1"/>
  <c r="F238" i="1"/>
  <c r="F237" i="1"/>
  <c r="F236" i="1"/>
  <c r="D236" i="1"/>
  <c r="F235" i="1"/>
  <c r="F234" i="1"/>
  <c r="F233" i="1"/>
  <c r="F232" i="1"/>
  <c r="D231" i="1"/>
  <c r="F231" i="1" s="1"/>
  <c r="F230" i="1"/>
  <c r="F229" i="1"/>
  <c r="F228" i="1"/>
  <c r="F227" i="1"/>
  <c r="D226" i="1"/>
  <c r="F226" i="1" s="1"/>
  <c r="F225" i="1"/>
  <c r="F224" i="1"/>
  <c r="F223" i="1"/>
  <c r="F222" i="1"/>
  <c r="D222" i="1"/>
  <c r="D221" i="1"/>
  <c r="F221" i="1" s="1"/>
  <c r="F220" i="1"/>
  <c r="F219" i="1"/>
  <c r="F218" i="1"/>
  <c r="F217" i="1"/>
  <c r="F216" i="1"/>
  <c r="D215" i="1"/>
  <c r="F215" i="1" s="1"/>
  <c r="F214" i="1"/>
  <c r="F213" i="1"/>
  <c r="D212" i="1"/>
  <c r="F212" i="1" s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D184" i="1"/>
  <c r="F184" i="1" s="1"/>
  <c r="F183" i="1"/>
  <c r="F182" i="1"/>
  <c r="F181" i="1"/>
  <c r="F180" i="1"/>
  <c r="D179" i="1"/>
  <c r="F179" i="1" s="1"/>
  <c r="F178" i="1"/>
  <c r="F177" i="1"/>
  <c r="D176" i="1"/>
  <c r="F176" i="1" s="1"/>
  <c r="F175" i="1"/>
  <c r="D175" i="1"/>
  <c r="F174" i="1"/>
  <c r="F173" i="1"/>
  <c r="D173" i="1"/>
  <c r="D172" i="1"/>
  <c r="F172" i="1" s="1"/>
  <c r="F171" i="1"/>
  <c r="D170" i="1"/>
  <c r="F170" i="1" s="1"/>
  <c r="F169" i="1"/>
  <c r="F168" i="1"/>
  <c r="F167" i="1"/>
  <c r="D166" i="1"/>
  <c r="F166" i="1" s="1"/>
  <c r="F165" i="1"/>
  <c r="F164" i="1" l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D149" i="1"/>
  <c r="F149" i="1" s="1"/>
  <c r="F148" i="1"/>
  <c r="F147" i="1"/>
  <c r="F146" i="1"/>
  <c r="F145" i="1"/>
  <c r="D145" i="1"/>
  <c r="F144" i="1"/>
  <c r="F143" i="1"/>
  <c r="F142" i="1"/>
  <c r="F141" i="1"/>
  <c r="F140" i="1"/>
  <c r="D139" i="1"/>
  <c r="F139" i="1" s="1"/>
  <c r="F138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 l="1"/>
  <c r="F104" i="1"/>
  <c r="F103" i="1"/>
  <c r="F102" i="1"/>
  <c r="F101" i="1"/>
  <c r="F100" i="1"/>
  <c r="D99" i="1"/>
  <c r="F99" i="1" s="1"/>
  <c r="D98" i="1"/>
  <c r="F98" i="1" s="1"/>
  <c r="F97" i="1"/>
  <c r="D96" i="1"/>
  <c r="F96" i="1" s="1"/>
  <c r="F95" i="1"/>
  <c r="F94" i="1"/>
  <c r="F93" i="1"/>
  <c r="F92" i="1"/>
  <c r="F91" i="1"/>
  <c r="D90" i="1"/>
  <c r="F90" i="1" s="1"/>
  <c r="F89" i="1"/>
  <c r="D88" i="1"/>
  <c r="F88" i="1" s="1"/>
  <c r="F86" i="1"/>
  <c r="F85" i="1"/>
  <c r="F84" i="1"/>
  <c r="F83" i="1" l="1"/>
  <c r="F82" i="1"/>
  <c r="F81" i="1"/>
  <c r="F80" i="1"/>
  <c r="F79" i="1"/>
  <c r="F78" i="1"/>
  <c r="D77" i="1"/>
  <c r="F77" i="1" s="1"/>
  <c r="F76" i="1"/>
  <c r="F75" i="1"/>
  <c r="F74" i="1"/>
  <c r="D73" i="1"/>
  <c r="F73" i="1" s="1"/>
  <c r="F72" i="1"/>
  <c r="D71" i="1"/>
  <c r="F71" i="1" s="1"/>
  <c r="F4" i="1"/>
  <c r="F5" i="1"/>
  <c r="F6" i="1"/>
  <c r="F7" i="1"/>
  <c r="F8" i="1"/>
  <c r="F9" i="1"/>
  <c r="F10" i="1"/>
  <c r="F11" i="1"/>
  <c r="F12" i="1"/>
  <c r="F13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1" i="1"/>
  <c r="F63" i="1"/>
  <c r="F64" i="1"/>
  <c r="F65" i="1"/>
  <c r="F66" i="1"/>
  <c r="F67" i="1"/>
  <c r="F68" i="1"/>
  <c r="F69" i="1"/>
  <c r="F70" i="1"/>
  <c r="F3" i="1"/>
  <c r="D67" i="1"/>
  <c r="D64" i="1"/>
  <c r="D62" i="1"/>
  <c r="F62" i="1" s="1"/>
  <c r="D60" i="1"/>
  <c r="F60" i="1" s="1"/>
  <c r="D50" i="1"/>
  <c r="F50" i="1" s="1"/>
  <c r="D34" i="1"/>
  <c r="D27" i="1"/>
  <c r="D18" i="1"/>
  <c r="F18" i="1" s="1"/>
  <c r="D14" i="1"/>
  <c r="F14" i="1" s="1"/>
</calcChain>
</file>

<file path=xl/sharedStrings.xml><?xml version="1.0" encoding="utf-8"?>
<sst xmlns="http://schemas.openxmlformats.org/spreadsheetml/2006/main" count="4440" uniqueCount="331">
  <si>
    <t>Plant Species</t>
  </si>
  <si>
    <t>Conditioning Species</t>
  </si>
  <si>
    <t>PA</t>
  </si>
  <si>
    <t>PAA</t>
  </si>
  <si>
    <t>ID</t>
  </si>
  <si>
    <t>PA(PAA)1</t>
  </si>
  <si>
    <t>PA(PAA)2</t>
  </si>
  <si>
    <t>PA(PAA)3</t>
  </si>
  <si>
    <t>PA(PAA)4</t>
  </si>
  <si>
    <t>PA(PAA)5</t>
  </si>
  <si>
    <t>PA(PAA)6</t>
  </si>
  <si>
    <t>PA(PAA)7</t>
  </si>
  <si>
    <t>PA(PAA)8</t>
  </si>
  <si>
    <t>PA(PAA)9</t>
  </si>
  <si>
    <t>PA(PAA)10</t>
  </si>
  <si>
    <t>PA(PAA)11</t>
  </si>
  <si>
    <t>PA(PAA)12</t>
  </si>
  <si>
    <t>PA(PAA)13</t>
  </si>
  <si>
    <t>PA(PAA)14</t>
  </si>
  <si>
    <t>PA(PAA)15</t>
  </si>
  <si>
    <t>PA(PAA)16</t>
  </si>
  <si>
    <t>PA(PAA)17</t>
  </si>
  <si>
    <t>PA(PAA)18</t>
  </si>
  <si>
    <t>PA(PAA)19</t>
  </si>
  <si>
    <t>PA(PAA)20</t>
  </si>
  <si>
    <t>PA(PAA)21</t>
  </si>
  <si>
    <t>PA(PAA)22</t>
  </si>
  <si>
    <t>Aboveground Biomass (g)</t>
  </si>
  <si>
    <t>x</t>
  </si>
  <si>
    <t>PA(SP)1</t>
  </si>
  <si>
    <t>PA(SP)2</t>
  </si>
  <si>
    <t>PA(SP)3</t>
  </si>
  <si>
    <t>PA(SP)4</t>
  </si>
  <si>
    <t>PA(SP)5</t>
  </si>
  <si>
    <t>PA(SP)6</t>
  </si>
  <si>
    <t>PA(SP)7</t>
  </si>
  <si>
    <t>PA(SP)8</t>
  </si>
  <si>
    <t>PA(SP)9</t>
  </si>
  <si>
    <t>PA(SP)10</t>
  </si>
  <si>
    <t>PA(SP)11</t>
  </si>
  <si>
    <t>PA(SP)12</t>
  </si>
  <si>
    <t>PA(SP)13</t>
  </si>
  <si>
    <t>PA(SP)14</t>
  </si>
  <si>
    <t>PA(SP)15</t>
  </si>
  <si>
    <t>PA(SP)16</t>
  </si>
  <si>
    <t>PA(SP)17</t>
  </si>
  <si>
    <t>PA(SP)18</t>
  </si>
  <si>
    <t>PA(SP)19</t>
  </si>
  <si>
    <t>PA(SP)20</t>
  </si>
  <si>
    <t>PA(SP)21</t>
  </si>
  <si>
    <t>PA(SP)22</t>
  </si>
  <si>
    <t>PA(SP)23</t>
  </si>
  <si>
    <t>PA(SP)24</t>
  </si>
  <si>
    <t>SP</t>
  </si>
  <si>
    <t>PA(PA)1</t>
  </si>
  <si>
    <t>PA(PA)2</t>
  </si>
  <si>
    <t>PA(PA)3</t>
  </si>
  <si>
    <t>PA(PA)4</t>
  </si>
  <si>
    <t>PA(PA)5</t>
  </si>
  <si>
    <t>PA(PA)6</t>
  </si>
  <si>
    <t>PA(PA)7</t>
  </si>
  <si>
    <t>PA(PA)8</t>
  </si>
  <si>
    <t>PA(PA)9</t>
  </si>
  <si>
    <t>PA(PA)10</t>
  </si>
  <si>
    <t>PA(PA)11</t>
  </si>
  <si>
    <t>PA(PA)12</t>
  </si>
  <si>
    <t>PA(PA)13</t>
  </si>
  <si>
    <t>PA(PA)14</t>
  </si>
  <si>
    <t>PA(PA)15</t>
  </si>
  <si>
    <t>PA(PA)16</t>
  </si>
  <si>
    <t>PA(PA)17</t>
  </si>
  <si>
    <t>PA(PA)18</t>
  </si>
  <si>
    <t>PA(PA)19</t>
  </si>
  <si>
    <t>PA(PA)20</t>
  </si>
  <si>
    <t>PA(PA)21</t>
  </si>
  <si>
    <t>PA(PA)22</t>
  </si>
  <si>
    <t>Belowground Biomass (g)</t>
  </si>
  <si>
    <t>Total Biomass (g)</t>
  </si>
  <si>
    <t>PA(STER)1</t>
  </si>
  <si>
    <t>PA(STER)2</t>
  </si>
  <si>
    <t>PA(STER)3</t>
  </si>
  <si>
    <t>PA(STER)4</t>
  </si>
  <si>
    <t>PA(STER)5</t>
  </si>
  <si>
    <t>PA(STER)6</t>
  </si>
  <si>
    <t>PA(STER)7</t>
  </si>
  <si>
    <t>PA(STER)8</t>
  </si>
  <si>
    <t>PA(STER)9</t>
  </si>
  <si>
    <t>PA(STER)10</t>
  </si>
  <si>
    <t>PA(STER)11</t>
  </si>
  <si>
    <t>PA(STER)12</t>
  </si>
  <si>
    <t>PA(STER)13</t>
  </si>
  <si>
    <t>STER</t>
  </si>
  <si>
    <t>SP(PAA)1</t>
  </si>
  <si>
    <t>SP(PAA)2</t>
  </si>
  <si>
    <t>SP(PAA)3</t>
  </si>
  <si>
    <t>SP(PAA)4</t>
  </si>
  <si>
    <t>SP(PAA)5</t>
  </si>
  <si>
    <t>SP(PAA)6</t>
  </si>
  <si>
    <t>SP(PAA)7</t>
  </si>
  <si>
    <t>SP(PAA)8</t>
  </si>
  <si>
    <t>SP(PAA)9</t>
  </si>
  <si>
    <t>SP(PAA)10</t>
  </si>
  <si>
    <t>SP(PAA)11</t>
  </si>
  <si>
    <t>SP(PAA)12</t>
  </si>
  <si>
    <t>SP(PAA)13</t>
  </si>
  <si>
    <t>SP(PAA)14</t>
  </si>
  <si>
    <t>SP(PAA)15</t>
  </si>
  <si>
    <t>SP(PAA)16</t>
  </si>
  <si>
    <t>SP(PAA)17</t>
  </si>
  <si>
    <t>SP(PAA)18</t>
  </si>
  <si>
    <t>SP(PAA)19</t>
  </si>
  <si>
    <t>SP(PAA)20</t>
  </si>
  <si>
    <t>SP(PAA)21</t>
  </si>
  <si>
    <t>SP(PAA)22</t>
  </si>
  <si>
    <t>SP(SP)1</t>
  </si>
  <si>
    <t>SP(SP)2</t>
  </si>
  <si>
    <t>SP(SP)3</t>
  </si>
  <si>
    <t>SP(SP)4</t>
  </si>
  <si>
    <t>SP(SP)5</t>
  </si>
  <si>
    <t>SP(SP)6</t>
  </si>
  <si>
    <t>SP(SP)7</t>
  </si>
  <si>
    <t>SP(SP)8</t>
  </si>
  <si>
    <t>SP(SP)9</t>
  </si>
  <si>
    <t>SP(SP)10</t>
  </si>
  <si>
    <t>SP(SP)11</t>
  </si>
  <si>
    <t>SP(SP)12</t>
  </si>
  <si>
    <t>SP(SP)13</t>
  </si>
  <si>
    <t>SP(SP)14</t>
  </si>
  <si>
    <t>SP(SP)15</t>
  </si>
  <si>
    <t>SP(SP)16</t>
  </si>
  <si>
    <t>SP(SP)17</t>
  </si>
  <si>
    <t>SP(SP)18</t>
  </si>
  <si>
    <t>SP(SP)19</t>
  </si>
  <si>
    <t>SP(SP)20</t>
  </si>
  <si>
    <t>SP(SP)21</t>
  </si>
  <si>
    <t>SP(SP)22</t>
  </si>
  <si>
    <t>SP(SP)23</t>
  </si>
  <si>
    <t>SP(SP)24</t>
  </si>
  <si>
    <t>SP(PA)1</t>
  </si>
  <si>
    <t>SP(PA)2</t>
  </si>
  <si>
    <t>SP(PA)3</t>
  </si>
  <si>
    <t>SP(PA)4</t>
  </si>
  <si>
    <t>SP(PA)5</t>
  </si>
  <si>
    <t>SP(PA)6</t>
  </si>
  <si>
    <t>SP(PA)7</t>
  </si>
  <si>
    <t>SP(PA)8</t>
  </si>
  <si>
    <t>SP(PA)9</t>
  </si>
  <si>
    <t>SP(PA)10</t>
  </si>
  <si>
    <t>SP(PA)11</t>
  </si>
  <si>
    <t>SP(PA)12</t>
  </si>
  <si>
    <t>SP(PA)13</t>
  </si>
  <si>
    <t>SP(PA)14</t>
  </si>
  <si>
    <t>SP(PA)15</t>
  </si>
  <si>
    <t>SP(PA)16</t>
  </si>
  <si>
    <t>SP(PA)17</t>
  </si>
  <si>
    <t>SP(PA)18</t>
  </si>
  <si>
    <t>SP(PA)19</t>
  </si>
  <si>
    <t>SP(PA)20</t>
  </si>
  <si>
    <t>SP(PA)21</t>
  </si>
  <si>
    <t>SP(PA)22</t>
  </si>
  <si>
    <t>SP(STER)1</t>
  </si>
  <si>
    <t>SP(STER)2</t>
  </si>
  <si>
    <t>SP(STER)3</t>
  </si>
  <si>
    <t>SP(STER)4</t>
  </si>
  <si>
    <t>SP(STER)5</t>
  </si>
  <si>
    <t>SP(STER)6</t>
  </si>
  <si>
    <t>SP(STER)7</t>
  </si>
  <si>
    <t>SP(STER)8</t>
  </si>
  <si>
    <t>SP(STER)9</t>
  </si>
  <si>
    <t>SP(STER)10</t>
  </si>
  <si>
    <t>SP(STER)11</t>
  </si>
  <si>
    <t>SP(STER)12</t>
  </si>
  <si>
    <t>SP(STER)13</t>
  </si>
  <si>
    <t>PAA(PAA)1</t>
  </si>
  <si>
    <t>PAA(PAA)2</t>
  </si>
  <si>
    <t>PAA(PAA)3</t>
  </si>
  <si>
    <t>PAA(PAA)4</t>
  </si>
  <si>
    <t>PAA(PAA)5</t>
  </si>
  <si>
    <t>PAA(PAA)6</t>
  </si>
  <si>
    <t>PAA(PAA)7</t>
  </si>
  <si>
    <t>PAA(PAA)8</t>
  </si>
  <si>
    <t>PAA(PAA)9</t>
  </si>
  <si>
    <t>PAA(PAA)10</t>
  </si>
  <si>
    <t>PAA(PAA)11</t>
  </si>
  <si>
    <t>PAA(PAA)12</t>
  </si>
  <si>
    <t>PAA(PAA)13</t>
  </si>
  <si>
    <t>PAA(PAA)14</t>
  </si>
  <si>
    <t>PAA(PAA)15</t>
  </si>
  <si>
    <t>PAA(PAA)16</t>
  </si>
  <si>
    <t>PAA(PAA)17</t>
  </si>
  <si>
    <t>PAA(PAA)18</t>
  </si>
  <si>
    <t>PAA(PAA)19</t>
  </si>
  <si>
    <t>PAA(PAA)20</t>
  </si>
  <si>
    <t>PAA(PAA)21</t>
  </si>
  <si>
    <t>PAA(PAA)22</t>
  </si>
  <si>
    <t>PAA(SP)1</t>
  </si>
  <si>
    <t>PAA(SP)2</t>
  </si>
  <si>
    <t>PAA(SP)3</t>
  </si>
  <si>
    <t>PAA(SP)4</t>
  </si>
  <si>
    <t>PAA(SP)5</t>
  </si>
  <si>
    <t>PAA(SP)6</t>
  </si>
  <si>
    <t>PAA(SP)7</t>
  </si>
  <si>
    <t>PAA(SP)8</t>
  </si>
  <si>
    <t>PAA(SP)9</t>
  </si>
  <si>
    <t>PAA(SP)10</t>
  </si>
  <si>
    <t>PAA(SP)11</t>
  </si>
  <si>
    <t>PAA(SP)12</t>
  </si>
  <si>
    <t>PAA(SP)13</t>
  </si>
  <si>
    <t>PAA(SP)14</t>
  </si>
  <si>
    <t>PAA(SP)15</t>
  </si>
  <si>
    <t>PAA(SP)16</t>
  </si>
  <si>
    <t>PAA(SP)17</t>
  </si>
  <si>
    <t>PAA(SP)18</t>
  </si>
  <si>
    <t>PAA(SP)19</t>
  </si>
  <si>
    <t>PAA(SP)20</t>
  </si>
  <si>
    <t>PAA(SP)21</t>
  </si>
  <si>
    <t>PAA(SP)22</t>
  </si>
  <si>
    <t>PAA(SP)23</t>
  </si>
  <si>
    <t>PAA(SP)24</t>
  </si>
  <si>
    <t>PAA(PA)1</t>
  </si>
  <si>
    <t>PAA(PA)2</t>
  </si>
  <si>
    <t>PAA(PA)3</t>
  </si>
  <si>
    <t>PAA(PA)4</t>
  </si>
  <si>
    <t>PAA(PA)5</t>
  </si>
  <si>
    <t>PAA(PA)6</t>
  </si>
  <si>
    <t>PAA(PA)7</t>
  </si>
  <si>
    <t>PAA(PA)8</t>
  </si>
  <si>
    <t>PAA(PA)9</t>
  </si>
  <si>
    <t>PAA(PA)10</t>
  </si>
  <si>
    <t>PAA(PA)11</t>
  </si>
  <si>
    <t>PAA(PA)12</t>
  </si>
  <si>
    <t>PAA(PA)13</t>
  </si>
  <si>
    <t>PAA(PA)14</t>
  </si>
  <si>
    <t>PAA(PA)15</t>
  </si>
  <si>
    <t>PAA(PA)16</t>
  </si>
  <si>
    <t>PAA(PA)17</t>
  </si>
  <si>
    <t>PAA(PA)18</t>
  </si>
  <si>
    <t>PAA(PA)19</t>
  </si>
  <si>
    <t>PAA(PA)20</t>
  </si>
  <si>
    <t>PAA(PA)21</t>
  </si>
  <si>
    <t>PAA(PA)22</t>
  </si>
  <si>
    <t>PAA(STER)1</t>
  </si>
  <si>
    <t>PAA(STER)2</t>
  </si>
  <si>
    <t>PAA(STER)3</t>
  </si>
  <si>
    <t>PAA(STER)4</t>
  </si>
  <si>
    <t>PAA(STER)5</t>
  </si>
  <si>
    <t>PAA(STER)6</t>
  </si>
  <si>
    <t>PAA(STER)7</t>
  </si>
  <si>
    <t>PAA(STER)8</t>
  </si>
  <si>
    <t>PAA(STER)9</t>
  </si>
  <si>
    <t>PAA(STER)10</t>
  </si>
  <si>
    <t>PAA(STER)11</t>
  </si>
  <si>
    <t>PAA(STER)12</t>
  </si>
  <si>
    <t>PAA(STER)13</t>
  </si>
  <si>
    <t>SLA</t>
  </si>
  <si>
    <t>CFR</t>
  </si>
  <si>
    <t>SLOPE</t>
  </si>
  <si>
    <t>PAA_S</t>
  </si>
  <si>
    <t>PA_S</t>
  </si>
  <si>
    <t>SP_S</t>
  </si>
  <si>
    <t>PEAK -1 (B)</t>
  </si>
  <si>
    <t>PEAK -2 (B)</t>
  </si>
  <si>
    <t>PEAK -3 (B)</t>
  </si>
  <si>
    <t>PEAK -4 (B)</t>
  </si>
  <si>
    <t>slope</t>
  </si>
  <si>
    <t>PEAK -1 (Broth)</t>
  </si>
  <si>
    <t>PEAK -2 (Broth)</t>
  </si>
  <si>
    <t>PEAK -3 (Broth)</t>
  </si>
  <si>
    <t>PEAK -4 (Broth)</t>
  </si>
  <si>
    <t>PEAK -1 (NB)</t>
  </si>
  <si>
    <t>PEAK -2 (NB)</t>
  </si>
  <si>
    <t>MASS ADJUSTED</t>
  </si>
  <si>
    <t>N/A</t>
  </si>
  <si>
    <t>Mass (g)</t>
  </si>
  <si>
    <t>Mass - broth/vial (g)</t>
  </si>
  <si>
    <t>r^2</t>
  </si>
  <si>
    <t>PEAK -1 (No Broth)</t>
  </si>
  <si>
    <t>PEAK -2 (No Broth)</t>
  </si>
  <si>
    <t xml:space="preserve"> </t>
  </si>
  <si>
    <t>R^2</t>
  </si>
  <si>
    <t>weight of soil-broth</t>
  </si>
  <si>
    <t>SP(BROTH)1</t>
  </si>
  <si>
    <t>SP(BROTH)2</t>
  </si>
  <si>
    <t>PAA(BROTH)1</t>
  </si>
  <si>
    <t>PAA(BROTH)2</t>
  </si>
  <si>
    <t>PA(BROTH)1</t>
  </si>
  <si>
    <t>PA(BROTH)2</t>
  </si>
  <si>
    <t>STER_S</t>
  </si>
  <si>
    <t>PA_</t>
  </si>
  <si>
    <t>SP(STER)</t>
  </si>
  <si>
    <r>
      <t xml:space="preserve">PA = </t>
    </r>
    <r>
      <rPr>
        <i/>
        <sz val="12"/>
        <color theme="1"/>
        <rFont val="Calibri"/>
        <family val="2"/>
        <scheme val="minor"/>
      </rPr>
      <t>Phragmites australis</t>
    </r>
  </si>
  <si>
    <r>
      <t xml:space="preserve">PAA = </t>
    </r>
    <r>
      <rPr>
        <i/>
        <sz val="12"/>
        <color theme="1"/>
        <rFont val="Calibri"/>
        <family val="2"/>
        <scheme val="minor"/>
      </rPr>
      <t>Phragmites australis subsp. Americanus</t>
    </r>
  </si>
  <si>
    <r>
      <t xml:space="preserve">SP = </t>
    </r>
    <r>
      <rPr>
        <i/>
        <sz val="12"/>
        <color theme="1"/>
        <rFont val="Calibri"/>
        <family val="2"/>
        <scheme val="minor"/>
      </rPr>
      <t>Spartina patens</t>
    </r>
  </si>
  <si>
    <t>STER = sterilized control</t>
  </si>
  <si>
    <t>Abbreviations</t>
  </si>
  <si>
    <t>CFR = Chlorophyll Fluorescence Ratio (fluorescence
 emission ratio of intensity at 735 nm/700nm)</t>
  </si>
  <si>
    <t>CONC</t>
  </si>
  <si>
    <t>CONC = Chlorophyll concentration mg/m^2</t>
  </si>
  <si>
    <r>
      <t xml:space="preserve">AREA = Area (cm^2) of 3rd fully formed leaf of 
tallest </t>
    </r>
    <r>
      <rPr>
        <i/>
        <sz val="12"/>
        <color theme="1"/>
        <rFont val="Calibri"/>
        <family val="2"/>
        <scheme val="minor"/>
      </rPr>
      <t xml:space="preserve">Phragmites </t>
    </r>
    <r>
      <rPr>
        <sz val="12"/>
        <color theme="1"/>
        <rFont val="Calibri"/>
        <family val="2"/>
        <scheme val="minor"/>
      </rPr>
      <t xml:space="preserve">shoot in the pot </t>
    </r>
  </si>
  <si>
    <t>AREA</t>
  </si>
  <si>
    <t>MASS</t>
  </si>
  <si>
    <t>MASS = mass (g) of the 3rd fully formed leaf of 
tallest Phragmites shoot in the pot</t>
  </si>
  <si>
    <t xml:space="preserve"> SLA = Area / mass ofthe 3rd fully formed leaf of tallest Phragmites shoot in the pot</t>
  </si>
  <si>
    <t xml:space="preserve">SLOPE = CO2 Respired 
(μg per g C day^-1)  </t>
  </si>
  <si>
    <t>PEAK - # (No Broth) =  CO2 concentraion μmol/mol 
without broth added</t>
  </si>
  <si>
    <t>PEAK - # (Broth) =  CO2 concentraion μmol/mol 
with broth added</t>
  </si>
  <si>
    <t>% Infected</t>
  </si>
  <si>
    <t>% Infected = percent of 1mm root segments
 infected by fungi</t>
  </si>
  <si>
    <r>
      <t xml:space="preserve">PA = </t>
    </r>
    <r>
      <rPr>
        <i/>
        <sz val="12"/>
        <color rgb="FF000000"/>
        <rFont val="Calibri"/>
        <family val="2"/>
        <scheme val="minor"/>
      </rPr>
      <t>Phragmites australis</t>
    </r>
  </si>
  <si>
    <r>
      <t xml:space="preserve">PAA = </t>
    </r>
    <r>
      <rPr>
        <i/>
        <sz val="12"/>
        <color rgb="FF000000"/>
        <rFont val="Calibri"/>
        <family val="2"/>
        <scheme val="minor"/>
      </rPr>
      <t>Phragmites australis subsp. Americanus</t>
    </r>
  </si>
  <si>
    <r>
      <t xml:space="preserve">SP = </t>
    </r>
    <r>
      <rPr>
        <i/>
        <sz val="12"/>
        <color rgb="FF000000"/>
        <rFont val="Calibri"/>
        <family val="2"/>
        <scheme val="minor"/>
      </rPr>
      <t>Spartina patens</t>
    </r>
  </si>
  <si>
    <t>SHOOT GR</t>
  </si>
  <si>
    <t>SHOOT GR = average shoot growth rate of the 
tallest three shoots in each pot (mm of growth
 day^-1)</t>
  </si>
  <si>
    <t>SHOOT ER</t>
  </si>
  <si>
    <t>SHOOT ER = Shoot Emergence Rate (# of new shoots day^-1)</t>
  </si>
  <si>
    <t>MAIN</t>
  </si>
  <si>
    <t>RESP</t>
  </si>
  <si>
    <t xml:space="preserve">FEEDBACK </t>
  </si>
  <si>
    <t>SE</t>
  </si>
  <si>
    <t>RESP = The plant species main species is responding to</t>
  </si>
  <si>
    <t>FEEDBACK = Direct Plant-soil feedback of main species 
to response species</t>
  </si>
  <si>
    <t>SE= Propogated standard error</t>
  </si>
  <si>
    <t>MAIN = Main plant species</t>
  </si>
  <si>
    <t>PA:SP</t>
  </si>
  <si>
    <t>SP:PAA</t>
  </si>
  <si>
    <t>PA:PAA</t>
  </si>
  <si>
    <t>FB</t>
  </si>
  <si>
    <t>SPECIES</t>
  </si>
  <si>
    <t>FB = Pairwise plant-soil feedback</t>
  </si>
  <si>
    <t>SPECIES = Pairwise species combination</t>
  </si>
  <si>
    <t>SE = 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</si>
</sst>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3" fillId="0" borderId="0" xfId="0" applyFont="1"/>
    <xf numFmtId="18" fontId="3" fillId="0" borderId="0" xfId="0" applyNumberFormat="1" applyFont="1"/>
    <xf numFmtId="18" fontId="0" fillId="0" borderId="0" xfId="0" applyNumberForma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1E71-20F1-6E4C-B787-90FEA94F66F6}">
  <dimension ref="A2:H245"/>
  <sheetViews>
    <sheetView workbookViewId="0">
      <selection activeCell="H10" sqref="H10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22.5" bestFit="1" customWidth="1"/>
    <col min="5" max="5" width="22.6640625" bestFit="1" customWidth="1"/>
    <col min="6" max="6" width="15.6640625" bestFit="1" customWidth="1"/>
    <col min="8" max="8" width="40" bestFit="1" customWidth="1"/>
  </cols>
  <sheetData>
    <row r="2" spans="1:8" x14ac:dyDescent="0.2">
      <c r="A2" t="s">
        <v>4</v>
      </c>
      <c r="B2" t="s">
        <v>0</v>
      </c>
      <c r="C2" t="s">
        <v>1</v>
      </c>
      <c r="D2" t="s">
        <v>27</v>
      </c>
      <c r="E2" t="s">
        <v>76</v>
      </c>
      <c r="F2" t="s">
        <v>77</v>
      </c>
      <c r="H2" s="7" t="s">
        <v>294</v>
      </c>
    </row>
    <row r="3" spans="1:8" x14ac:dyDescent="0.2">
      <c r="A3" t="s">
        <v>5</v>
      </c>
      <c r="B3" t="s">
        <v>2</v>
      </c>
      <c r="C3" t="s">
        <v>3</v>
      </c>
      <c r="D3">
        <v>10.51</v>
      </c>
      <c r="E3">
        <v>7.78</v>
      </c>
      <c r="F3">
        <f>SUM(D3:E3)</f>
        <v>18.29</v>
      </c>
      <c r="H3" t="s">
        <v>290</v>
      </c>
    </row>
    <row r="4" spans="1:8" x14ac:dyDescent="0.2">
      <c r="A4" t="s">
        <v>6</v>
      </c>
      <c r="B4" t="s">
        <v>2</v>
      </c>
      <c r="C4" t="s">
        <v>3</v>
      </c>
      <c r="D4">
        <v>24.29</v>
      </c>
      <c r="E4">
        <v>31.39</v>
      </c>
      <c r="F4">
        <f t="shared" ref="F4:F67" si="0">SUM(D4:E4)</f>
        <v>55.68</v>
      </c>
      <c r="H4" t="s">
        <v>291</v>
      </c>
    </row>
    <row r="5" spans="1:8" x14ac:dyDescent="0.2">
      <c r="A5" t="s">
        <v>7</v>
      </c>
      <c r="B5" t="s">
        <v>2</v>
      </c>
      <c r="C5" t="s">
        <v>3</v>
      </c>
      <c r="D5">
        <v>0.96</v>
      </c>
      <c r="E5">
        <v>0.18859999999999999</v>
      </c>
      <c r="F5">
        <f t="shared" si="0"/>
        <v>1.1486000000000001</v>
      </c>
      <c r="H5" t="s">
        <v>292</v>
      </c>
    </row>
    <row r="6" spans="1:8" x14ac:dyDescent="0.2">
      <c r="A6" t="s">
        <v>8</v>
      </c>
      <c r="B6" t="s">
        <v>2</v>
      </c>
      <c r="C6" t="s">
        <v>3</v>
      </c>
      <c r="D6">
        <v>18.57</v>
      </c>
      <c r="E6">
        <v>20.77</v>
      </c>
      <c r="F6">
        <f t="shared" si="0"/>
        <v>39.340000000000003</v>
      </c>
      <c r="H6" t="s">
        <v>293</v>
      </c>
    </row>
    <row r="7" spans="1:8" x14ac:dyDescent="0.2">
      <c r="A7" t="s">
        <v>9</v>
      </c>
      <c r="B7" t="s">
        <v>2</v>
      </c>
      <c r="C7" t="s">
        <v>3</v>
      </c>
      <c r="D7">
        <v>24.71</v>
      </c>
      <c r="E7">
        <v>22.17</v>
      </c>
      <c r="F7">
        <f t="shared" si="0"/>
        <v>46.88</v>
      </c>
    </row>
    <row r="8" spans="1:8" x14ac:dyDescent="0.2">
      <c r="A8" t="s">
        <v>10</v>
      </c>
      <c r="B8" t="s">
        <v>2</v>
      </c>
      <c r="C8" t="s">
        <v>3</v>
      </c>
      <c r="D8">
        <v>19.829999999999998</v>
      </c>
      <c r="E8">
        <v>10.94</v>
      </c>
      <c r="F8">
        <f t="shared" si="0"/>
        <v>30.769999999999996</v>
      </c>
    </row>
    <row r="9" spans="1:8" x14ac:dyDescent="0.2">
      <c r="A9" t="s">
        <v>11</v>
      </c>
      <c r="B9" t="s">
        <v>2</v>
      </c>
      <c r="C9" t="s">
        <v>3</v>
      </c>
      <c r="D9">
        <v>8.56</v>
      </c>
      <c r="E9">
        <v>1.99</v>
      </c>
      <c r="F9">
        <f t="shared" si="0"/>
        <v>10.55</v>
      </c>
    </row>
    <row r="10" spans="1:8" x14ac:dyDescent="0.2">
      <c r="A10" t="s">
        <v>12</v>
      </c>
      <c r="B10" t="s">
        <v>2</v>
      </c>
      <c r="C10" t="s">
        <v>3</v>
      </c>
      <c r="D10">
        <v>20.43</v>
      </c>
      <c r="E10">
        <v>14.16</v>
      </c>
      <c r="F10">
        <f t="shared" si="0"/>
        <v>34.590000000000003</v>
      </c>
    </row>
    <row r="11" spans="1:8" x14ac:dyDescent="0.2">
      <c r="A11" t="s">
        <v>13</v>
      </c>
      <c r="B11" t="s">
        <v>2</v>
      </c>
      <c r="C11" t="s">
        <v>3</v>
      </c>
      <c r="D11">
        <v>11.35</v>
      </c>
      <c r="E11">
        <v>17.02</v>
      </c>
      <c r="F11">
        <f t="shared" si="0"/>
        <v>28.369999999999997</v>
      </c>
    </row>
    <row r="12" spans="1:8" x14ac:dyDescent="0.2">
      <c r="A12" t="s">
        <v>14</v>
      </c>
      <c r="B12" t="s">
        <v>2</v>
      </c>
      <c r="C12" t="s">
        <v>3</v>
      </c>
      <c r="D12">
        <v>7.54</v>
      </c>
      <c r="E12">
        <v>10.26</v>
      </c>
      <c r="F12">
        <f t="shared" si="0"/>
        <v>17.8</v>
      </c>
    </row>
    <row r="13" spans="1:8" x14ac:dyDescent="0.2">
      <c r="A13" t="s">
        <v>15</v>
      </c>
      <c r="B13" t="s">
        <v>2</v>
      </c>
      <c r="C13" t="s">
        <v>3</v>
      </c>
      <c r="D13">
        <v>31.74</v>
      </c>
      <c r="E13">
        <v>19.75</v>
      </c>
      <c r="F13">
        <f t="shared" si="0"/>
        <v>51.489999999999995</v>
      </c>
    </row>
    <row r="14" spans="1:8" x14ac:dyDescent="0.2">
      <c r="A14" t="s">
        <v>16</v>
      </c>
      <c r="B14" t="s">
        <v>2</v>
      </c>
      <c r="C14" t="s">
        <v>3</v>
      </c>
      <c r="D14">
        <f>12.99+1.43</f>
        <v>14.42</v>
      </c>
      <c r="E14">
        <v>6.65</v>
      </c>
      <c r="F14">
        <f t="shared" si="0"/>
        <v>21.07</v>
      </c>
    </row>
    <row r="15" spans="1:8" x14ac:dyDescent="0.2">
      <c r="A15" t="s">
        <v>17</v>
      </c>
      <c r="B15" t="s">
        <v>2</v>
      </c>
      <c r="C15" t="s">
        <v>3</v>
      </c>
      <c r="D15" t="s">
        <v>28</v>
      </c>
      <c r="E15" t="s">
        <v>28</v>
      </c>
      <c r="F15" t="s">
        <v>28</v>
      </c>
    </row>
    <row r="16" spans="1:8" x14ac:dyDescent="0.2">
      <c r="A16" t="s">
        <v>18</v>
      </c>
      <c r="B16" t="s">
        <v>2</v>
      </c>
      <c r="C16" t="s">
        <v>3</v>
      </c>
      <c r="D16">
        <v>8.15</v>
      </c>
      <c r="E16">
        <v>1.85</v>
      </c>
      <c r="F16">
        <f t="shared" si="0"/>
        <v>10</v>
      </c>
    </row>
    <row r="17" spans="1:6" x14ac:dyDescent="0.2">
      <c r="A17" t="s">
        <v>19</v>
      </c>
      <c r="B17" t="s">
        <v>2</v>
      </c>
      <c r="C17" t="s">
        <v>3</v>
      </c>
      <c r="D17">
        <v>9.86</v>
      </c>
      <c r="E17">
        <v>4.6399999999999997</v>
      </c>
      <c r="F17">
        <f t="shared" si="0"/>
        <v>14.5</v>
      </c>
    </row>
    <row r="18" spans="1:6" x14ac:dyDescent="0.2">
      <c r="A18" t="s">
        <v>20</v>
      </c>
      <c r="B18" t="s">
        <v>2</v>
      </c>
      <c r="C18" t="s">
        <v>3</v>
      </c>
      <c r="D18">
        <f>15.97+0.58</f>
        <v>16.55</v>
      </c>
      <c r="E18">
        <v>15.17</v>
      </c>
      <c r="F18">
        <f t="shared" si="0"/>
        <v>31.72</v>
      </c>
    </row>
    <row r="19" spans="1:6" x14ac:dyDescent="0.2">
      <c r="A19" t="s">
        <v>21</v>
      </c>
      <c r="B19" t="s">
        <v>2</v>
      </c>
      <c r="C19" t="s">
        <v>3</v>
      </c>
      <c r="D19">
        <v>36.909999999999997</v>
      </c>
      <c r="E19">
        <v>26.18</v>
      </c>
      <c r="F19">
        <f t="shared" si="0"/>
        <v>63.089999999999996</v>
      </c>
    </row>
    <row r="20" spans="1:6" x14ac:dyDescent="0.2">
      <c r="A20" t="s">
        <v>22</v>
      </c>
      <c r="B20" t="s">
        <v>2</v>
      </c>
      <c r="C20" t="s">
        <v>3</v>
      </c>
      <c r="D20">
        <v>27.3</v>
      </c>
      <c r="E20">
        <v>19.73</v>
      </c>
      <c r="F20">
        <f t="shared" si="0"/>
        <v>47.03</v>
      </c>
    </row>
    <row r="21" spans="1:6" x14ac:dyDescent="0.2">
      <c r="A21" t="s">
        <v>23</v>
      </c>
      <c r="B21" t="s">
        <v>2</v>
      </c>
      <c r="C21" t="s">
        <v>3</v>
      </c>
      <c r="D21">
        <v>12.15</v>
      </c>
      <c r="E21">
        <v>8.6199999999999992</v>
      </c>
      <c r="F21">
        <f t="shared" si="0"/>
        <v>20.77</v>
      </c>
    </row>
    <row r="22" spans="1:6" x14ac:dyDescent="0.2">
      <c r="A22" t="s">
        <v>24</v>
      </c>
      <c r="B22" t="s">
        <v>2</v>
      </c>
      <c r="C22" t="s">
        <v>3</v>
      </c>
      <c r="D22">
        <v>20.99</v>
      </c>
      <c r="E22">
        <v>10.91</v>
      </c>
      <c r="F22">
        <f t="shared" si="0"/>
        <v>31.9</v>
      </c>
    </row>
    <row r="23" spans="1:6" x14ac:dyDescent="0.2">
      <c r="A23" t="s">
        <v>25</v>
      </c>
      <c r="B23" t="s">
        <v>2</v>
      </c>
      <c r="C23" t="s">
        <v>3</v>
      </c>
      <c r="D23">
        <v>28.84</v>
      </c>
      <c r="E23">
        <v>18.16</v>
      </c>
      <c r="F23">
        <f t="shared" si="0"/>
        <v>47</v>
      </c>
    </row>
    <row r="24" spans="1:6" x14ac:dyDescent="0.2">
      <c r="A24" t="s">
        <v>26</v>
      </c>
      <c r="B24" t="s">
        <v>2</v>
      </c>
      <c r="C24" t="s">
        <v>3</v>
      </c>
      <c r="D24">
        <v>12.06</v>
      </c>
      <c r="E24">
        <v>7.83</v>
      </c>
      <c r="F24">
        <f t="shared" si="0"/>
        <v>19.89</v>
      </c>
    </row>
    <row r="25" spans="1:6" x14ac:dyDescent="0.2">
      <c r="A25" t="s">
        <v>29</v>
      </c>
      <c r="B25" t="s">
        <v>2</v>
      </c>
      <c r="C25" t="s">
        <v>53</v>
      </c>
      <c r="D25">
        <v>6.01</v>
      </c>
      <c r="E25">
        <v>3.89</v>
      </c>
      <c r="F25">
        <f t="shared" si="0"/>
        <v>9.9</v>
      </c>
    </row>
    <row r="26" spans="1:6" x14ac:dyDescent="0.2">
      <c r="A26" t="s">
        <v>30</v>
      </c>
      <c r="B26" t="s">
        <v>2</v>
      </c>
      <c r="C26" t="s">
        <v>53</v>
      </c>
      <c r="D26">
        <v>6.05</v>
      </c>
      <c r="E26">
        <v>6.36</v>
      </c>
      <c r="F26">
        <f t="shared" si="0"/>
        <v>12.41</v>
      </c>
    </row>
    <row r="27" spans="1:6" x14ac:dyDescent="0.2">
      <c r="A27" t="s">
        <v>31</v>
      </c>
      <c r="B27" t="s">
        <v>2</v>
      </c>
      <c r="C27" t="s">
        <v>53</v>
      </c>
      <c r="D27">
        <f>28.93+0.66</f>
        <v>29.59</v>
      </c>
      <c r="E27">
        <v>21.21</v>
      </c>
      <c r="F27">
        <f t="shared" si="0"/>
        <v>50.8</v>
      </c>
    </row>
    <row r="28" spans="1:6" x14ac:dyDescent="0.2">
      <c r="A28" t="s">
        <v>32</v>
      </c>
      <c r="B28" t="s">
        <v>2</v>
      </c>
      <c r="C28" t="s">
        <v>53</v>
      </c>
      <c r="D28">
        <v>10.58</v>
      </c>
      <c r="E28">
        <v>8.2200000000000006</v>
      </c>
      <c r="F28">
        <f t="shared" si="0"/>
        <v>18.8</v>
      </c>
    </row>
    <row r="29" spans="1:6" x14ac:dyDescent="0.2">
      <c r="A29" t="s">
        <v>33</v>
      </c>
      <c r="B29" t="s">
        <v>2</v>
      </c>
      <c r="C29" t="s">
        <v>53</v>
      </c>
      <c r="D29">
        <v>9.94</v>
      </c>
      <c r="E29">
        <v>2.97</v>
      </c>
      <c r="F29">
        <f t="shared" si="0"/>
        <v>12.91</v>
      </c>
    </row>
    <row r="30" spans="1:6" x14ac:dyDescent="0.2">
      <c r="A30" t="s">
        <v>34</v>
      </c>
      <c r="B30" t="s">
        <v>2</v>
      </c>
      <c r="C30" t="s">
        <v>53</v>
      </c>
      <c r="D30">
        <v>15.35</v>
      </c>
      <c r="E30">
        <v>16.11</v>
      </c>
      <c r="F30">
        <f t="shared" si="0"/>
        <v>31.46</v>
      </c>
    </row>
    <row r="31" spans="1:6" x14ac:dyDescent="0.2">
      <c r="A31" t="s">
        <v>35</v>
      </c>
      <c r="B31" t="s">
        <v>2</v>
      </c>
      <c r="C31" t="s">
        <v>53</v>
      </c>
      <c r="D31">
        <v>0.09</v>
      </c>
      <c r="E31">
        <v>1.2E-2</v>
      </c>
      <c r="F31">
        <f t="shared" si="0"/>
        <v>0.10199999999999999</v>
      </c>
    </row>
    <row r="32" spans="1:6" x14ac:dyDescent="0.2">
      <c r="A32" t="s">
        <v>36</v>
      </c>
      <c r="B32" t="s">
        <v>2</v>
      </c>
      <c r="C32" t="s">
        <v>53</v>
      </c>
      <c r="D32">
        <v>1.32</v>
      </c>
      <c r="E32">
        <v>0.2026</v>
      </c>
      <c r="F32">
        <f t="shared" si="0"/>
        <v>1.5226000000000002</v>
      </c>
    </row>
    <row r="33" spans="1:6" x14ac:dyDescent="0.2">
      <c r="A33" t="s">
        <v>37</v>
      </c>
      <c r="B33" t="s">
        <v>2</v>
      </c>
      <c r="C33" t="s">
        <v>53</v>
      </c>
      <c r="D33">
        <v>10.67</v>
      </c>
      <c r="E33">
        <v>14.02</v>
      </c>
      <c r="F33">
        <f t="shared" si="0"/>
        <v>24.689999999999998</v>
      </c>
    </row>
    <row r="34" spans="1:6" x14ac:dyDescent="0.2">
      <c r="A34" t="s">
        <v>38</v>
      </c>
      <c r="B34" t="s">
        <v>2</v>
      </c>
      <c r="C34" t="s">
        <v>53</v>
      </c>
      <c r="D34">
        <f>20.92+1.86</f>
        <v>22.78</v>
      </c>
      <c r="E34">
        <v>14.71</v>
      </c>
      <c r="F34">
        <f t="shared" si="0"/>
        <v>37.49</v>
      </c>
    </row>
    <row r="35" spans="1:6" x14ac:dyDescent="0.2">
      <c r="A35" t="s">
        <v>39</v>
      </c>
      <c r="B35" t="s">
        <v>2</v>
      </c>
      <c r="C35" t="s">
        <v>53</v>
      </c>
      <c r="D35">
        <v>0.04</v>
      </c>
      <c r="E35">
        <v>6.0000000000000001E-3</v>
      </c>
      <c r="F35">
        <f t="shared" si="0"/>
        <v>4.5999999999999999E-2</v>
      </c>
    </row>
    <row r="36" spans="1:6" x14ac:dyDescent="0.2">
      <c r="A36" t="s">
        <v>40</v>
      </c>
      <c r="B36" t="s">
        <v>2</v>
      </c>
      <c r="C36" t="s">
        <v>53</v>
      </c>
      <c r="D36">
        <v>11.89</v>
      </c>
      <c r="E36">
        <v>6.08</v>
      </c>
      <c r="F36">
        <f t="shared" si="0"/>
        <v>17.97</v>
      </c>
    </row>
    <row r="37" spans="1:6" x14ac:dyDescent="0.2">
      <c r="A37" t="s">
        <v>41</v>
      </c>
      <c r="B37" t="s">
        <v>2</v>
      </c>
      <c r="C37" t="s">
        <v>53</v>
      </c>
      <c r="D37">
        <v>20.9</v>
      </c>
      <c r="E37">
        <v>31.79</v>
      </c>
      <c r="F37">
        <f t="shared" si="0"/>
        <v>52.69</v>
      </c>
    </row>
    <row r="38" spans="1:6" x14ac:dyDescent="0.2">
      <c r="A38" t="s">
        <v>42</v>
      </c>
      <c r="B38" t="s">
        <v>2</v>
      </c>
      <c r="C38" t="s">
        <v>53</v>
      </c>
      <c r="D38">
        <v>0.78</v>
      </c>
      <c r="E38">
        <v>7.2300000000000003E-2</v>
      </c>
      <c r="F38">
        <f t="shared" si="0"/>
        <v>0.85230000000000006</v>
      </c>
    </row>
    <row r="39" spans="1:6" x14ac:dyDescent="0.2">
      <c r="A39" t="s">
        <v>43</v>
      </c>
      <c r="B39" t="s">
        <v>2</v>
      </c>
      <c r="C39" t="s">
        <v>53</v>
      </c>
      <c r="D39">
        <v>11.03</v>
      </c>
      <c r="E39">
        <v>14.63</v>
      </c>
      <c r="F39">
        <f t="shared" si="0"/>
        <v>25.66</v>
      </c>
    </row>
    <row r="40" spans="1:6" x14ac:dyDescent="0.2">
      <c r="A40" t="s">
        <v>44</v>
      </c>
      <c r="B40" t="s">
        <v>2</v>
      </c>
      <c r="C40" t="s">
        <v>53</v>
      </c>
      <c r="D40">
        <v>6.6</v>
      </c>
      <c r="E40">
        <v>2.62</v>
      </c>
      <c r="F40">
        <f t="shared" si="0"/>
        <v>9.2199999999999989</v>
      </c>
    </row>
    <row r="41" spans="1:6" x14ac:dyDescent="0.2">
      <c r="A41" t="s">
        <v>45</v>
      </c>
      <c r="B41" t="s">
        <v>2</v>
      </c>
      <c r="C41" t="s">
        <v>53</v>
      </c>
      <c r="D41">
        <v>6.95</v>
      </c>
      <c r="E41">
        <v>3.27</v>
      </c>
      <c r="F41">
        <f t="shared" si="0"/>
        <v>10.220000000000001</v>
      </c>
    </row>
    <row r="42" spans="1:6" x14ac:dyDescent="0.2">
      <c r="A42" t="s">
        <v>46</v>
      </c>
      <c r="B42" t="s">
        <v>2</v>
      </c>
      <c r="C42" t="s">
        <v>53</v>
      </c>
      <c r="D42">
        <v>12.85</v>
      </c>
      <c r="E42">
        <v>17.53</v>
      </c>
      <c r="F42">
        <f t="shared" si="0"/>
        <v>30.380000000000003</v>
      </c>
    </row>
    <row r="43" spans="1:6" x14ac:dyDescent="0.2">
      <c r="A43" t="s">
        <v>47</v>
      </c>
      <c r="B43" t="s">
        <v>2</v>
      </c>
      <c r="C43" t="s">
        <v>53</v>
      </c>
      <c r="D43">
        <v>18.149999999999999</v>
      </c>
      <c r="E43">
        <v>12.02</v>
      </c>
      <c r="F43">
        <f t="shared" si="0"/>
        <v>30.169999999999998</v>
      </c>
    </row>
    <row r="44" spans="1:6" x14ac:dyDescent="0.2">
      <c r="A44" t="s">
        <v>48</v>
      </c>
      <c r="B44" t="s">
        <v>2</v>
      </c>
      <c r="C44" t="s">
        <v>53</v>
      </c>
      <c r="D44">
        <v>15.19</v>
      </c>
      <c r="E44">
        <v>17.37</v>
      </c>
      <c r="F44">
        <f t="shared" si="0"/>
        <v>32.56</v>
      </c>
    </row>
    <row r="45" spans="1:6" x14ac:dyDescent="0.2">
      <c r="A45" t="s">
        <v>49</v>
      </c>
      <c r="B45" t="s">
        <v>2</v>
      </c>
      <c r="C45" t="s">
        <v>53</v>
      </c>
      <c r="D45">
        <v>0.14000000000000001</v>
      </c>
      <c r="E45">
        <v>1.5E-3</v>
      </c>
      <c r="F45">
        <f t="shared" si="0"/>
        <v>0.14150000000000001</v>
      </c>
    </row>
    <row r="46" spans="1:6" x14ac:dyDescent="0.2">
      <c r="A46" t="s">
        <v>50</v>
      </c>
      <c r="B46" t="s">
        <v>2</v>
      </c>
      <c r="C46" t="s">
        <v>53</v>
      </c>
      <c r="D46">
        <v>0.37</v>
      </c>
      <c r="E46">
        <v>4.7999999999999996E-3</v>
      </c>
      <c r="F46">
        <f t="shared" si="0"/>
        <v>0.37480000000000002</v>
      </c>
    </row>
    <row r="47" spans="1:6" x14ac:dyDescent="0.2">
      <c r="A47" t="s">
        <v>51</v>
      </c>
      <c r="B47" t="s">
        <v>2</v>
      </c>
      <c r="C47" t="s">
        <v>53</v>
      </c>
      <c r="D47">
        <v>6.91</v>
      </c>
      <c r="E47">
        <v>2.94</v>
      </c>
      <c r="F47">
        <f t="shared" si="0"/>
        <v>9.85</v>
      </c>
    </row>
    <row r="48" spans="1:6" x14ac:dyDescent="0.2">
      <c r="A48" t="s">
        <v>52</v>
      </c>
      <c r="B48" t="s">
        <v>2</v>
      </c>
      <c r="C48" t="s">
        <v>53</v>
      </c>
      <c r="D48">
        <v>26.56</v>
      </c>
      <c r="E48">
        <v>14.12</v>
      </c>
      <c r="F48">
        <f t="shared" si="0"/>
        <v>40.68</v>
      </c>
    </row>
    <row r="49" spans="1:6" x14ac:dyDescent="0.2">
      <c r="A49" t="s">
        <v>54</v>
      </c>
      <c r="B49" t="s">
        <v>2</v>
      </c>
      <c r="C49" t="s">
        <v>2</v>
      </c>
      <c r="D49">
        <v>10.79</v>
      </c>
      <c r="E49">
        <v>7.07</v>
      </c>
      <c r="F49">
        <f t="shared" si="0"/>
        <v>17.86</v>
      </c>
    </row>
    <row r="50" spans="1:6" x14ac:dyDescent="0.2">
      <c r="A50" t="s">
        <v>55</v>
      </c>
      <c r="B50" t="s">
        <v>2</v>
      </c>
      <c r="C50" t="s">
        <v>2</v>
      </c>
      <c r="D50">
        <f>21.14+0.66</f>
        <v>21.8</v>
      </c>
      <c r="E50">
        <v>13.8</v>
      </c>
      <c r="F50">
        <f t="shared" si="0"/>
        <v>35.6</v>
      </c>
    </row>
    <row r="51" spans="1:6" x14ac:dyDescent="0.2">
      <c r="A51" t="s">
        <v>56</v>
      </c>
      <c r="B51" t="s">
        <v>2</v>
      </c>
      <c r="C51" t="s">
        <v>2</v>
      </c>
      <c r="D51">
        <v>4.96</v>
      </c>
      <c r="E51">
        <v>0.86</v>
      </c>
      <c r="F51">
        <f t="shared" si="0"/>
        <v>5.82</v>
      </c>
    </row>
    <row r="52" spans="1:6" x14ac:dyDescent="0.2">
      <c r="A52" t="s">
        <v>57</v>
      </c>
      <c r="B52" t="s">
        <v>2</v>
      </c>
      <c r="C52" t="s">
        <v>2</v>
      </c>
      <c r="D52">
        <v>19.77</v>
      </c>
      <c r="E52">
        <v>8.49</v>
      </c>
      <c r="F52">
        <f t="shared" si="0"/>
        <v>28.259999999999998</v>
      </c>
    </row>
    <row r="53" spans="1:6" x14ac:dyDescent="0.2">
      <c r="A53" t="s">
        <v>58</v>
      </c>
      <c r="B53" t="s">
        <v>2</v>
      </c>
      <c r="C53" t="s">
        <v>2</v>
      </c>
      <c r="D53">
        <v>34.72</v>
      </c>
      <c r="E53">
        <v>20.149999999999999</v>
      </c>
      <c r="F53">
        <f t="shared" si="0"/>
        <v>54.87</v>
      </c>
    </row>
    <row r="54" spans="1:6" x14ac:dyDescent="0.2">
      <c r="A54" t="s">
        <v>59</v>
      </c>
      <c r="B54" t="s">
        <v>2</v>
      </c>
      <c r="C54" t="s">
        <v>2</v>
      </c>
      <c r="D54">
        <v>24.42</v>
      </c>
      <c r="E54">
        <v>15.33</v>
      </c>
      <c r="F54">
        <f t="shared" si="0"/>
        <v>39.75</v>
      </c>
    </row>
    <row r="55" spans="1:6" x14ac:dyDescent="0.2">
      <c r="A55" t="s">
        <v>60</v>
      </c>
      <c r="B55" t="s">
        <v>2</v>
      </c>
      <c r="C55" t="s">
        <v>2</v>
      </c>
      <c r="D55">
        <v>7.47</v>
      </c>
      <c r="E55">
        <v>4.9800000000000004</v>
      </c>
      <c r="F55">
        <f t="shared" si="0"/>
        <v>12.45</v>
      </c>
    </row>
    <row r="56" spans="1:6" x14ac:dyDescent="0.2">
      <c r="A56" t="s">
        <v>61</v>
      </c>
      <c r="B56" t="s">
        <v>2</v>
      </c>
      <c r="C56" t="s">
        <v>2</v>
      </c>
      <c r="D56">
        <v>23.85</v>
      </c>
      <c r="E56">
        <v>13.08</v>
      </c>
      <c r="F56">
        <f t="shared" si="0"/>
        <v>36.93</v>
      </c>
    </row>
    <row r="57" spans="1:6" x14ac:dyDescent="0.2">
      <c r="A57" t="s">
        <v>62</v>
      </c>
      <c r="B57" t="s">
        <v>2</v>
      </c>
      <c r="C57" t="s">
        <v>2</v>
      </c>
      <c r="D57">
        <v>20.190000000000001</v>
      </c>
      <c r="E57">
        <v>12.6</v>
      </c>
      <c r="F57">
        <f t="shared" si="0"/>
        <v>32.79</v>
      </c>
    </row>
    <row r="58" spans="1:6" x14ac:dyDescent="0.2">
      <c r="A58" t="s">
        <v>63</v>
      </c>
      <c r="B58" t="s">
        <v>2</v>
      </c>
      <c r="C58" t="s">
        <v>2</v>
      </c>
      <c r="D58">
        <v>0.87</v>
      </c>
      <c r="E58">
        <v>0.48</v>
      </c>
      <c r="F58">
        <f t="shared" si="0"/>
        <v>1.35</v>
      </c>
    </row>
    <row r="59" spans="1:6" x14ac:dyDescent="0.2">
      <c r="A59" t="s">
        <v>64</v>
      </c>
      <c r="B59" t="s">
        <v>2</v>
      </c>
      <c r="C59" t="s">
        <v>2</v>
      </c>
      <c r="D59">
        <v>8.32</v>
      </c>
      <c r="E59">
        <v>8.52</v>
      </c>
      <c r="F59">
        <f t="shared" si="0"/>
        <v>16.84</v>
      </c>
    </row>
    <row r="60" spans="1:6" x14ac:dyDescent="0.2">
      <c r="A60" t="s">
        <v>65</v>
      </c>
      <c r="B60" t="s">
        <v>2</v>
      </c>
      <c r="C60" t="s">
        <v>2</v>
      </c>
      <c r="D60">
        <f>12.67+0.75</f>
        <v>13.42</v>
      </c>
      <c r="E60">
        <v>12.48</v>
      </c>
      <c r="F60">
        <f t="shared" si="0"/>
        <v>25.9</v>
      </c>
    </row>
    <row r="61" spans="1:6" x14ac:dyDescent="0.2">
      <c r="A61" t="s">
        <v>66</v>
      </c>
      <c r="B61" t="s">
        <v>2</v>
      </c>
      <c r="C61" t="s">
        <v>2</v>
      </c>
      <c r="D61">
        <v>7.52</v>
      </c>
      <c r="E61">
        <v>3.42</v>
      </c>
      <c r="F61">
        <f t="shared" si="0"/>
        <v>10.94</v>
      </c>
    </row>
    <row r="62" spans="1:6" x14ac:dyDescent="0.2">
      <c r="A62" t="s">
        <v>67</v>
      </c>
      <c r="B62" t="s">
        <v>2</v>
      </c>
      <c r="C62" t="s">
        <v>2</v>
      </c>
      <c r="D62">
        <f>7.21+0.54</f>
        <v>7.75</v>
      </c>
      <c r="E62">
        <v>3.49</v>
      </c>
      <c r="F62">
        <f t="shared" si="0"/>
        <v>11.24</v>
      </c>
    </row>
    <row r="63" spans="1:6" x14ac:dyDescent="0.2">
      <c r="A63" t="s">
        <v>68</v>
      </c>
      <c r="B63" t="s">
        <v>2</v>
      </c>
      <c r="C63" t="s">
        <v>2</v>
      </c>
      <c r="D63">
        <v>19.329999999999998</v>
      </c>
      <c r="E63">
        <v>22.29</v>
      </c>
      <c r="F63">
        <f t="shared" si="0"/>
        <v>41.62</v>
      </c>
    </row>
    <row r="64" spans="1:6" x14ac:dyDescent="0.2">
      <c r="A64" t="s">
        <v>69</v>
      </c>
      <c r="B64" t="s">
        <v>2</v>
      </c>
      <c r="C64" t="s">
        <v>2</v>
      </c>
      <c r="D64">
        <f>12.54+1.6+1.01</f>
        <v>15.149999999999999</v>
      </c>
      <c r="E64">
        <v>15.37</v>
      </c>
      <c r="F64">
        <f t="shared" si="0"/>
        <v>30.519999999999996</v>
      </c>
    </row>
    <row r="65" spans="1:6" x14ac:dyDescent="0.2">
      <c r="A65" t="s">
        <v>70</v>
      </c>
      <c r="B65" t="s">
        <v>2</v>
      </c>
      <c r="C65" t="s">
        <v>2</v>
      </c>
      <c r="D65">
        <v>16.75</v>
      </c>
      <c r="E65">
        <v>13.05</v>
      </c>
      <c r="F65">
        <f t="shared" si="0"/>
        <v>29.8</v>
      </c>
    </row>
    <row r="66" spans="1:6" x14ac:dyDescent="0.2">
      <c r="A66" t="s">
        <v>71</v>
      </c>
      <c r="B66" t="s">
        <v>2</v>
      </c>
      <c r="C66" t="s">
        <v>2</v>
      </c>
      <c r="D66">
        <v>18.3</v>
      </c>
      <c r="E66">
        <v>11.39</v>
      </c>
      <c r="F66">
        <f t="shared" si="0"/>
        <v>29.69</v>
      </c>
    </row>
    <row r="67" spans="1:6" x14ac:dyDescent="0.2">
      <c r="A67" t="s">
        <v>72</v>
      </c>
      <c r="B67" t="s">
        <v>2</v>
      </c>
      <c r="C67" t="s">
        <v>2</v>
      </c>
      <c r="D67">
        <f>25.97+0.83</f>
        <v>26.799999999999997</v>
      </c>
      <c r="E67">
        <v>18.14</v>
      </c>
      <c r="F67">
        <f t="shared" si="0"/>
        <v>44.94</v>
      </c>
    </row>
    <row r="68" spans="1:6" x14ac:dyDescent="0.2">
      <c r="A68" t="s">
        <v>73</v>
      </c>
      <c r="B68" t="s">
        <v>2</v>
      </c>
      <c r="C68" t="s">
        <v>2</v>
      </c>
      <c r="D68">
        <v>19.79</v>
      </c>
      <c r="E68">
        <v>16.46</v>
      </c>
      <c r="F68">
        <f t="shared" ref="F68:F70" si="1">SUM(D68:E68)</f>
        <v>36.25</v>
      </c>
    </row>
    <row r="69" spans="1:6" x14ac:dyDescent="0.2">
      <c r="A69" t="s">
        <v>74</v>
      </c>
      <c r="B69" t="s">
        <v>2</v>
      </c>
      <c r="C69" t="s">
        <v>2</v>
      </c>
      <c r="D69">
        <v>21.91</v>
      </c>
      <c r="E69">
        <v>8.91</v>
      </c>
      <c r="F69">
        <f t="shared" si="1"/>
        <v>30.82</v>
      </c>
    </row>
    <row r="70" spans="1:6" x14ac:dyDescent="0.2">
      <c r="A70" t="s">
        <v>75</v>
      </c>
      <c r="B70" t="s">
        <v>2</v>
      </c>
      <c r="C70" t="s">
        <v>2</v>
      </c>
      <c r="D70">
        <v>20.59</v>
      </c>
      <c r="E70">
        <v>10.38</v>
      </c>
      <c r="F70">
        <f t="shared" si="1"/>
        <v>30.97</v>
      </c>
    </row>
    <row r="71" spans="1:6" x14ac:dyDescent="0.2">
      <c r="A71" t="s">
        <v>78</v>
      </c>
      <c r="B71" t="s">
        <v>2</v>
      </c>
      <c r="C71" t="s">
        <v>91</v>
      </c>
      <c r="D71">
        <f>0.37+1.18</f>
        <v>1.5499999999999998</v>
      </c>
      <c r="E71">
        <v>0.18629999999999999</v>
      </c>
      <c r="F71">
        <f t="shared" ref="F71:F96" si="2">D71+E71</f>
        <v>1.7362999999999997</v>
      </c>
    </row>
    <row r="72" spans="1:6" x14ac:dyDescent="0.2">
      <c r="A72" t="s">
        <v>79</v>
      </c>
      <c r="B72" t="s">
        <v>2</v>
      </c>
      <c r="C72" t="s">
        <v>91</v>
      </c>
      <c r="D72">
        <v>16.350000000000001</v>
      </c>
      <c r="E72">
        <v>12.14</v>
      </c>
      <c r="F72">
        <f t="shared" si="2"/>
        <v>28.490000000000002</v>
      </c>
    </row>
    <row r="73" spans="1:6" x14ac:dyDescent="0.2">
      <c r="A73" t="s">
        <v>80</v>
      </c>
      <c r="B73" t="s">
        <v>2</v>
      </c>
      <c r="C73" t="s">
        <v>91</v>
      </c>
      <c r="D73">
        <f>20.57+0.61</f>
        <v>21.18</v>
      </c>
      <c r="E73">
        <v>25.25</v>
      </c>
      <c r="F73">
        <f t="shared" si="2"/>
        <v>46.43</v>
      </c>
    </row>
    <row r="74" spans="1:6" x14ac:dyDescent="0.2">
      <c r="A74" t="s">
        <v>81</v>
      </c>
      <c r="B74" t="s">
        <v>2</v>
      </c>
      <c r="C74" t="s">
        <v>91</v>
      </c>
      <c r="D74">
        <v>1.45</v>
      </c>
      <c r="E74">
        <v>0.44</v>
      </c>
      <c r="F74">
        <f t="shared" si="2"/>
        <v>1.89</v>
      </c>
    </row>
    <row r="75" spans="1:6" x14ac:dyDescent="0.2">
      <c r="A75" t="s">
        <v>82</v>
      </c>
      <c r="B75" t="s">
        <v>2</v>
      </c>
      <c r="C75" t="s">
        <v>91</v>
      </c>
      <c r="D75">
        <v>8.6</v>
      </c>
      <c r="E75">
        <v>0.65</v>
      </c>
      <c r="F75">
        <f t="shared" si="2"/>
        <v>9.25</v>
      </c>
    </row>
    <row r="76" spans="1:6" x14ac:dyDescent="0.2">
      <c r="A76" t="s">
        <v>83</v>
      </c>
      <c r="B76" t="s">
        <v>2</v>
      </c>
      <c r="C76" t="s">
        <v>91</v>
      </c>
      <c r="D76">
        <v>11.78</v>
      </c>
      <c r="E76">
        <v>9.27</v>
      </c>
      <c r="F76">
        <f t="shared" si="2"/>
        <v>21.049999999999997</v>
      </c>
    </row>
    <row r="77" spans="1:6" x14ac:dyDescent="0.2">
      <c r="A77" t="s">
        <v>84</v>
      </c>
      <c r="B77" t="s">
        <v>2</v>
      </c>
      <c r="C77" t="s">
        <v>91</v>
      </c>
      <c r="D77">
        <f>2.49+1.27</f>
        <v>3.7600000000000002</v>
      </c>
      <c r="E77">
        <v>0.83</v>
      </c>
      <c r="F77">
        <f t="shared" si="2"/>
        <v>4.59</v>
      </c>
    </row>
    <row r="78" spans="1:6" x14ac:dyDescent="0.2">
      <c r="A78" t="s">
        <v>85</v>
      </c>
      <c r="B78" t="s">
        <v>2</v>
      </c>
      <c r="C78" t="s">
        <v>91</v>
      </c>
      <c r="D78">
        <v>17.96</v>
      </c>
      <c r="E78">
        <v>8.31</v>
      </c>
      <c r="F78">
        <f t="shared" si="2"/>
        <v>26.270000000000003</v>
      </c>
    </row>
    <row r="79" spans="1:6" x14ac:dyDescent="0.2">
      <c r="A79" t="s">
        <v>86</v>
      </c>
      <c r="B79" t="s">
        <v>2</v>
      </c>
      <c r="C79" t="s">
        <v>91</v>
      </c>
      <c r="D79">
        <v>27.96</v>
      </c>
      <c r="E79">
        <v>19.55</v>
      </c>
      <c r="F79">
        <f t="shared" si="2"/>
        <v>47.510000000000005</v>
      </c>
    </row>
    <row r="80" spans="1:6" x14ac:dyDescent="0.2">
      <c r="A80" t="s">
        <v>87</v>
      </c>
      <c r="B80" t="s">
        <v>2</v>
      </c>
      <c r="C80" t="s">
        <v>91</v>
      </c>
      <c r="D80">
        <v>0.45</v>
      </c>
      <c r="E80">
        <v>0.11700000000000001</v>
      </c>
      <c r="F80">
        <f t="shared" si="2"/>
        <v>0.56700000000000006</v>
      </c>
    </row>
    <row r="81" spans="1:6" x14ac:dyDescent="0.2">
      <c r="A81" t="s">
        <v>88</v>
      </c>
      <c r="B81" t="s">
        <v>2</v>
      </c>
      <c r="C81" t="s">
        <v>91</v>
      </c>
      <c r="D81">
        <v>40.44</v>
      </c>
      <c r="E81">
        <v>31.16</v>
      </c>
      <c r="F81">
        <f t="shared" si="2"/>
        <v>71.599999999999994</v>
      </c>
    </row>
    <row r="82" spans="1:6" x14ac:dyDescent="0.2">
      <c r="A82" t="s">
        <v>89</v>
      </c>
      <c r="B82" t="s">
        <v>2</v>
      </c>
      <c r="C82" t="s">
        <v>91</v>
      </c>
      <c r="D82" s="1">
        <v>29.12</v>
      </c>
      <c r="E82">
        <v>18.16</v>
      </c>
      <c r="F82">
        <f t="shared" si="2"/>
        <v>47.28</v>
      </c>
    </row>
    <row r="83" spans="1:6" x14ac:dyDescent="0.2">
      <c r="A83" t="s">
        <v>90</v>
      </c>
      <c r="B83" t="s">
        <v>2</v>
      </c>
      <c r="C83" t="s">
        <v>91</v>
      </c>
      <c r="D83" s="1">
        <v>34.11</v>
      </c>
      <c r="E83">
        <v>22.22</v>
      </c>
      <c r="F83">
        <f t="shared" si="2"/>
        <v>56.33</v>
      </c>
    </row>
    <row r="84" spans="1:6" x14ac:dyDescent="0.2">
      <c r="A84" t="s">
        <v>92</v>
      </c>
      <c r="B84" t="s">
        <v>53</v>
      </c>
      <c r="C84" t="s">
        <v>3</v>
      </c>
      <c r="D84" s="1">
        <v>27.92</v>
      </c>
      <c r="E84">
        <v>9.92</v>
      </c>
      <c r="F84">
        <f t="shared" si="2"/>
        <v>37.840000000000003</v>
      </c>
    </row>
    <row r="85" spans="1:6" x14ac:dyDescent="0.2">
      <c r="A85" t="s">
        <v>93</v>
      </c>
      <c r="B85" t="s">
        <v>53</v>
      </c>
      <c r="C85" t="s">
        <v>3</v>
      </c>
      <c r="D85" s="1">
        <v>23.96</v>
      </c>
      <c r="E85">
        <v>4.88</v>
      </c>
      <c r="F85">
        <f t="shared" si="2"/>
        <v>28.84</v>
      </c>
    </row>
    <row r="86" spans="1:6" x14ac:dyDescent="0.2">
      <c r="A86" t="s">
        <v>94</v>
      </c>
      <c r="B86" t="s">
        <v>53</v>
      </c>
      <c r="C86" t="s">
        <v>3</v>
      </c>
      <c r="D86" s="1">
        <v>4.8499999999999996</v>
      </c>
      <c r="E86">
        <v>0.44</v>
      </c>
      <c r="F86">
        <f t="shared" si="2"/>
        <v>5.29</v>
      </c>
    </row>
    <row r="87" spans="1:6" x14ac:dyDescent="0.2">
      <c r="A87" t="s">
        <v>95</v>
      </c>
      <c r="B87" t="s">
        <v>53</v>
      </c>
      <c r="C87" t="s">
        <v>3</v>
      </c>
      <c r="D87" s="1" t="s">
        <v>28</v>
      </c>
      <c r="E87" t="s">
        <v>28</v>
      </c>
      <c r="F87" t="s">
        <v>28</v>
      </c>
    </row>
    <row r="88" spans="1:6" x14ac:dyDescent="0.2">
      <c r="A88" t="s">
        <v>96</v>
      </c>
      <c r="B88" t="s">
        <v>53</v>
      </c>
      <c r="C88" t="s">
        <v>3</v>
      </c>
      <c r="D88" s="1">
        <f>2.37+0.82+1.54</f>
        <v>4.7300000000000004</v>
      </c>
      <c r="E88">
        <v>0.22800000000000001</v>
      </c>
      <c r="F88">
        <f t="shared" si="2"/>
        <v>4.9580000000000002</v>
      </c>
    </row>
    <row r="89" spans="1:6" x14ac:dyDescent="0.2">
      <c r="A89" t="s">
        <v>97</v>
      </c>
      <c r="B89" t="s">
        <v>53</v>
      </c>
      <c r="C89" t="s">
        <v>3</v>
      </c>
      <c r="D89" s="1">
        <v>10.09</v>
      </c>
      <c r="E89">
        <v>1.02</v>
      </c>
      <c r="F89">
        <f t="shared" si="2"/>
        <v>11.11</v>
      </c>
    </row>
    <row r="90" spans="1:6" x14ac:dyDescent="0.2">
      <c r="A90" t="s">
        <v>98</v>
      </c>
      <c r="B90" t="s">
        <v>53</v>
      </c>
      <c r="C90" t="s">
        <v>3</v>
      </c>
      <c r="D90" s="1">
        <f>24.15+0.67</f>
        <v>24.82</v>
      </c>
      <c r="E90">
        <v>3.47</v>
      </c>
      <c r="F90">
        <f t="shared" si="2"/>
        <v>28.29</v>
      </c>
    </row>
    <row r="91" spans="1:6" x14ac:dyDescent="0.2">
      <c r="A91" t="s">
        <v>99</v>
      </c>
      <c r="B91" t="s">
        <v>53</v>
      </c>
      <c r="C91" t="s">
        <v>3</v>
      </c>
      <c r="D91" s="1">
        <v>1.1100000000000001</v>
      </c>
      <c r="E91">
        <v>1.4E-2</v>
      </c>
      <c r="F91">
        <f t="shared" si="2"/>
        <v>1.1240000000000001</v>
      </c>
    </row>
    <row r="92" spans="1:6" x14ac:dyDescent="0.2">
      <c r="A92" t="s">
        <v>100</v>
      </c>
      <c r="B92" t="s">
        <v>53</v>
      </c>
      <c r="C92" t="s">
        <v>3</v>
      </c>
      <c r="D92" s="1">
        <v>10.5</v>
      </c>
      <c r="E92">
        <v>3.24</v>
      </c>
      <c r="F92">
        <f t="shared" si="2"/>
        <v>13.74</v>
      </c>
    </row>
    <row r="93" spans="1:6" x14ac:dyDescent="0.2">
      <c r="A93" t="s">
        <v>101</v>
      </c>
      <c r="B93" t="s">
        <v>53</v>
      </c>
      <c r="C93" t="s">
        <v>3</v>
      </c>
      <c r="D93" s="1">
        <v>23.49</v>
      </c>
      <c r="E93">
        <v>9.89</v>
      </c>
      <c r="F93">
        <f t="shared" si="2"/>
        <v>33.379999999999995</v>
      </c>
    </row>
    <row r="94" spans="1:6" x14ac:dyDescent="0.2">
      <c r="A94" t="s">
        <v>102</v>
      </c>
      <c r="B94" t="s">
        <v>53</v>
      </c>
      <c r="C94" t="s">
        <v>3</v>
      </c>
      <c r="D94" s="1">
        <v>31.78</v>
      </c>
      <c r="E94">
        <v>4.84</v>
      </c>
      <c r="F94">
        <f t="shared" si="2"/>
        <v>36.620000000000005</v>
      </c>
    </row>
    <row r="95" spans="1:6" x14ac:dyDescent="0.2">
      <c r="A95" t="s">
        <v>103</v>
      </c>
      <c r="B95" t="s">
        <v>53</v>
      </c>
      <c r="C95" t="s">
        <v>3</v>
      </c>
      <c r="D95" s="1">
        <v>25.44</v>
      </c>
      <c r="E95">
        <v>1.72</v>
      </c>
      <c r="F95">
        <f t="shared" si="2"/>
        <v>27.16</v>
      </c>
    </row>
    <row r="96" spans="1:6" x14ac:dyDescent="0.2">
      <c r="A96" t="s">
        <v>104</v>
      </c>
      <c r="B96" t="s">
        <v>53</v>
      </c>
      <c r="C96" t="s">
        <v>3</v>
      </c>
      <c r="D96" s="1">
        <f>41.81+0.68</f>
        <v>42.49</v>
      </c>
      <c r="E96">
        <v>18.16</v>
      </c>
      <c r="F96">
        <f t="shared" si="2"/>
        <v>60.650000000000006</v>
      </c>
    </row>
    <row r="97" spans="1:6" x14ac:dyDescent="0.2">
      <c r="A97" t="s">
        <v>105</v>
      </c>
      <c r="B97" t="s">
        <v>53</v>
      </c>
      <c r="C97" t="s">
        <v>3</v>
      </c>
      <c r="D97" s="1">
        <v>39.31</v>
      </c>
      <c r="E97">
        <v>6.82</v>
      </c>
      <c r="F97">
        <f t="shared" ref="F97:F118" si="3">D97+E97</f>
        <v>46.13</v>
      </c>
    </row>
    <row r="98" spans="1:6" x14ac:dyDescent="0.2">
      <c r="A98" t="s">
        <v>106</v>
      </c>
      <c r="B98" t="s">
        <v>53</v>
      </c>
      <c r="C98" t="s">
        <v>3</v>
      </c>
      <c r="D98">
        <f>32.68+1.01</f>
        <v>33.69</v>
      </c>
      <c r="E98">
        <v>4.83</v>
      </c>
      <c r="F98">
        <f t="shared" si="3"/>
        <v>38.519999999999996</v>
      </c>
    </row>
    <row r="99" spans="1:6" x14ac:dyDescent="0.2">
      <c r="A99" t="s">
        <v>107</v>
      </c>
      <c r="B99" t="s">
        <v>53</v>
      </c>
      <c r="C99" t="s">
        <v>3</v>
      </c>
      <c r="D99">
        <f>2.27+2.83</f>
        <v>5.0999999999999996</v>
      </c>
      <c r="E99">
        <v>0.26</v>
      </c>
      <c r="F99">
        <f t="shared" si="3"/>
        <v>5.3599999999999994</v>
      </c>
    </row>
    <row r="100" spans="1:6" x14ac:dyDescent="0.2">
      <c r="A100" t="s">
        <v>108</v>
      </c>
      <c r="B100" t="s">
        <v>53</v>
      </c>
      <c r="C100" t="s">
        <v>3</v>
      </c>
      <c r="D100">
        <v>19.079999999999998</v>
      </c>
      <c r="E100">
        <v>2.91</v>
      </c>
      <c r="F100">
        <f t="shared" si="3"/>
        <v>21.99</v>
      </c>
    </row>
    <row r="101" spans="1:6" x14ac:dyDescent="0.2">
      <c r="A101" t="s">
        <v>109</v>
      </c>
      <c r="B101" t="s">
        <v>53</v>
      </c>
      <c r="C101" t="s">
        <v>3</v>
      </c>
      <c r="D101">
        <v>43.32</v>
      </c>
      <c r="E101">
        <v>7.33</v>
      </c>
      <c r="F101">
        <f t="shared" si="3"/>
        <v>50.65</v>
      </c>
    </row>
    <row r="102" spans="1:6" x14ac:dyDescent="0.2">
      <c r="A102" t="s">
        <v>110</v>
      </c>
      <c r="B102" t="s">
        <v>53</v>
      </c>
      <c r="C102" t="s">
        <v>3</v>
      </c>
      <c r="D102">
        <v>4.24</v>
      </c>
      <c r="E102">
        <v>0.5</v>
      </c>
      <c r="F102">
        <f t="shared" si="3"/>
        <v>4.74</v>
      </c>
    </row>
    <row r="103" spans="1:6" x14ac:dyDescent="0.2">
      <c r="A103" t="s">
        <v>111</v>
      </c>
      <c r="B103" t="s">
        <v>53</v>
      </c>
      <c r="C103" t="s">
        <v>3</v>
      </c>
      <c r="D103">
        <v>1.74</v>
      </c>
      <c r="E103">
        <v>0.16</v>
      </c>
      <c r="F103">
        <f t="shared" si="3"/>
        <v>1.9</v>
      </c>
    </row>
    <row r="104" spans="1:6" x14ac:dyDescent="0.2">
      <c r="A104" t="s">
        <v>112</v>
      </c>
      <c r="B104" t="s">
        <v>53</v>
      </c>
      <c r="C104" t="s">
        <v>3</v>
      </c>
      <c r="D104">
        <v>5.65</v>
      </c>
      <c r="E104">
        <v>0.86</v>
      </c>
      <c r="F104">
        <f t="shared" si="3"/>
        <v>6.5100000000000007</v>
      </c>
    </row>
    <row r="105" spans="1:6" x14ac:dyDescent="0.2">
      <c r="A105" t="s">
        <v>113</v>
      </c>
      <c r="B105" t="s">
        <v>53</v>
      </c>
      <c r="C105" t="s">
        <v>3</v>
      </c>
      <c r="D105">
        <v>34.75</v>
      </c>
      <c r="E105">
        <v>16.059999999999999</v>
      </c>
      <c r="F105">
        <f t="shared" si="3"/>
        <v>50.81</v>
      </c>
    </row>
    <row r="106" spans="1:6" x14ac:dyDescent="0.2">
      <c r="A106" t="s">
        <v>114</v>
      </c>
      <c r="B106" t="s">
        <v>53</v>
      </c>
      <c r="C106" t="s">
        <v>53</v>
      </c>
      <c r="D106">
        <v>10.92</v>
      </c>
      <c r="E106">
        <v>5.04</v>
      </c>
      <c r="F106">
        <f t="shared" si="3"/>
        <v>15.96</v>
      </c>
    </row>
    <row r="107" spans="1:6" x14ac:dyDescent="0.2">
      <c r="A107" t="s">
        <v>115</v>
      </c>
      <c r="B107" t="s">
        <v>53</v>
      </c>
      <c r="C107" t="s">
        <v>53</v>
      </c>
      <c r="D107">
        <v>4.5599999999999996</v>
      </c>
      <c r="E107">
        <v>0.63</v>
      </c>
      <c r="F107">
        <f t="shared" si="3"/>
        <v>5.1899999999999995</v>
      </c>
    </row>
    <row r="108" spans="1:6" x14ac:dyDescent="0.2">
      <c r="A108" t="s">
        <v>116</v>
      </c>
      <c r="B108" t="s">
        <v>53</v>
      </c>
      <c r="C108" t="s">
        <v>53</v>
      </c>
      <c r="D108">
        <v>23.26</v>
      </c>
      <c r="E108">
        <v>7.08</v>
      </c>
      <c r="F108">
        <f t="shared" si="3"/>
        <v>30.340000000000003</v>
      </c>
    </row>
    <row r="109" spans="1:6" x14ac:dyDescent="0.2">
      <c r="A109" t="s">
        <v>117</v>
      </c>
      <c r="B109" t="s">
        <v>53</v>
      </c>
      <c r="C109" t="s">
        <v>53</v>
      </c>
      <c r="D109">
        <v>2.76</v>
      </c>
      <c r="E109">
        <v>9.7000000000000003E-2</v>
      </c>
      <c r="F109">
        <f t="shared" si="3"/>
        <v>2.8569999999999998</v>
      </c>
    </row>
    <row r="110" spans="1:6" x14ac:dyDescent="0.2">
      <c r="A110" t="s">
        <v>118</v>
      </c>
      <c r="B110" t="s">
        <v>53</v>
      </c>
      <c r="C110" t="s">
        <v>53</v>
      </c>
      <c r="D110">
        <v>5.65</v>
      </c>
      <c r="E110">
        <v>0.44</v>
      </c>
      <c r="F110">
        <f t="shared" si="3"/>
        <v>6.0900000000000007</v>
      </c>
    </row>
    <row r="111" spans="1:6" x14ac:dyDescent="0.2">
      <c r="A111" t="s">
        <v>119</v>
      </c>
      <c r="B111" t="s">
        <v>53</v>
      </c>
      <c r="C111" t="s">
        <v>53</v>
      </c>
      <c r="D111" s="1">
        <v>28.55</v>
      </c>
      <c r="E111">
        <v>6.02</v>
      </c>
      <c r="F111">
        <f t="shared" si="3"/>
        <v>34.57</v>
      </c>
    </row>
    <row r="112" spans="1:6" x14ac:dyDescent="0.2">
      <c r="A112" t="s">
        <v>120</v>
      </c>
      <c r="B112" t="s">
        <v>53</v>
      </c>
      <c r="C112" t="s">
        <v>53</v>
      </c>
      <c r="D112" s="1">
        <v>17.420000000000002</v>
      </c>
      <c r="E112">
        <v>4.28</v>
      </c>
      <c r="F112">
        <f t="shared" si="3"/>
        <v>21.700000000000003</v>
      </c>
    </row>
    <row r="113" spans="1:6" x14ac:dyDescent="0.2">
      <c r="A113" t="s">
        <v>121</v>
      </c>
      <c r="B113" t="s">
        <v>53</v>
      </c>
      <c r="C113" t="s">
        <v>53</v>
      </c>
      <c r="D113" s="1">
        <v>14.18</v>
      </c>
      <c r="E113">
        <v>3.63</v>
      </c>
      <c r="F113">
        <f t="shared" si="3"/>
        <v>17.809999999999999</v>
      </c>
    </row>
    <row r="114" spans="1:6" x14ac:dyDescent="0.2">
      <c r="A114" t="s">
        <v>122</v>
      </c>
      <c r="B114" t="s">
        <v>53</v>
      </c>
      <c r="C114" t="s">
        <v>53</v>
      </c>
      <c r="D114" s="1">
        <v>16.7</v>
      </c>
      <c r="E114">
        <v>5.91</v>
      </c>
      <c r="F114">
        <f t="shared" si="3"/>
        <v>22.61</v>
      </c>
    </row>
    <row r="115" spans="1:6" x14ac:dyDescent="0.2">
      <c r="A115" t="s">
        <v>123</v>
      </c>
      <c r="B115" t="s">
        <v>53</v>
      </c>
      <c r="C115" t="s">
        <v>53</v>
      </c>
      <c r="D115" s="1">
        <v>4.45</v>
      </c>
      <c r="E115">
        <v>0.11</v>
      </c>
      <c r="F115">
        <f t="shared" si="3"/>
        <v>4.5600000000000005</v>
      </c>
    </row>
    <row r="116" spans="1:6" x14ac:dyDescent="0.2">
      <c r="A116" t="s">
        <v>124</v>
      </c>
      <c r="B116" t="s">
        <v>53</v>
      </c>
      <c r="C116" t="s">
        <v>53</v>
      </c>
      <c r="D116" s="1">
        <v>3.52</v>
      </c>
      <c r="E116">
        <v>0.43</v>
      </c>
      <c r="F116">
        <f t="shared" si="3"/>
        <v>3.95</v>
      </c>
    </row>
    <row r="117" spans="1:6" x14ac:dyDescent="0.2">
      <c r="A117" t="s">
        <v>125</v>
      </c>
      <c r="B117" t="s">
        <v>53</v>
      </c>
      <c r="C117" t="s">
        <v>53</v>
      </c>
      <c r="D117" s="1">
        <v>25.54</v>
      </c>
      <c r="E117">
        <v>3.29</v>
      </c>
      <c r="F117">
        <f t="shared" si="3"/>
        <v>28.83</v>
      </c>
    </row>
    <row r="118" spans="1:6" x14ac:dyDescent="0.2">
      <c r="A118" t="s">
        <v>126</v>
      </c>
      <c r="B118" t="s">
        <v>53</v>
      </c>
      <c r="C118" t="s">
        <v>53</v>
      </c>
      <c r="D118" s="1">
        <v>20.68</v>
      </c>
      <c r="E118">
        <v>5.59</v>
      </c>
      <c r="F118">
        <f t="shared" si="3"/>
        <v>26.27</v>
      </c>
    </row>
    <row r="119" spans="1:6" x14ac:dyDescent="0.2">
      <c r="A119" t="s">
        <v>127</v>
      </c>
      <c r="B119" t="s">
        <v>53</v>
      </c>
      <c r="C119" t="s">
        <v>53</v>
      </c>
      <c r="D119" s="1">
        <v>15.26</v>
      </c>
      <c r="E119">
        <v>3.02</v>
      </c>
      <c r="F119">
        <f t="shared" ref="F119:F129" si="4">D119+E119</f>
        <v>18.28</v>
      </c>
    </row>
    <row r="120" spans="1:6" x14ac:dyDescent="0.2">
      <c r="A120" t="s">
        <v>128</v>
      </c>
      <c r="B120" t="s">
        <v>53</v>
      </c>
      <c r="C120" t="s">
        <v>53</v>
      </c>
      <c r="D120" s="1">
        <v>13.35</v>
      </c>
      <c r="E120">
        <v>2.66</v>
      </c>
      <c r="F120">
        <f t="shared" si="4"/>
        <v>16.009999999999998</v>
      </c>
    </row>
    <row r="121" spans="1:6" x14ac:dyDescent="0.2">
      <c r="A121" t="s">
        <v>129</v>
      </c>
      <c r="B121" t="s">
        <v>53</v>
      </c>
      <c r="C121" t="s">
        <v>53</v>
      </c>
      <c r="D121" s="1">
        <v>15.3</v>
      </c>
      <c r="E121">
        <v>6.22</v>
      </c>
      <c r="F121">
        <f t="shared" si="4"/>
        <v>21.52</v>
      </c>
    </row>
    <row r="122" spans="1:6" x14ac:dyDescent="0.2">
      <c r="A122" t="s">
        <v>130</v>
      </c>
      <c r="B122" t="s">
        <v>53</v>
      </c>
      <c r="C122" t="s">
        <v>53</v>
      </c>
      <c r="D122" s="1">
        <v>13.49</v>
      </c>
      <c r="E122">
        <v>6.44</v>
      </c>
      <c r="F122">
        <f t="shared" si="4"/>
        <v>19.93</v>
      </c>
    </row>
    <row r="123" spans="1:6" x14ac:dyDescent="0.2">
      <c r="A123" t="s">
        <v>131</v>
      </c>
      <c r="B123" t="s">
        <v>53</v>
      </c>
      <c r="C123" t="s">
        <v>53</v>
      </c>
      <c r="D123" s="1">
        <v>14.09</v>
      </c>
      <c r="E123">
        <v>5.08</v>
      </c>
      <c r="F123">
        <f t="shared" si="4"/>
        <v>19.170000000000002</v>
      </c>
    </row>
    <row r="124" spans="1:6" x14ac:dyDescent="0.2">
      <c r="A124" t="s">
        <v>132</v>
      </c>
      <c r="B124" t="s">
        <v>53</v>
      </c>
      <c r="C124" t="s">
        <v>53</v>
      </c>
      <c r="D124">
        <v>5.91</v>
      </c>
      <c r="E124">
        <v>0.68</v>
      </c>
      <c r="F124">
        <f t="shared" si="4"/>
        <v>6.59</v>
      </c>
    </row>
    <row r="125" spans="1:6" x14ac:dyDescent="0.2">
      <c r="A125" t="s">
        <v>133</v>
      </c>
      <c r="B125" t="s">
        <v>53</v>
      </c>
      <c r="C125" t="s">
        <v>53</v>
      </c>
      <c r="D125">
        <v>23.7</v>
      </c>
      <c r="E125">
        <v>5.73</v>
      </c>
      <c r="F125">
        <f t="shared" si="4"/>
        <v>29.43</v>
      </c>
    </row>
    <row r="126" spans="1:6" x14ac:dyDescent="0.2">
      <c r="A126" t="s">
        <v>134</v>
      </c>
      <c r="B126" t="s">
        <v>53</v>
      </c>
      <c r="C126" t="s">
        <v>53</v>
      </c>
      <c r="D126">
        <v>18.2</v>
      </c>
      <c r="E126">
        <v>5.72</v>
      </c>
      <c r="F126">
        <f t="shared" si="4"/>
        <v>23.919999999999998</v>
      </c>
    </row>
    <row r="127" spans="1:6" x14ac:dyDescent="0.2">
      <c r="A127" t="s">
        <v>135</v>
      </c>
      <c r="B127" t="s">
        <v>53</v>
      </c>
      <c r="C127" t="s">
        <v>53</v>
      </c>
      <c r="D127">
        <v>12.7</v>
      </c>
      <c r="E127">
        <v>2.82</v>
      </c>
      <c r="F127">
        <f t="shared" si="4"/>
        <v>15.52</v>
      </c>
    </row>
    <row r="128" spans="1:6" x14ac:dyDescent="0.2">
      <c r="A128" t="s">
        <v>136</v>
      </c>
      <c r="B128" t="s">
        <v>53</v>
      </c>
      <c r="C128" t="s">
        <v>53</v>
      </c>
      <c r="D128">
        <v>29.7</v>
      </c>
      <c r="E128">
        <v>9.82</v>
      </c>
      <c r="F128">
        <f t="shared" si="4"/>
        <v>39.519999999999996</v>
      </c>
    </row>
    <row r="129" spans="1:6" x14ac:dyDescent="0.2">
      <c r="A129" t="s">
        <v>137</v>
      </c>
      <c r="B129" t="s">
        <v>53</v>
      </c>
      <c r="C129" t="s">
        <v>53</v>
      </c>
      <c r="D129">
        <v>17.7</v>
      </c>
      <c r="E129">
        <v>4.7300000000000004</v>
      </c>
      <c r="F129">
        <f t="shared" si="4"/>
        <v>22.43</v>
      </c>
    </row>
    <row r="130" spans="1:6" x14ac:dyDescent="0.2">
      <c r="A130" t="s">
        <v>138</v>
      </c>
      <c r="B130" t="s">
        <v>53</v>
      </c>
      <c r="C130" t="s">
        <v>2</v>
      </c>
      <c r="D130">
        <v>14.86</v>
      </c>
      <c r="E130">
        <v>9.91</v>
      </c>
      <c r="F130">
        <f>D130+E130</f>
        <v>24.77</v>
      </c>
    </row>
    <row r="131" spans="1:6" x14ac:dyDescent="0.2">
      <c r="A131" t="s">
        <v>139</v>
      </c>
      <c r="B131" t="s">
        <v>53</v>
      </c>
      <c r="C131" t="s">
        <v>2</v>
      </c>
      <c r="D131">
        <v>12.29</v>
      </c>
      <c r="E131">
        <v>2.52</v>
      </c>
      <c r="F131">
        <f t="shared" ref="F131:F142" si="5">D131+E131</f>
        <v>14.809999999999999</v>
      </c>
    </row>
    <row r="132" spans="1:6" x14ac:dyDescent="0.2">
      <c r="A132" t="s">
        <v>140</v>
      </c>
      <c r="B132" t="s">
        <v>53</v>
      </c>
      <c r="C132" t="s">
        <v>2</v>
      </c>
      <c r="D132" s="1">
        <v>1.1200000000000001</v>
      </c>
      <c r="E132" s="1">
        <v>0.86299999999999999</v>
      </c>
      <c r="F132" s="1">
        <f t="shared" si="5"/>
        <v>1.9830000000000001</v>
      </c>
    </row>
    <row r="133" spans="1:6" x14ac:dyDescent="0.2">
      <c r="A133" t="s">
        <v>141</v>
      </c>
      <c r="B133" t="s">
        <v>53</v>
      </c>
      <c r="C133" t="s">
        <v>2</v>
      </c>
      <c r="D133" s="1">
        <v>30.07</v>
      </c>
      <c r="E133" s="1">
        <v>6.34</v>
      </c>
      <c r="F133" s="1">
        <f t="shared" si="5"/>
        <v>36.409999999999997</v>
      </c>
    </row>
    <row r="134" spans="1:6" x14ac:dyDescent="0.2">
      <c r="A134" t="s">
        <v>142</v>
      </c>
      <c r="B134" t="s">
        <v>53</v>
      </c>
      <c r="C134" t="s">
        <v>2</v>
      </c>
      <c r="D134" s="1">
        <v>26.48</v>
      </c>
      <c r="E134" s="1">
        <v>7.02</v>
      </c>
      <c r="F134" s="1">
        <f t="shared" si="5"/>
        <v>33.5</v>
      </c>
    </row>
    <row r="135" spans="1:6" x14ac:dyDescent="0.2">
      <c r="A135" t="s">
        <v>143</v>
      </c>
      <c r="B135" t="s">
        <v>53</v>
      </c>
      <c r="C135" t="s">
        <v>2</v>
      </c>
      <c r="D135" s="1">
        <v>24.77</v>
      </c>
      <c r="E135" s="1">
        <v>8.3699999999999992</v>
      </c>
      <c r="F135" s="1">
        <f t="shared" si="5"/>
        <v>33.14</v>
      </c>
    </row>
    <row r="136" spans="1:6" x14ac:dyDescent="0.2">
      <c r="A136" t="s">
        <v>144</v>
      </c>
      <c r="B136" t="s">
        <v>53</v>
      </c>
      <c r="C136" t="s">
        <v>2</v>
      </c>
      <c r="D136" s="1">
        <v>15.81</v>
      </c>
      <c r="E136" s="1">
        <v>4.45</v>
      </c>
      <c r="F136" s="1">
        <f t="shared" si="5"/>
        <v>20.260000000000002</v>
      </c>
    </row>
    <row r="137" spans="1:6" x14ac:dyDescent="0.2">
      <c r="A137" t="s">
        <v>145</v>
      </c>
      <c r="B137" t="s">
        <v>53</v>
      </c>
      <c r="C137" t="s">
        <v>2</v>
      </c>
      <c r="D137" s="1" t="s">
        <v>28</v>
      </c>
      <c r="E137" s="1" t="s">
        <v>28</v>
      </c>
      <c r="F137" s="1" t="s">
        <v>28</v>
      </c>
    </row>
    <row r="138" spans="1:6" x14ac:dyDescent="0.2">
      <c r="A138" t="s">
        <v>146</v>
      </c>
      <c r="B138" t="s">
        <v>53</v>
      </c>
      <c r="C138" t="s">
        <v>2</v>
      </c>
      <c r="D138" s="1">
        <v>7.17</v>
      </c>
      <c r="E138" s="1">
        <v>0.81</v>
      </c>
      <c r="F138" s="1">
        <f t="shared" si="5"/>
        <v>7.98</v>
      </c>
    </row>
    <row r="139" spans="1:6" x14ac:dyDescent="0.2">
      <c r="A139" t="s">
        <v>147</v>
      </c>
      <c r="B139" t="s">
        <v>53</v>
      </c>
      <c r="C139" t="s">
        <v>2</v>
      </c>
      <c r="D139" s="1">
        <f>2.54+0.34</f>
        <v>2.88</v>
      </c>
      <c r="E139" s="1">
        <v>0.59</v>
      </c>
      <c r="F139" s="1">
        <f t="shared" si="5"/>
        <v>3.4699999999999998</v>
      </c>
    </row>
    <row r="140" spans="1:6" x14ac:dyDescent="0.2">
      <c r="A140" t="s">
        <v>148</v>
      </c>
      <c r="B140" t="s">
        <v>53</v>
      </c>
      <c r="C140" t="s">
        <v>2</v>
      </c>
      <c r="D140" s="1">
        <v>30.3</v>
      </c>
      <c r="E140" s="1">
        <v>9.02</v>
      </c>
      <c r="F140" s="1">
        <f t="shared" si="5"/>
        <v>39.32</v>
      </c>
    </row>
    <row r="141" spans="1:6" x14ac:dyDescent="0.2">
      <c r="A141" t="s">
        <v>149</v>
      </c>
      <c r="B141" t="s">
        <v>53</v>
      </c>
      <c r="C141" t="s">
        <v>2</v>
      </c>
      <c r="D141" s="1">
        <v>8.1300000000000008</v>
      </c>
      <c r="E141" s="1">
        <v>0.64</v>
      </c>
      <c r="F141" s="1">
        <f t="shared" si="5"/>
        <v>8.7700000000000014</v>
      </c>
    </row>
    <row r="142" spans="1:6" x14ac:dyDescent="0.2">
      <c r="A142" t="s">
        <v>150</v>
      </c>
      <c r="B142" t="s">
        <v>53</v>
      </c>
      <c r="C142" t="s">
        <v>2</v>
      </c>
      <c r="D142" s="1">
        <v>7.24</v>
      </c>
      <c r="E142" s="1">
        <v>0.63</v>
      </c>
      <c r="F142" s="1">
        <f t="shared" si="5"/>
        <v>7.87</v>
      </c>
    </row>
    <row r="143" spans="1:6" x14ac:dyDescent="0.2">
      <c r="A143" t="s">
        <v>151</v>
      </c>
      <c r="B143" t="s">
        <v>53</v>
      </c>
      <c r="C143" t="s">
        <v>2</v>
      </c>
      <c r="D143" s="1">
        <v>17.77</v>
      </c>
      <c r="E143" s="1">
        <v>1.77</v>
      </c>
      <c r="F143" s="1">
        <f t="shared" ref="F143:F151" si="6">D143+E143</f>
        <v>19.54</v>
      </c>
    </row>
    <row r="144" spans="1:6" x14ac:dyDescent="0.2">
      <c r="A144" t="s">
        <v>152</v>
      </c>
      <c r="B144" t="s">
        <v>53</v>
      </c>
      <c r="C144" t="s">
        <v>2</v>
      </c>
      <c r="D144" s="1">
        <v>23.83</v>
      </c>
      <c r="E144" s="1">
        <v>9.69</v>
      </c>
      <c r="F144" s="1">
        <f t="shared" si="6"/>
        <v>33.519999999999996</v>
      </c>
    </row>
    <row r="145" spans="1:6" x14ac:dyDescent="0.2">
      <c r="A145" t="s">
        <v>153</v>
      </c>
      <c r="B145" t="s">
        <v>53</v>
      </c>
      <c r="C145" t="s">
        <v>2</v>
      </c>
      <c r="D145" s="1">
        <f>15.32+0.98</f>
        <v>16.3</v>
      </c>
      <c r="E145" s="1">
        <v>6.43</v>
      </c>
      <c r="F145" s="1">
        <f t="shared" si="6"/>
        <v>22.73</v>
      </c>
    </row>
    <row r="146" spans="1:6" x14ac:dyDescent="0.2">
      <c r="A146" t="s">
        <v>154</v>
      </c>
      <c r="B146" t="s">
        <v>53</v>
      </c>
      <c r="C146" t="s">
        <v>2</v>
      </c>
      <c r="D146" s="1">
        <v>32.28</v>
      </c>
      <c r="E146" s="1">
        <v>8.01</v>
      </c>
      <c r="F146" s="1">
        <f t="shared" si="6"/>
        <v>40.29</v>
      </c>
    </row>
    <row r="147" spans="1:6" x14ac:dyDescent="0.2">
      <c r="A147" t="s">
        <v>155</v>
      </c>
      <c r="B147" t="s">
        <v>53</v>
      </c>
      <c r="C147" t="s">
        <v>2</v>
      </c>
      <c r="D147" s="1">
        <v>16.850000000000001</v>
      </c>
      <c r="E147" s="1">
        <v>2.56</v>
      </c>
      <c r="F147" s="1">
        <f t="shared" si="6"/>
        <v>19.41</v>
      </c>
    </row>
    <row r="148" spans="1:6" x14ac:dyDescent="0.2">
      <c r="A148" t="s">
        <v>156</v>
      </c>
      <c r="B148" t="s">
        <v>53</v>
      </c>
      <c r="C148" t="s">
        <v>2</v>
      </c>
      <c r="D148" s="1">
        <v>26.59</v>
      </c>
      <c r="E148" s="1">
        <v>4.9800000000000004</v>
      </c>
      <c r="F148" s="1">
        <f t="shared" si="6"/>
        <v>31.57</v>
      </c>
    </row>
    <row r="149" spans="1:6" x14ac:dyDescent="0.2">
      <c r="A149" t="s">
        <v>157</v>
      </c>
      <c r="B149" t="s">
        <v>53</v>
      </c>
      <c r="C149" t="s">
        <v>2</v>
      </c>
      <c r="D149" s="1">
        <f>28.04+2.04</f>
        <v>30.08</v>
      </c>
      <c r="E149" s="1">
        <v>11.1</v>
      </c>
      <c r="F149" s="1">
        <f t="shared" si="6"/>
        <v>41.18</v>
      </c>
    </row>
    <row r="150" spans="1:6" x14ac:dyDescent="0.2">
      <c r="A150" t="s">
        <v>158</v>
      </c>
      <c r="B150" t="s">
        <v>53</v>
      </c>
      <c r="C150" t="s">
        <v>2</v>
      </c>
      <c r="D150" s="1">
        <v>24.42</v>
      </c>
      <c r="E150" s="1">
        <v>8.1</v>
      </c>
      <c r="F150" s="1">
        <f t="shared" si="6"/>
        <v>32.520000000000003</v>
      </c>
    </row>
    <row r="151" spans="1:6" x14ac:dyDescent="0.2">
      <c r="A151" t="s">
        <v>159</v>
      </c>
      <c r="B151" t="s">
        <v>53</v>
      </c>
      <c r="C151" t="s">
        <v>2</v>
      </c>
      <c r="D151" s="1">
        <v>42.18</v>
      </c>
      <c r="E151" s="1">
        <v>16.25</v>
      </c>
      <c r="F151" s="1">
        <f t="shared" si="6"/>
        <v>58.43</v>
      </c>
    </row>
    <row r="152" spans="1:6" x14ac:dyDescent="0.2">
      <c r="A152" t="s">
        <v>160</v>
      </c>
      <c r="B152" t="s">
        <v>53</v>
      </c>
      <c r="C152" t="s">
        <v>91</v>
      </c>
      <c r="D152">
        <v>0.91</v>
      </c>
      <c r="E152">
        <v>0.13569999999999999</v>
      </c>
      <c r="F152">
        <f t="shared" ref="F152:F164" si="7">D152+E152</f>
        <v>1.0457000000000001</v>
      </c>
    </row>
    <row r="153" spans="1:6" x14ac:dyDescent="0.2">
      <c r="A153" t="s">
        <v>161</v>
      </c>
      <c r="B153" t="s">
        <v>53</v>
      </c>
      <c r="C153" t="s">
        <v>91</v>
      </c>
      <c r="D153">
        <v>7.95</v>
      </c>
      <c r="E153">
        <v>1.42</v>
      </c>
      <c r="F153">
        <f t="shared" si="7"/>
        <v>9.370000000000001</v>
      </c>
    </row>
    <row r="154" spans="1:6" x14ac:dyDescent="0.2">
      <c r="A154" t="s">
        <v>162</v>
      </c>
      <c r="B154" t="s">
        <v>53</v>
      </c>
      <c r="C154" t="s">
        <v>91</v>
      </c>
      <c r="D154">
        <v>30.21</v>
      </c>
      <c r="E154">
        <v>7.14</v>
      </c>
      <c r="F154">
        <f t="shared" si="7"/>
        <v>37.35</v>
      </c>
    </row>
    <row r="155" spans="1:6" x14ac:dyDescent="0.2">
      <c r="A155" t="s">
        <v>163</v>
      </c>
      <c r="B155" t="s">
        <v>53</v>
      </c>
      <c r="C155" t="s">
        <v>91</v>
      </c>
      <c r="D155">
        <v>13.88</v>
      </c>
      <c r="E155">
        <v>2.2400000000000002</v>
      </c>
      <c r="F155">
        <f t="shared" si="7"/>
        <v>16.12</v>
      </c>
    </row>
    <row r="156" spans="1:6" x14ac:dyDescent="0.2">
      <c r="A156" t="s">
        <v>164</v>
      </c>
      <c r="B156" t="s">
        <v>53</v>
      </c>
      <c r="C156" t="s">
        <v>91</v>
      </c>
      <c r="D156">
        <v>6.75</v>
      </c>
      <c r="E156">
        <v>0.83</v>
      </c>
      <c r="F156">
        <f t="shared" si="7"/>
        <v>7.58</v>
      </c>
    </row>
    <row r="157" spans="1:6" x14ac:dyDescent="0.2">
      <c r="A157" t="s">
        <v>165</v>
      </c>
      <c r="B157" t="s">
        <v>53</v>
      </c>
      <c r="C157" t="s">
        <v>91</v>
      </c>
      <c r="D157">
        <v>15.19</v>
      </c>
      <c r="E157">
        <v>2.4</v>
      </c>
      <c r="F157">
        <f t="shared" si="7"/>
        <v>17.59</v>
      </c>
    </row>
    <row r="158" spans="1:6" x14ac:dyDescent="0.2">
      <c r="A158" t="s">
        <v>166</v>
      </c>
      <c r="B158" t="s">
        <v>53</v>
      </c>
      <c r="C158" t="s">
        <v>91</v>
      </c>
      <c r="D158">
        <v>12.63</v>
      </c>
      <c r="E158">
        <v>1.76</v>
      </c>
      <c r="F158">
        <f t="shared" si="7"/>
        <v>14.39</v>
      </c>
    </row>
    <row r="159" spans="1:6" x14ac:dyDescent="0.2">
      <c r="A159" t="s">
        <v>167</v>
      </c>
      <c r="B159" t="s">
        <v>53</v>
      </c>
      <c r="C159" t="s">
        <v>91</v>
      </c>
      <c r="D159">
        <v>0.24</v>
      </c>
      <c r="E159">
        <v>1.84E-2</v>
      </c>
      <c r="F159">
        <f t="shared" si="7"/>
        <v>0.25839999999999996</v>
      </c>
    </row>
    <row r="160" spans="1:6" x14ac:dyDescent="0.2">
      <c r="A160" t="s">
        <v>168</v>
      </c>
      <c r="B160" t="s">
        <v>53</v>
      </c>
      <c r="C160" t="s">
        <v>91</v>
      </c>
      <c r="D160">
        <v>18.34</v>
      </c>
      <c r="E160">
        <v>2.08</v>
      </c>
      <c r="F160">
        <f t="shared" si="7"/>
        <v>20.420000000000002</v>
      </c>
    </row>
    <row r="161" spans="1:6" x14ac:dyDescent="0.2">
      <c r="A161" t="s">
        <v>169</v>
      </c>
      <c r="B161" t="s">
        <v>53</v>
      </c>
      <c r="C161" t="s">
        <v>91</v>
      </c>
      <c r="D161">
        <v>24.75</v>
      </c>
      <c r="E161">
        <v>4.21</v>
      </c>
      <c r="F161">
        <f t="shared" si="7"/>
        <v>28.96</v>
      </c>
    </row>
    <row r="162" spans="1:6" x14ac:dyDescent="0.2">
      <c r="A162" t="s">
        <v>170</v>
      </c>
      <c r="B162" t="s">
        <v>53</v>
      </c>
      <c r="C162" t="s">
        <v>91</v>
      </c>
      <c r="D162">
        <v>6.72</v>
      </c>
      <c r="E162">
        <v>0.79</v>
      </c>
      <c r="F162">
        <f t="shared" si="7"/>
        <v>7.51</v>
      </c>
    </row>
    <row r="163" spans="1:6" x14ac:dyDescent="0.2">
      <c r="A163" t="s">
        <v>171</v>
      </c>
      <c r="B163" t="s">
        <v>53</v>
      </c>
      <c r="C163" t="s">
        <v>91</v>
      </c>
      <c r="D163">
        <v>0.88</v>
      </c>
      <c r="E163">
        <v>0.08</v>
      </c>
      <c r="F163">
        <f t="shared" si="7"/>
        <v>0.96</v>
      </c>
    </row>
    <row r="164" spans="1:6" x14ac:dyDescent="0.2">
      <c r="A164" t="s">
        <v>172</v>
      </c>
      <c r="B164" t="s">
        <v>53</v>
      </c>
      <c r="C164" t="s">
        <v>91</v>
      </c>
      <c r="D164">
        <v>2.39</v>
      </c>
      <c r="E164">
        <v>0.49099999999999999</v>
      </c>
      <c r="F164">
        <f t="shared" si="7"/>
        <v>2.8810000000000002</v>
      </c>
    </row>
    <row r="165" spans="1:6" x14ac:dyDescent="0.2">
      <c r="A165" t="s">
        <v>173</v>
      </c>
      <c r="B165" t="s">
        <v>3</v>
      </c>
      <c r="C165" t="s">
        <v>3</v>
      </c>
      <c r="D165">
        <v>12.69</v>
      </c>
      <c r="E165">
        <v>5.32</v>
      </c>
      <c r="F165">
        <f>D165+E165</f>
        <v>18.009999999999998</v>
      </c>
    </row>
    <row r="166" spans="1:6" x14ac:dyDescent="0.2">
      <c r="A166" t="s">
        <v>174</v>
      </c>
      <c r="B166" t="s">
        <v>3</v>
      </c>
      <c r="C166" t="s">
        <v>3</v>
      </c>
      <c r="D166">
        <f>11.24+0.68</f>
        <v>11.92</v>
      </c>
      <c r="E166">
        <v>5.75</v>
      </c>
      <c r="F166">
        <f t="shared" ref="F166:F177" si="8">D166+E166</f>
        <v>17.670000000000002</v>
      </c>
    </row>
    <row r="167" spans="1:6" x14ac:dyDescent="0.2">
      <c r="A167" t="s">
        <v>175</v>
      </c>
      <c r="B167" t="s">
        <v>3</v>
      </c>
      <c r="C167" t="s">
        <v>3</v>
      </c>
      <c r="D167">
        <v>8.86</v>
      </c>
      <c r="E167">
        <v>2.84</v>
      </c>
      <c r="F167">
        <f>D167+E167</f>
        <v>11.7</v>
      </c>
    </row>
    <row r="168" spans="1:6" x14ac:dyDescent="0.2">
      <c r="A168" t="s">
        <v>176</v>
      </c>
      <c r="B168" t="s">
        <v>3</v>
      </c>
      <c r="C168" t="s">
        <v>3</v>
      </c>
      <c r="D168">
        <v>6.43</v>
      </c>
      <c r="E168">
        <v>2.46</v>
      </c>
      <c r="F168">
        <f t="shared" si="8"/>
        <v>8.89</v>
      </c>
    </row>
    <row r="169" spans="1:6" x14ac:dyDescent="0.2">
      <c r="A169" t="s">
        <v>177</v>
      </c>
      <c r="B169" t="s">
        <v>3</v>
      </c>
      <c r="C169" t="s">
        <v>3</v>
      </c>
      <c r="D169">
        <v>17.96</v>
      </c>
      <c r="E169">
        <v>5.83</v>
      </c>
      <c r="F169">
        <f t="shared" si="8"/>
        <v>23.79</v>
      </c>
    </row>
    <row r="170" spans="1:6" x14ac:dyDescent="0.2">
      <c r="A170" t="s">
        <v>178</v>
      </c>
      <c r="B170" t="s">
        <v>3</v>
      </c>
      <c r="C170" t="s">
        <v>3</v>
      </c>
      <c r="D170">
        <f>11.56+0.57</f>
        <v>12.13</v>
      </c>
      <c r="E170">
        <v>4.96</v>
      </c>
      <c r="F170">
        <f t="shared" si="8"/>
        <v>17.09</v>
      </c>
    </row>
    <row r="171" spans="1:6" x14ac:dyDescent="0.2">
      <c r="A171" t="s">
        <v>179</v>
      </c>
      <c r="B171" t="s">
        <v>3</v>
      </c>
      <c r="C171" t="s">
        <v>3</v>
      </c>
      <c r="D171">
        <v>4.92</v>
      </c>
      <c r="E171">
        <v>3.25</v>
      </c>
      <c r="F171">
        <f t="shared" si="8"/>
        <v>8.17</v>
      </c>
    </row>
    <row r="172" spans="1:6" x14ac:dyDescent="0.2">
      <c r="A172" t="s">
        <v>180</v>
      </c>
      <c r="B172" t="s">
        <v>3</v>
      </c>
      <c r="C172" t="s">
        <v>3</v>
      </c>
      <c r="D172">
        <f>5.85+0.83</f>
        <v>6.68</v>
      </c>
      <c r="E172">
        <v>2</v>
      </c>
      <c r="F172">
        <f t="shared" si="8"/>
        <v>8.68</v>
      </c>
    </row>
    <row r="173" spans="1:6" x14ac:dyDescent="0.2">
      <c r="A173" t="s">
        <v>181</v>
      </c>
      <c r="B173" t="s">
        <v>3</v>
      </c>
      <c r="C173" t="s">
        <v>3</v>
      </c>
      <c r="D173">
        <f>11.53+0.58</f>
        <v>12.11</v>
      </c>
      <c r="E173">
        <v>4</v>
      </c>
      <c r="F173">
        <f t="shared" si="8"/>
        <v>16.11</v>
      </c>
    </row>
    <row r="174" spans="1:6" x14ac:dyDescent="0.2">
      <c r="A174" t="s">
        <v>182</v>
      </c>
      <c r="B174" t="s">
        <v>3</v>
      </c>
      <c r="C174" t="s">
        <v>3</v>
      </c>
      <c r="D174">
        <v>10.96</v>
      </c>
      <c r="E174">
        <v>5.16</v>
      </c>
      <c r="F174">
        <f t="shared" si="8"/>
        <v>16.12</v>
      </c>
    </row>
    <row r="175" spans="1:6" x14ac:dyDescent="0.2">
      <c r="A175" t="s">
        <v>183</v>
      </c>
      <c r="B175" t="s">
        <v>3</v>
      </c>
      <c r="C175" t="s">
        <v>3</v>
      </c>
      <c r="D175">
        <f>6.67+0.36</f>
        <v>7.03</v>
      </c>
      <c r="E175">
        <v>4.58</v>
      </c>
      <c r="F175">
        <f t="shared" si="8"/>
        <v>11.61</v>
      </c>
    </row>
    <row r="176" spans="1:6" x14ac:dyDescent="0.2">
      <c r="A176" t="s">
        <v>184</v>
      </c>
      <c r="B176" t="s">
        <v>3</v>
      </c>
      <c r="C176" t="s">
        <v>3</v>
      </c>
      <c r="D176">
        <f>13.2+0.7</f>
        <v>13.899999999999999</v>
      </c>
      <c r="E176">
        <v>5.34</v>
      </c>
      <c r="F176">
        <f t="shared" si="8"/>
        <v>19.239999999999998</v>
      </c>
    </row>
    <row r="177" spans="1:6" x14ac:dyDescent="0.2">
      <c r="A177" t="s">
        <v>185</v>
      </c>
      <c r="B177" t="s">
        <v>3</v>
      </c>
      <c r="C177" t="s">
        <v>3</v>
      </c>
      <c r="D177">
        <v>0.38</v>
      </c>
      <c r="E177">
        <v>0.14000000000000001</v>
      </c>
      <c r="F177">
        <f t="shared" si="8"/>
        <v>0.52</v>
      </c>
    </row>
    <row r="178" spans="1:6" x14ac:dyDescent="0.2">
      <c r="A178" t="s">
        <v>186</v>
      </c>
      <c r="B178" t="s">
        <v>3</v>
      </c>
      <c r="C178" t="s">
        <v>3</v>
      </c>
      <c r="D178">
        <v>12.78</v>
      </c>
      <c r="E178">
        <v>4.3899999999999997</v>
      </c>
      <c r="F178">
        <f t="shared" ref="F178:F186" si="9">D178+E178</f>
        <v>17.169999999999998</v>
      </c>
    </row>
    <row r="179" spans="1:6" x14ac:dyDescent="0.2">
      <c r="A179" t="s">
        <v>187</v>
      </c>
      <c r="B179" t="s">
        <v>3</v>
      </c>
      <c r="C179" t="s">
        <v>3</v>
      </c>
      <c r="D179">
        <f>14.76+0.51</f>
        <v>15.27</v>
      </c>
      <c r="E179">
        <v>8.1</v>
      </c>
      <c r="F179">
        <f t="shared" si="9"/>
        <v>23.369999999999997</v>
      </c>
    </row>
    <row r="180" spans="1:6" x14ac:dyDescent="0.2">
      <c r="A180" t="s">
        <v>188</v>
      </c>
      <c r="B180" t="s">
        <v>3</v>
      </c>
      <c r="C180" t="s">
        <v>3</v>
      </c>
      <c r="D180">
        <v>8.44</v>
      </c>
      <c r="E180">
        <v>6.57</v>
      </c>
      <c r="F180">
        <f t="shared" si="9"/>
        <v>15.01</v>
      </c>
    </row>
    <row r="181" spans="1:6" x14ac:dyDescent="0.2">
      <c r="A181" t="s">
        <v>189</v>
      </c>
      <c r="B181" t="s">
        <v>3</v>
      </c>
      <c r="C181" t="s">
        <v>3</v>
      </c>
      <c r="D181">
        <v>11.21</v>
      </c>
      <c r="E181">
        <v>4.1900000000000004</v>
      </c>
      <c r="F181">
        <f t="shared" si="9"/>
        <v>15.400000000000002</v>
      </c>
    </row>
    <row r="182" spans="1:6" x14ac:dyDescent="0.2">
      <c r="A182" t="s">
        <v>190</v>
      </c>
      <c r="B182" t="s">
        <v>3</v>
      </c>
      <c r="C182" t="s">
        <v>3</v>
      </c>
      <c r="D182">
        <v>10.050000000000001</v>
      </c>
      <c r="E182">
        <v>4.84</v>
      </c>
      <c r="F182">
        <f t="shared" si="9"/>
        <v>14.89</v>
      </c>
    </row>
    <row r="183" spans="1:6" x14ac:dyDescent="0.2">
      <c r="A183" t="s">
        <v>191</v>
      </c>
      <c r="B183" t="s">
        <v>3</v>
      </c>
      <c r="C183" t="s">
        <v>3</v>
      </c>
      <c r="D183">
        <v>13.2</v>
      </c>
      <c r="E183">
        <v>4.17</v>
      </c>
      <c r="F183">
        <f t="shared" si="9"/>
        <v>17.369999999999997</v>
      </c>
    </row>
    <row r="184" spans="1:6" x14ac:dyDescent="0.2">
      <c r="A184" t="s">
        <v>192</v>
      </c>
      <c r="B184" t="s">
        <v>3</v>
      </c>
      <c r="C184" t="s">
        <v>3</v>
      </c>
      <c r="D184">
        <f>7.76+0.42</f>
        <v>8.18</v>
      </c>
      <c r="E184">
        <v>3.61</v>
      </c>
      <c r="F184">
        <f t="shared" si="9"/>
        <v>11.79</v>
      </c>
    </row>
    <row r="185" spans="1:6" x14ac:dyDescent="0.2">
      <c r="A185" t="s">
        <v>193</v>
      </c>
      <c r="B185" t="s">
        <v>3</v>
      </c>
      <c r="C185" t="s">
        <v>3</v>
      </c>
      <c r="D185">
        <v>7.38</v>
      </c>
      <c r="E185">
        <v>2.7</v>
      </c>
      <c r="F185">
        <f t="shared" si="9"/>
        <v>10.08</v>
      </c>
    </row>
    <row r="186" spans="1:6" x14ac:dyDescent="0.2">
      <c r="A186" t="s">
        <v>194</v>
      </c>
      <c r="B186" t="s">
        <v>3</v>
      </c>
      <c r="C186" t="s">
        <v>3</v>
      </c>
      <c r="D186">
        <v>11.77</v>
      </c>
      <c r="E186">
        <v>4.42</v>
      </c>
      <c r="F186">
        <f t="shared" si="9"/>
        <v>16.189999999999998</v>
      </c>
    </row>
    <row r="187" spans="1:6" x14ac:dyDescent="0.2">
      <c r="A187" t="s">
        <v>195</v>
      </c>
      <c r="B187" t="s">
        <v>3</v>
      </c>
      <c r="C187" t="s">
        <v>53</v>
      </c>
      <c r="D187">
        <v>7.42</v>
      </c>
      <c r="E187">
        <v>3.61</v>
      </c>
      <c r="F187">
        <f t="shared" ref="F187:F199" si="10">D187+E187</f>
        <v>11.03</v>
      </c>
    </row>
    <row r="188" spans="1:6" x14ac:dyDescent="0.2">
      <c r="A188" t="s">
        <v>196</v>
      </c>
      <c r="B188" t="s">
        <v>3</v>
      </c>
      <c r="C188" t="s">
        <v>53</v>
      </c>
      <c r="D188">
        <v>2.83</v>
      </c>
      <c r="E188">
        <v>1.79</v>
      </c>
      <c r="F188">
        <f t="shared" si="10"/>
        <v>4.62</v>
      </c>
    </row>
    <row r="189" spans="1:6" x14ac:dyDescent="0.2">
      <c r="A189" t="s">
        <v>197</v>
      </c>
      <c r="B189" t="s">
        <v>3</v>
      </c>
      <c r="C189" t="s">
        <v>53</v>
      </c>
      <c r="D189">
        <v>13.3</v>
      </c>
      <c r="E189">
        <v>5.29</v>
      </c>
      <c r="F189">
        <f t="shared" si="10"/>
        <v>18.59</v>
      </c>
    </row>
    <row r="190" spans="1:6" x14ac:dyDescent="0.2">
      <c r="A190" t="s">
        <v>198</v>
      </c>
      <c r="B190" t="s">
        <v>3</v>
      </c>
      <c r="C190" t="s">
        <v>53</v>
      </c>
      <c r="D190">
        <v>9.25</v>
      </c>
      <c r="E190">
        <v>2.23</v>
      </c>
      <c r="F190">
        <f t="shared" si="10"/>
        <v>11.48</v>
      </c>
    </row>
    <row r="191" spans="1:6" x14ac:dyDescent="0.2">
      <c r="A191" t="s">
        <v>199</v>
      </c>
      <c r="B191" t="s">
        <v>3</v>
      </c>
      <c r="C191" t="s">
        <v>53</v>
      </c>
      <c r="D191">
        <v>11.9</v>
      </c>
      <c r="E191">
        <v>4.88</v>
      </c>
      <c r="F191">
        <f t="shared" si="10"/>
        <v>16.78</v>
      </c>
    </row>
    <row r="192" spans="1:6" x14ac:dyDescent="0.2">
      <c r="A192" t="s">
        <v>200</v>
      </c>
      <c r="B192" t="s">
        <v>3</v>
      </c>
      <c r="C192" t="s">
        <v>53</v>
      </c>
      <c r="D192">
        <v>11.18</v>
      </c>
      <c r="E192">
        <v>3.4</v>
      </c>
      <c r="F192">
        <f t="shared" si="10"/>
        <v>14.58</v>
      </c>
    </row>
    <row r="193" spans="1:6" x14ac:dyDescent="0.2">
      <c r="A193" t="s">
        <v>201</v>
      </c>
      <c r="B193" t="s">
        <v>3</v>
      </c>
      <c r="C193" t="s">
        <v>53</v>
      </c>
      <c r="D193">
        <v>18.14</v>
      </c>
      <c r="E193">
        <v>10.74</v>
      </c>
      <c r="F193">
        <f t="shared" si="10"/>
        <v>28.880000000000003</v>
      </c>
    </row>
    <row r="194" spans="1:6" x14ac:dyDescent="0.2">
      <c r="A194" t="s">
        <v>202</v>
      </c>
      <c r="B194" t="s">
        <v>3</v>
      </c>
      <c r="C194" t="s">
        <v>53</v>
      </c>
      <c r="D194">
        <v>4.68</v>
      </c>
      <c r="E194">
        <v>1.42</v>
      </c>
      <c r="F194">
        <f t="shared" si="10"/>
        <v>6.1</v>
      </c>
    </row>
    <row r="195" spans="1:6" x14ac:dyDescent="0.2">
      <c r="A195" t="s">
        <v>203</v>
      </c>
      <c r="B195" t="s">
        <v>3</v>
      </c>
      <c r="C195" t="s">
        <v>53</v>
      </c>
      <c r="D195">
        <v>8.17</v>
      </c>
      <c r="E195">
        <v>3.61</v>
      </c>
      <c r="F195">
        <f t="shared" si="10"/>
        <v>11.78</v>
      </c>
    </row>
    <row r="196" spans="1:6" x14ac:dyDescent="0.2">
      <c r="A196" t="s">
        <v>204</v>
      </c>
      <c r="B196" t="s">
        <v>3</v>
      </c>
      <c r="C196" t="s">
        <v>53</v>
      </c>
      <c r="D196">
        <v>7.93</v>
      </c>
      <c r="E196">
        <v>2.19</v>
      </c>
      <c r="F196">
        <f t="shared" si="10"/>
        <v>10.119999999999999</v>
      </c>
    </row>
    <row r="197" spans="1:6" x14ac:dyDescent="0.2">
      <c r="A197" t="s">
        <v>205</v>
      </c>
      <c r="B197" t="s">
        <v>3</v>
      </c>
      <c r="C197" t="s">
        <v>53</v>
      </c>
      <c r="D197">
        <v>12.48</v>
      </c>
      <c r="E197">
        <v>4.12</v>
      </c>
      <c r="F197">
        <f t="shared" si="10"/>
        <v>16.600000000000001</v>
      </c>
    </row>
    <row r="198" spans="1:6" x14ac:dyDescent="0.2">
      <c r="A198" t="s">
        <v>206</v>
      </c>
      <c r="B198" t="s">
        <v>3</v>
      </c>
      <c r="C198" t="s">
        <v>53</v>
      </c>
      <c r="D198">
        <v>16.809999999999999</v>
      </c>
      <c r="E198">
        <v>8.9499999999999993</v>
      </c>
      <c r="F198">
        <f t="shared" si="10"/>
        <v>25.759999999999998</v>
      </c>
    </row>
    <row r="199" spans="1:6" x14ac:dyDescent="0.2">
      <c r="A199" t="s">
        <v>207</v>
      </c>
      <c r="B199" t="s">
        <v>3</v>
      </c>
      <c r="C199" t="s">
        <v>53</v>
      </c>
      <c r="D199">
        <v>14.96</v>
      </c>
      <c r="E199">
        <v>8.73</v>
      </c>
      <c r="F199">
        <f t="shared" si="10"/>
        <v>23.69</v>
      </c>
    </row>
    <row r="200" spans="1:6" x14ac:dyDescent="0.2">
      <c r="A200" t="s">
        <v>208</v>
      </c>
      <c r="B200" t="s">
        <v>3</v>
      </c>
      <c r="C200" t="s">
        <v>53</v>
      </c>
      <c r="D200">
        <v>1.36</v>
      </c>
      <c r="E200">
        <v>0.34599999999999997</v>
      </c>
      <c r="F200">
        <f t="shared" ref="F200:F210" si="11">D200+E200</f>
        <v>1.706</v>
      </c>
    </row>
    <row r="201" spans="1:6" x14ac:dyDescent="0.2">
      <c r="A201" t="s">
        <v>209</v>
      </c>
      <c r="B201" t="s">
        <v>3</v>
      </c>
      <c r="C201" t="s">
        <v>53</v>
      </c>
      <c r="D201">
        <v>16.59</v>
      </c>
      <c r="E201">
        <v>7.89</v>
      </c>
      <c r="F201">
        <f t="shared" si="11"/>
        <v>24.48</v>
      </c>
    </row>
    <row r="202" spans="1:6" x14ac:dyDescent="0.2">
      <c r="A202" t="s">
        <v>210</v>
      </c>
      <c r="B202" t="s">
        <v>3</v>
      </c>
      <c r="C202" t="s">
        <v>53</v>
      </c>
      <c r="D202">
        <v>0.76</v>
      </c>
      <c r="E202">
        <v>0.46</v>
      </c>
      <c r="F202">
        <f t="shared" si="11"/>
        <v>1.22</v>
      </c>
    </row>
    <row r="203" spans="1:6" x14ac:dyDescent="0.2">
      <c r="A203" t="s">
        <v>211</v>
      </c>
      <c r="B203" t="s">
        <v>3</v>
      </c>
      <c r="C203" t="s">
        <v>53</v>
      </c>
      <c r="D203">
        <v>13.64</v>
      </c>
      <c r="E203">
        <v>7.09</v>
      </c>
      <c r="F203">
        <f t="shared" si="11"/>
        <v>20.73</v>
      </c>
    </row>
    <row r="204" spans="1:6" x14ac:dyDescent="0.2">
      <c r="A204" t="s">
        <v>212</v>
      </c>
      <c r="B204" t="s">
        <v>3</v>
      </c>
      <c r="C204" t="s">
        <v>53</v>
      </c>
      <c r="D204">
        <v>3.03</v>
      </c>
      <c r="E204">
        <v>0.97</v>
      </c>
      <c r="F204">
        <f t="shared" si="11"/>
        <v>4</v>
      </c>
    </row>
    <row r="205" spans="1:6" x14ac:dyDescent="0.2">
      <c r="A205" t="s">
        <v>213</v>
      </c>
      <c r="B205" t="s">
        <v>3</v>
      </c>
      <c r="C205" t="s">
        <v>53</v>
      </c>
      <c r="D205">
        <v>10.97</v>
      </c>
      <c r="E205">
        <v>4.1900000000000004</v>
      </c>
      <c r="F205">
        <f t="shared" si="11"/>
        <v>15.16</v>
      </c>
    </row>
    <row r="206" spans="1:6" x14ac:dyDescent="0.2">
      <c r="A206" t="s">
        <v>214</v>
      </c>
      <c r="B206" t="s">
        <v>3</v>
      </c>
      <c r="C206" t="s">
        <v>53</v>
      </c>
      <c r="D206">
        <v>9.07</v>
      </c>
      <c r="E206">
        <v>3.71</v>
      </c>
      <c r="F206">
        <f t="shared" si="11"/>
        <v>12.780000000000001</v>
      </c>
    </row>
    <row r="207" spans="1:6" x14ac:dyDescent="0.2">
      <c r="A207" t="s">
        <v>215</v>
      </c>
      <c r="B207" t="s">
        <v>3</v>
      </c>
      <c r="C207" t="s">
        <v>53</v>
      </c>
      <c r="D207">
        <v>8.91</v>
      </c>
      <c r="E207">
        <v>1.89</v>
      </c>
      <c r="F207">
        <f t="shared" si="11"/>
        <v>10.8</v>
      </c>
    </row>
    <row r="208" spans="1:6" x14ac:dyDescent="0.2">
      <c r="A208" t="s">
        <v>216</v>
      </c>
      <c r="B208" t="s">
        <v>3</v>
      </c>
      <c r="C208" t="s">
        <v>53</v>
      </c>
      <c r="D208">
        <v>8.76</v>
      </c>
      <c r="E208">
        <v>3.75</v>
      </c>
      <c r="F208">
        <f t="shared" si="11"/>
        <v>12.51</v>
      </c>
    </row>
    <row r="209" spans="1:6" x14ac:dyDescent="0.2">
      <c r="A209" t="s">
        <v>217</v>
      </c>
      <c r="B209" t="s">
        <v>3</v>
      </c>
      <c r="C209" t="s">
        <v>53</v>
      </c>
      <c r="D209">
        <v>9.02</v>
      </c>
      <c r="E209">
        <v>0.59</v>
      </c>
      <c r="F209">
        <f t="shared" si="11"/>
        <v>9.61</v>
      </c>
    </row>
    <row r="210" spans="1:6" x14ac:dyDescent="0.2">
      <c r="A210" t="s">
        <v>218</v>
      </c>
      <c r="B210" t="s">
        <v>3</v>
      </c>
      <c r="C210" t="s">
        <v>53</v>
      </c>
      <c r="D210">
        <v>16.22</v>
      </c>
      <c r="E210">
        <v>2.71</v>
      </c>
      <c r="F210">
        <f t="shared" si="11"/>
        <v>18.93</v>
      </c>
    </row>
    <row r="211" spans="1:6" x14ac:dyDescent="0.2">
      <c r="A211" t="s">
        <v>219</v>
      </c>
      <c r="B211" t="s">
        <v>3</v>
      </c>
      <c r="C211" t="s">
        <v>2</v>
      </c>
      <c r="D211">
        <v>13.46</v>
      </c>
      <c r="E211">
        <v>6.3</v>
      </c>
      <c r="F211">
        <f t="shared" ref="F211:F223" si="12">D211+E211</f>
        <v>19.760000000000002</v>
      </c>
    </row>
    <row r="212" spans="1:6" x14ac:dyDescent="0.2">
      <c r="A212" t="s">
        <v>220</v>
      </c>
      <c r="B212" t="s">
        <v>3</v>
      </c>
      <c r="C212" t="s">
        <v>2</v>
      </c>
      <c r="D212">
        <f>9.78+0.39</f>
        <v>10.17</v>
      </c>
      <c r="E212">
        <v>7.4</v>
      </c>
      <c r="F212">
        <f t="shared" si="12"/>
        <v>17.57</v>
      </c>
    </row>
    <row r="213" spans="1:6" x14ac:dyDescent="0.2">
      <c r="A213" t="s">
        <v>221</v>
      </c>
      <c r="B213" t="s">
        <v>3</v>
      </c>
      <c r="C213" t="s">
        <v>2</v>
      </c>
      <c r="D213">
        <v>8.56</v>
      </c>
      <c r="E213">
        <v>2.2000000000000002</v>
      </c>
      <c r="F213">
        <f t="shared" si="12"/>
        <v>10.760000000000002</v>
      </c>
    </row>
    <row r="214" spans="1:6" x14ac:dyDescent="0.2">
      <c r="A214" t="s">
        <v>222</v>
      </c>
      <c r="B214" t="s">
        <v>3</v>
      </c>
      <c r="C214" t="s">
        <v>2</v>
      </c>
      <c r="D214">
        <v>13.01</v>
      </c>
      <c r="E214">
        <v>4.5</v>
      </c>
      <c r="F214">
        <f t="shared" si="12"/>
        <v>17.509999999999998</v>
      </c>
    </row>
    <row r="215" spans="1:6" x14ac:dyDescent="0.2">
      <c r="A215" t="s">
        <v>223</v>
      </c>
      <c r="B215" t="s">
        <v>3</v>
      </c>
      <c r="C215" t="s">
        <v>2</v>
      </c>
      <c r="D215">
        <f>10.05+0.51</f>
        <v>10.56</v>
      </c>
      <c r="E215">
        <v>5.13</v>
      </c>
      <c r="F215">
        <f t="shared" si="12"/>
        <v>15.690000000000001</v>
      </c>
    </row>
    <row r="216" spans="1:6" x14ac:dyDescent="0.2">
      <c r="A216" t="s">
        <v>224</v>
      </c>
      <c r="B216" t="s">
        <v>3</v>
      </c>
      <c r="C216" t="s">
        <v>2</v>
      </c>
      <c r="D216">
        <v>15.09</v>
      </c>
      <c r="E216">
        <v>5.83</v>
      </c>
      <c r="F216">
        <f t="shared" si="12"/>
        <v>20.92</v>
      </c>
    </row>
    <row r="217" spans="1:6" x14ac:dyDescent="0.2">
      <c r="A217" t="s">
        <v>225</v>
      </c>
      <c r="B217" t="s">
        <v>3</v>
      </c>
      <c r="C217" t="s">
        <v>2</v>
      </c>
      <c r="D217">
        <v>13.42</v>
      </c>
      <c r="E217">
        <v>6.28</v>
      </c>
      <c r="F217">
        <f t="shared" si="12"/>
        <v>19.7</v>
      </c>
    </row>
    <row r="218" spans="1:6" x14ac:dyDescent="0.2">
      <c r="A218" t="s">
        <v>226</v>
      </c>
      <c r="B218" t="s">
        <v>3</v>
      </c>
      <c r="C218" t="s">
        <v>2</v>
      </c>
      <c r="D218">
        <v>14.88</v>
      </c>
      <c r="E218">
        <v>8.4600000000000009</v>
      </c>
      <c r="F218">
        <f t="shared" si="12"/>
        <v>23.340000000000003</v>
      </c>
    </row>
    <row r="219" spans="1:6" x14ac:dyDescent="0.2">
      <c r="A219" t="s">
        <v>227</v>
      </c>
      <c r="B219" t="s">
        <v>3</v>
      </c>
      <c r="C219" t="s">
        <v>2</v>
      </c>
      <c r="D219">
        <v>12.76</v>
      </c>
      <c r="E219">
        <v>4.72</v>
      </c>
      <c r="F219">
        <f t="shared" si="12"/>
        <v>17.48</v>
      </c>
    </row>
    <row r="220" spans="1:6" x14ac:dyDescent="0.2">
      <c r="A220" t="s">
        <v>228</v>
      </c>
      <c r="B220" t="s">
        <v>3</v>
      </c>
      <c r="C220" t="s">
        <v>2</v>
      </c>
      <c r="D220">
        <v>12.48</v>
      </c>
      <c r="E220">
        <v>5.51</v>
      </c>
      <c r="F220">
        <f t="shared" si="12"/>
        <v>17.990000000000002</v>
      </c>
    </row>
    <row r="221" spans="1:6" x14ac:dyDescent="0.2">
      <c r="A221" t="s">
        <v>229</v>
      </c>
      <c r="B221" t="s">
        <v>3</v>
      </c>
      <c r="C221" t="s">
        <v>2</v>
      </c>
      <c r="D221">
        <f>12.27+0.68</f>
        <v>12.95</v>
      </c>
      <c r="E221">
        <v>6.35</v>
      </c>
      <c r="F221">
        <f t="shared" si="12"/>
        <v>19.299999999999997</v>
      </c>
    </row>
    <row r="222" spans="1:6" x14ac:dyDescent="0.2">
      <c r="A222" t="s">
        <v>230</v>
      </c>
      <c r="B222" t="s">
        <v>3</v>
      </c>
      <c r="C222" t="s">
        <v>2</v>
      </c>
      <c r="D222">
        <f>13.88+0.78</f>
        <v>14.66</v>
      </c>
      <c r="E222">
        <v>9.2200000000000006</v>
      </c>
      <c r="F222">
        <f t="shared" si="12"/>
        <v>23.880000000000003</v>
      </c>
    </row>
    <row r="223" spans="1:6" x14ac:dyDescent="0.2">
      <c r="A223" t="s">
        <v>231</v>
      </c>
      <c r="B223" t="s">
        <v>3</v>
      </c>
      <c r="C223" t="s">
        <v>2</v>
      </c>
      <c r="D223">
        <v>7.18</v>
      </c>
      <c r="E223">
        <v>1.54</v>
      </c>
      <c r="F223">
        <f t="shared" si="12"/>
        <v>8.7199999999999989</v>
      </c>
    </row>
    <row r="224" spans="1:6" x14ac:dyDescent="0.2">
      <c r="A224" t="s">
        <v>232</v>
      </c>
      <c r="B224" t="s">
        <v>3</v>
      </c>
      <c r="C224" t="s">
        <v>2</v>
      </c>
      <c r="D224">
        <v>13.74</v>
      </c>
      <c r="E224">
        <v>4.92</v>
      </c>
      <c r="F224">
        <f t="shared" ref="F224:F232" si="13">D224+E224</f>
        <v>18.66</v>
      </c>
    </row>
    <row r="225" spans="1:6" x14ac:dyDescent="0.2">
      <c r="A225" t="s">
        <v>233</v>
      </c>
      <c r="B225" t="s">
        <v>3</v>
      </c>
      <c r="C225" t="s">
        <v>2</v>
      </c>
      <c r="D225">
        <v>15.03</v>
      </c>
      <c r="E225">
        <v>6.4</v>
      </c>
      <c r="F225">
        <f t="shared" si="13"/>
        <v>21.43</v>
      </c>
    </row>
    <row r="226" spans="1:6" x14ac:dyDescent="0.2">
      <c r="A226" t="s">
        <v>234</v>
      </c>
      <c r="B226" t="s">
        <v>3</v>
      </c>
      <c r="C226" t="s">
        <v>2</v>
      </c>
      <c r="D226">
        <f>13.35+0.66</f>
        <v>14.01</v>
      </c>
      <c r="E226">
        <v>6.35</v>
      </c>
      <c r="F226">
        <f t="shared" si="13"/>
        <v>20.36</v>
      </c>
    </row>
    <row r="227" spans="1:6" x14ac:dyDescent="0.2">
      <c r="A227" t="s">
        <v>235</v>
      </c>
      <c r="B227" t="s">
        <v>3</v>
      </c>
      <c r="C227" t="s">
        <v>2</v>
      </c>
      <c r="D227">
        <v>7.91</v>
      </c>
      <c r="E227">
        <v>4.5999999999999996</v>
      </c>
      <c r="F227">
        <f t="shared" si="13"/>
        <v>12.51</v>
      </c>
    </row>
    <row r="228" spans="1:6" x14ac:dyDescent="0.2">
      <c r="A228" t="s">
        <v>236</v>
      </c>
      <c r="B228" t="s">
        <v>3</v>
      </c>
      <c r="C228" t="s">
        <v>2</v>
      </c>
      <c r="D228">
        <v>15.36</v>
      </c>
      <c r="E228">
        <v>6.61</v>
      </c>
      <c r="F228">
        <f t="shared" si="13"/>
        <v>21.97</v>
      </c>
    </row>
    <row r="229" spans="1:6" x14ac:dyDescent="0.2">
      <c r="A229" t="s">
        <v>237</v>
      </c>
      <c r="B229" t="s">
        <v>3</v>
      </c>
      <c r="C229" t="s">
        <v>2</v>
      </c>
      <c r="D229">
        <v>13.46</v>
      </c>
      <c r="E229">
        <v>6.97</v>
      </c>
      <c r="F229">
        <f t="shared" si="13"/>
        <v>20.43</v>
      </c>
    </row>
    <row r="230" spans="1:6" x14ac:dyDescent="0.2">
      <c r="A230" t="s">
        <v>238</v>
      </c>
      <c r="B230" t="s">
        <v>3</v>
      </c>
      <c r="C230" t="s">
        <v>2</v>
      </c>
      <c r="D230">
        <v>15.26</v>
      </c>
      <c r="E230">
        <v>4.13</v>
      </c>
      <c r="F230">
        <f t="shared" si="13"/>
        <v>19.39</v>
      </c>
    </row>
    <row r="231" spans="1:6" x14ac:dyDescent="0.2">
      <c r="A231" t="s">
        <v>239</v>
      </c>
      <c r="B231" t="s">
        <v>3</v>
      </c>
      <c r="C231" t="s">
        <v>2</v>
      </c>
      <c r="D231">
        <f>15.41+0.7</f>
        <v>16.11</v>
      </c>
      <c r="E231">
        <v>6.71</v>
      </c>
      <c r="F231">
        <f t="shared" si="13"/>
        <v>22.82</v>
      </c>
    </row>
    <row r="232" spans="1:6" x14ac:dyDescent="0.2">
      <c r="A232" t="s">
        <v>240</v>
      </c>
      <c r="B232" t="s">
        <v>3</v>
      </c>
      <c r="C232" t="s">
        <v>2</v>
      </c>
      <c r="D232">
        <v>9.89</v>
      </c>
      <c r="E232">
        <v>3.68</v>
      </c>
      <c r="F232">
        <f t="shared" si="13"/>
        <v>13.57</v>
      </c>
    </row>
    <row r="233" spans="1:6" x14ac:dyDescent="0.2">
      <c r="A233" t="s">
        <v>241</v>
      </c>
      <c r="B233" t="s">
        <v>3</v>
      </c>
      <c r="C233" t="s">
        <v>91</v>
      </c>
      <c r="D233">
        <v>14.29</v>
      </c>
      <c r="E233">
        <v>5.57</v>
      </c>
      <c r="F233">
        <f t="shared" ref="F233:F245" si="14">D233+E233</f>
        <v>19.86</v>
      </c>
    </row>
    <row r="234" spans="1:6" x14ac:dyDescent="0.2">
      <c r="A234" t="s">
        <v>242</v>
      </c>
      <c r="B234" t="s">
        <v>3</v>
      </c>
      <c r="C234" t="s">
        <v>91</v>
      </c>
      <c r="D234">
        <v>12.99</v>
      </c>
      <c r="E234">
        <v>4.5599999999999996</v>
      </c>
      <c r="F234">
        <f t="shared" si="14"/>
        <v>17.55</v>
      </c>
    </row>
    <row r="235" spans="1:6" x14ac:dyDescent="0.2">
      <c r="A235" t="s">
        <v>243</v>
      </c>
      <c r="B235" t="s">
        <v>3</v>
      </c>
      <c r="C235" t="s">
        <v>91</v>
      </c>
      <c r="D235">
        <v>5.69</v>
      </c>
      <c r="E235">
        <v>1.08</v>
      </c>
      <c r="F235">
        <f t="shared" si="14"/>
        <v>6.7700000000000005</v>
      </c>
    </row>
    <row r="236" spans="1:6" x14ac:dyDescent="0.2">
      <c r="A236" t="s">
        <v>244</v>
      </c>
      <c r="B236" t="s">
        <v>3</v>
      </c>
      <c r="C236" t="s">
        <v>91</v>
      </c>
      <c r="D236">
        <f>18.32+0.34</f>
        <v>18.66</v>
      </c>
      <c r="E236">
        <v>10.33</v>
      </c>
      <c r="F236">
        <f t="shared" si="14"/>
        <v>28.990000000000002</v>
      </c>
    </row>
    <row r="237" spans="1:6" x14ac:dyDescent="0.2">
      <c r="A237" t="s">
        <v>245</v>
      </c>
      <c r="B237" t="s">
        <v>3</v>
      </c>
      <c r="C237" t="s">
        <v>91</v>
      </c>
      <c r="D237">
        <v>14.84</v>
      </c>
      <c r="E237">
        <v>6.85</v>
      </c>
      <c r="F237">
        <f t="shared" si="14"/>
        <v>21.689999999999998</v>
      </c>
    </row>
    <row r="238" spans="1:6" x14ac:dyDescent="0.2">
      <c r="A238" t="s">
        <v>246</v>
      </c>
      <c r="B238" t="s">
        <v>3</v>
      </c>
      <c r="C238" t="s">
        <v>91</v>
      </c>
      <c r="D238">
        <v>12.08</v>
      </c>
      <c r="E238">
        <v>5.99</v>
      </c>
      <c r="F238">
        <f t="shared" si="14"/>
        <v>18.07</v>
      </c>
    </row>
    <row r="239" spans="1:6" x14ac:dyDescent="0.2">
      <c r="A239" t="s">
        <v>247</v>
      </c>
      <c r="B239" t="s">
        <v>3</v>
      </c>
      <c r="C239" t="s">
        <v>91</v>
      </c>
      <c r="D239">
        <v>14.03</v>
      </c>
      <c r="E239">
        <v>4.97</v>
      </c>
      <c r="F239">
        <f t="shared" si="14"/>
        <v>19</v>
      </c>
    </row>
    <row r="240" spans="1:6" x14ac:dyDescent="0.2">
      <c r="A240" t="s">
        <v>248</v>
      </c>
      <c r="B240" t="s">
        <v>3</v>
      </c>
      <c r="C240" t="s">
        <v>91</v>
      </c>
      <c r="D240">
        <f>18.22+0.49</f>
        <v>18.709999999999997</v>
      </c>
      <c r="E240">
        <v>9.32</v>
      </c>
      <c r="F240">
        <f t="shared" si="14"/>
        <v>28.029999999999998</v>
      </c>
    </row>
    <row r="241" spans="1:6" x14ac:dyDescent="0.2">
      <c r="A241" t="s">
        <v>249</v>
      </c>
      <c r="B241" t="s">
        <v>3</v>
      </c>
      <c r="C241" t="s">
        <v>91</v>
      </c>
      <c r="D241" t="s">
        <v>28</v>
      </c>
      <c r="E241" t="s">
        <v>28</v>
      </c>
      <c r="F241" t="s">
        <v>28</v>
      </c>
    </row>
    <row r="242" spans="1:6" x14ac:dyDescent="0.2">
      <c r="A242" t="s">
        <v>250</v>
      </c>
      <c r="B242" t="s">
        <v>3</v>
      </c>
      <c r="C242" t="s">
        <v>91</v>
      </c>
      <c r="D242">
        <v>13.96</v>
      </c>
      <c r="E242">
        <v>4.13</v>
      </c>
      <c r="F242">
        <f t="shared" si="14"/>
        <v>18.09</v>
      </c>
    </row>
    <row r="243" spans="1:6" x14ac:dyDescent="0.2">
      <c r="A243" t="s">
        <v>251</v>
      </c>
      <c r="B243" t="s">
        <v>3</v>
      </c>
      <c r="C243" t="s">
        <v>91</v>
      </c>
      <c r="D243">
        <v>7.52</v>
      </c>
      <c r="E243">
        <v>4.01</v>
      </c>
      <c r="F243">
        <f t="shared" si="14"/>
        <v>11.53</v>
      </c>
    </row>
    <row r="244" spans="1:6" x14ac:dyDescent="0.2">
      <c r="A244" t="s">
        <v>252</v>
      </c>
      <c r="B244" t="s">
        <v>3</v>
      </c>
      <c r="C244" t="s">
        <v>91</v>
      </c>
      <c r="D244">
        <v>13.2</v>
      </c>
      <c r="E244">
        <v>5.27</v>
      </c>
      <c r="F244">
        <f t="shared" si="14"/>
        <v>18.47</v>
      </c>
    </row>
    <row r="245" spans="1:6" x14ac:dyDescent="0.2">
      <c r="A245" t="s">
        <v>253</v>
      </c>
      <c r="B245" t="s">
        <v>3</v>
      </c>
      <c r="C245" t="s">
        <v>91</v>
      </c>
      <c r="D245">
        <v>12.36</v>
      </c>
      <c r="E245">
        <v>4.62</v>
      </c>
      <c r="F245">
        <f t="shared" si="14"/>
        <v>16.98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40DD-4E5E-BE48-9355-93F0EED30D61}">
  <dimension ref="A2:F245"/>
  <sheetViews>
    <sheetView workbookViewId="0">
      <selection activeCell="F2" sqref="F2:F6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12.83203125" bestFit="1" customWidth="1"/>
    <col min="6" max="6" width="52.5" bestFit="1" customWidth="1"/>
  </cols>
  <sheetData>
    <row r="2" spans="1:6" x14ac:dyDescent="0.2">
      <c r="A2" t="s">
        <v>4</v>
      </c>
      <c r="B2" t="s">
        <v>0</v>
      </c>
      <c r="C2" t="s">
        <v>1</v>
      </c>
      <c r="D2" t="s">
        <v>313</v>
      </c>
      <c r="F2" s="9" t="s">
        <v>294</v>
      </c>
    </row>
    <row r="3" spans="1:6" x14ac:dyDescent="0.2">
      <c r="A3" t="s">
        <v>5</v>
      </c>
      <c r="B3" t="s">
        <v>2</v>
      </c>
      <c r="C3" t="s">
        <v>3</v>
      </c>
      <c r="D3">
        <v>-2.433438E-3</v>
      </c>
      <c r="F3" s="2" t="s">
        <v>308</v>
      </c>
    </row>
    <row r="4" spans="1:6" x14ac:dyDescent="0.2">
      <c r="A4" t="s">
        <v>6</v>
      </c>
      <c r="B4" t="s">
        <v>2</v>
      </c>
      <c r="C4" t="s">
        <v>3</v>
      </c>
      <c r="D4">
        <v>-4.9813914000000001E-2</v>
      </c>
      <c r="F4" s="2" t="s">
        <v>309</v>
      </c>
    </row>
    <row r="5" spans="1:6" x14ac:dyDescent="0.2">
      <c r="A5" t="s">
        <v>7</v>
      </c>
      <c r="B5" t="s">
        <v>2</v>
      </c>
      <c r="C5" t="s">
        <v>3</v>
      </c>
      <c r="D5">
        <v>-6.6561695000000004E-2</v>
      </c>
      <c r="F5" s="2" t="s">
        <v>310</v>
      </c>
    </row>
    <row r="6" spans="1:6" x14ac:dyDescent="0.2">
      <c r="A6" t="s">
        <v>8</v>
      </c>
      <c r="B6" t="s">
        <v>2</v>
      </c>
      <c r="C6" t="s">
        <v>3</v>
      </c>
      <c r="D6">
        <v>6.1265387999999997E-2</v>
      </c>
      <c r="F6" s="2" t="s">
        <v>293</v>
      </c>
    </row>
    <row r="7" spans="1:6" x14ac:dyDescent="0.2">
      <c r="A7" t="s">
        <v>9</v>
      </c>
      <c r="B7" t="s">
        <v>2</v>
      </c>
      <c r="C7" t="s">
        <v>3</v>
      </c>
      <c r="D7">
        <v>-1.1022044E-2</v>
      </c>
      <c r="F7" t="s">
        <v>314</v>
      </c>
    </row>
    <row r="8" spans="1:6" x14ac:dyDescent="0.2">
      <c r="A8" t="s">
        <v>10</v>
      </c>
      <c r="B8" t="s">
        <v>2</v>
      </c>
      <c r="C8" t="s">
        <v>3</v>
      </c>
      <c r="D8">
        <v>0.167477813</v>
      </c>
    </row>
    <row r="9" spans="1:6" x14ac:dyDescent="0.2">
      <c r="A9" t="s">
        <v>11</v>
      </c>
      <c r="B9" t="s">
        <v>2</v>
      </c>
      <c r="C9" t="s">
        <v>3</v>
      </c>
      <c r="D9">
        <v>2.1042083999999999E-2</v>
      </c>
    </row>
    <row r="10" spans="1:6" x14ac:dyDescent="0.2">
      <c r="A10" t="s">
        <v>12</v>
      </c>
      <c r="B10" t="s">
        <v>2</v>
      </c>
      <c r="C10" t="s">
        <v>3</v>
      </c>
      <c r="D10">
        <v>0.16561694800000001</v>
      </c>
    </row>
    <row r="11" spans="1:6" x14ac:dyDescent="0.2">
      <c r="A11" t="s">
        <v>13</v>
      </c>
      <c r="B11" t="s">
        <v>2</v>
      </c>
      <c r="C11" t="s">
        <v>3</v>
      </c>
      <c r="D11">
        <v>4.881191E-2</v>
      </c>
    </row>
    <row r="12" spans="1:6" x14ac:dyDescent="0.2">
      <c r="A12" t="s">
        <v>14</v>
      </c>
      <c r="B12" t="s">
        <v>2</v>
      </c>
      <c r="C12" t="s">
        <v>3</v>
      </c>
      <c r="D12">
        <v>0.105782995</v>
      </c>
    </row>
    <row r="13" spans="1:6" x14ac:dyDescent="0.2">
      <c r="A13" t="s">
        <v>15</v>
      </c>
      <c r="B13" t="s">
        <v>2</v>
      </c>
      <c r="C13" t="s">
        <v>3</v>
      </c>
      <c r="D13">
        <v>3.0632693999999999E-2</v>
      </c>
    </row>
    <row r="14" spans="1:6" x14ac:dyDescent="0.2">
      <c r="A14" t="s">
        <v>16</v>
      </c>
      <c r="B14" t="s">
        <v>2</v>
      </c>
      <c r="C14" t="s">
        <v>3</v>
      </c>
      <c r="D14">
        <v>5.9833954000000002E-2</v>
      </c>
    </row>
    <row r="15" spans="1:6" x14ac:dyDescent="0.2">
      <c r="A15" t="s">
        <v>17</v>
      </c>
      <c r="B15" t="s">
        <v>2</v>
      </c>
      <c r="C15" t="s">
        <v>3</v>
      </c>
      <c r="D15">
        <v>-3.8791869E-2</v>
      </c>
    </row>
    <row r="16" spans="1:6" x14ac:dyDescent="0.2">
      <c r="A16" t="s">
        <v>18</v>
      </c>
      <c r="B16" t="s">
        <v>2</v>
      </c>
      <c r="C16" t="s">
        <v>3</v>
      </c>
      <c r="D16">
        <v>4.2943030000000002E-3</v>
      </c>
    </row>
    <row r="17" spans="1:4" x14ac:dyDescent="0.2">
      <c r="A17" t="s">
        <v>19</v>
      </c>
      <c r="B17" t="s">
        <v>2</v>
      </c>
      <c r="C17" t="s">
        <v>3</v>
      </c>
      <c r="D17">
        <v>3.0632693999999999E-2</v>
      </c>
    </row>
    <row r="18" spans="1:4" x14ac:dyDescent="0.2">
      <c r="A18" t="s">
        <v>20</v>
      </c>
      <c r="B18" t="s">
        <v>2</v>
      </c>
      <c r="C18" t="s">
        <v>3</v>
      </c>
      <c r="D18">
        <v>0.15316347</v>
      </c>
    </row>
    <row r="19" spans="1:4" x14ac:dyDescent="0.2">
      <c r="A19" t="s">
        <v>21</v>
      </c>
      <c r="B19" t="s">
        <v>2</v>
      </c>
      <c r="C19" t="s">
        <v>3</v>
      </c>
      <c r="D19">
        <v>6.8422558999999994E-2</v>
      </c>
    </row>
    <row r="20" spans="1:4" x14ac:dyDescent="0.2">
      <c r="A20" t="s">
        <v>22</v>
      </c>
      <c r="B20" t="s">
        <v>2</v>
      </c>
      <c r="C20" t="s">
        <v>3</v>
      </c>
      <c r="D20">
        <v>0.16032064100000001</v>
      </c>
    </row>
    <row r="21" spans="1:4" x14ac:dyDescent="0.2">
      <c r="A21" t="s">
        <v>23</v>
      </c>
      <c r="B21" t="s">
        <v>2</v>
      </c>
      <c r="C21" t="s">
        <v>3</v>
      </c>
      <c r="D21">
        <v>0.15316347</v>
      </c>
    </row>
    <row r="22" spans="1:4" x14ac:dyDescent="0.2">
      <c r="A22" t="s">
        <v>24</v>
      </c>
      <c r="B22" t="s">
        <v>2</v>
      </c>
      <c r="C22" t="s">
        <v>3</v>
      </c>
      <c r="D22">
        <v>0.14070999100000001</v>
      </c>
    </row>
    <row r="23" spans="1:4" x14ac:dyDescent="0.2">
      <c r="A23" t="s">
        <v>25</v>
      </c>
      <c r="B23" t="s">
        <v>2</v>
      </c>
      <c r="C23" t="s">
        <v>3</v>
      </c>
      <c r="D23">
        <v>0.13784712299999999</v>
      </c>
    </row>
    <row r="24" spans="1:4" x14ac:dyDescent="0.2">
      <c r="A24" t="s">
        <v>26</v>
      </c>
      <c r="B24" t="s">
        <v>2</v>
      </c>
      <c r="C24" t="s">
        <v>3</v>
      </c>
      <c r="D24">
        <v>0.167048382</v>
      </c>
    </row>
    <row r="25" spans="1:4" x14ac:dyDescent="0.2">
      <c r="A25" t="s">
        <v>29</v>
      </c>
      <c r="B25" t="s">
        <v>2</v>
      </c>
      <c r="C25" t="s">
        <v>53</v>
      </c>
      <c r="D25">
        <v>5.9833954000000002E-2</v>
      </c>
    </row>
    <row r="26" spans="1:4" x14ac:dyDescent="0.2">
      <c r="A26" t="s">
        <v>30</v>
      </c>
      <c r="B26" t="s">
        <v>2</v>
      </c>
      <c r="C26" t="s">
        <v>53</v>
      </c>
      <c r="D26">
        <v>7.5150301000000003E-2</v>
      </c>
    </row>
    <row r="27" spans="1:4" x14ac:dyDescent="0.2">
      <c r="A27" t="s">
        <v>31</v>
      </c>
      <c r="B27" t="s">
        <v>2</v>
      </c>
      <c r="C27" t="s">
        <v>53</v>
      </c>
      <c r="D27">
        <v>9.9055252999999996E-2</v>
      </c>
    </row>
    <row r="28" spans="1:4" x14ac:dyDescent="0.2">
      <c r="A28" t="s">
        <v>32</v>
      </c>
      <c r="B28" t="s">
        <v>2</v>
      </c>
      <c r="C28" t="s">
        <v>53</v>
      </c>
      <c r="D28">
        <v>9.1898082000000006E-2</v>
      </c>
    </row>
    <row r="29" spans="1:4" x14ac:dyDescent="0.2">
      <c r="A29" t="s">
        <v>33</v>
      </c>
      <c r="B29" t="s">
        <v>2</v>
      </c>
      <c r="C29" t="s">
        <v>53</v>
      </c>
      <c r="D29">
        <v>4.7380474999999998E-2</v>
      </c>
    </row>
    <row r="30" spans="1:4" x14ac:dyDescent="0.2">
      <c r="A30" t="s">
        <v>34</v>
      </c>
      <c r="B30" t="s">
        <v>2</v>
      </c>
      <c r="C30" t="s">
        <v>53</v>
      </c>
      <c r="D30">
        <v>0.148869167</v>
      </c>
    </row>
    <row r="31" spans="1:4" x14ac:dyDescent="0.2">
      <c r="A31" t="s">
        <v>35</v>
      </c>
      <c r="B31" t="s">
        <v>2</v>
      </c>
      <c r="C31" t="s">
        <v>53</v>
      </c>
      <c r="D31">
        <v>1.6747781E-2</v>
      </c>
    </row>
    <row r="32" spans="1:4" x14ac:dyDescent="0.2">
      <c r="A32" t="s">
        <v>36</v>
      </c>
      <c r="B32" t="s">
        <v>2</v>
      </c>
      <c r="C32" t="s">
        <v>53</v>
      </c>
      <c r="D32">
        <v>1.5316346999999999E-2</v>
      </c>
    </row>
    <row r="33" spans="1:4" x14ac:dyDescent="0.2">
      <c r="A33" t="s">
        <v>37</v>
      </c>
      <c r="B33" t="s">
        <v>2</v>
      </c>
      <c r="C33" t="s">
        <v>53</v>
      </c>
      <c r="D33">
        <v>6.2696821999999999E-2</v>
      </c>
    </row>
    <row r="34" spans="1:4" x14ac:dyDescent="0.2">
      <c r="A34" t="s">
        <v>38</v>
      </c>
      <c r="B34" t="s">
        <v>2</v>
      </c>
      <c r="C34" t="s">
        <v>53</v>
      </c>
      <c r="D34">
        <v>0.16561694800000001</v>
      </c>
    </row>
    <row r="35" spans="1:4" x14ac:dyDescent="0.2">
      <c r="A35" t="s">
        <v>39</v>
      </c>
      <c r="B35" t="s">
        <v>2</v>
      </c>
      <c r="C35" t="s">
        <v>53</v>
      </c>
      <c r="D35">
        <v>1.4314340000000001E-3</v>
      </c>
    </row>
    <row r="36" spans="1:4" x14ac:dyDescent="0.2">
      <c r="A36" t="s">
        <v>40</v>
      </c>
      <c r="B36" t="s">
        <v>2</v>
      </c>
      <c r="C36" t="s">
        <v>53</v>
      </c>
      <c r="D36">
        <v>-9.5906099999999994E-3</v>
      </c>
    </row>
    <row r="37" spans="1:4" x14ac:dyDescent="0.2">
      <c r="A37" t="s">
        <v>41</v>
      </c>
      <c r="B37" t="s">
        <v>2</v>
      </c>
      <c r="C37" t="s">
        <v>53</v>
      </c>
      <c r="D37">
        <v>9.3329516000000001E-2</v>
      </c>
    </row>
    <row r="38" spans="1:4" x14ac:dyDescent="0.2">
      <c r="A38" t="s">
        <v>42</v>
      </c>
      <c r="B38" t="s">
        <v>2</v>
      </c>
      <c r="C38" t="s">
        <v>53</v>
      </c>
      <c r="D38">
        <v>7.3718865999999994E-2</v>
      </c>
    </row>
    <row r="39" spans="1:4" x14ac:dyDescent="0.2">
      <c r="A39" t="s">
        <v>43</v>
      </c>
      <c r="B39" t="s">
        <v>2</v>
      </c>
      <c r="C39" t="s">
        <v>53</v>
      </c>
      <c r="D39">
        <v>7.8013168999999993E-2</v>
      </c>
    </row>
    <row r="40" spans="1:4" x14ac:dyDescent="0.2">
      <c r="A40" t="s">
        <v>44</v>
      </c>
      <c r="B40" t="s">
        <v>2</v>
      </c>
      <c r="C40" t="s">
        <v>53</v>
      </c>
      <c r="D40">
        <v>0.178070427</v>
      </c>
    </row>
    <row r="41" spans="1:4" x14ac:dyDescent="0.2">
      <c r="A41" t="s">
        <v>45</v>
      </c>
      <c r="B41" t="s">
        <v>2</v>
      </c>
      <c r="C41" t="s">
        <v>53</v>
      </c>
      <c r="D41">
        <v>1.8179216000000002E-2</v>
      </c>
    </row>
    <row r="42" spans="1:4" x14ac:dyDescent="0.2">
      <c r="A42" t="s">
        <v>46</v>
      </c>
      <c r="B42" t="s">
        <v>2</v>
      </c>
      <c r="C42" t="s">
        <v>53</v>
      </c>
      <c r="D42">
        <v>6.5559691000000003E-2</v>
      </c>
    </row>
    <row r="43" spans="1:4" x14ac:dyDescent="0.2">
      <c r="A43" t="s">
        <v>47</v>
      </c>
      <c r="B43" t="s">
        <v>2</v>
      </c>
      <c r="C43" t="s">
        <v>53</v>
      </c>
      <c r="D43">
        <v>8.2307472000000007E-2</v>
      </c>
    </row>
    <row r="44" spans="1:4" x14ac:dyDescent="0.2">
      <c r="A44" t="s">
        <v>48</v>
      </c>
      <c r="B44" t="s">
        <v>2</v>
      </c>
      <c r="C44" t="s">
        <v>53</v>
      </c>
      <c r="D44">
        <v>6.4128256999999994E-2</v>
      </c>
    </row>
    <row r="45" spans="1:4" x14ac:dyDescent="0.2">
      <c r="A45" t="s">
        <v>49</v>
      </c>
      <c r="B45" t="s">
        <v>2</v>
      </c>
      <c r="C45" t="s">
        <v>53</v>
      </c>
      <c r="D45">
        <v>2.8628690000000001E-3</v>
      </c>
    </row>
    <row r="46" spans="1:4" x14ac:dyDescent="0.2">
      <c r="A46" t="s">
        <v>50</v>
      </c>
      <c r="B46" t="s">
        <v>2</v>
      </c>
      <c r="C46" t="s">
        <v>53</v>
      </c>
      <c r="D46">
        <v>1.5316346999999999E-2</v>
      </c>
    </row>
    <row r="47" spans="1:4" x14ac:dyDescent="0.2">
      <c r="A47" t="s">
        <v>51</v>
      </c>
      <c r="B47" t="s">
        <v>2</v>
      </c>
      <c r="C47" t="s">
        <v>53</v>
      </c>
      <c r="D47">
        <v>2.7769825000000001E-2</v>
      </c>
    </row>
    <row r="48" spans="1:4" x14ac:dyDescent="0.2">
      <c r="A48" t="s">
        <v>52</v>
      </c>
      <c r="B48" t="s">
        <v>2</v>
      </c>
      <c r="C48" t="s">
        <v>53</v>
      </c>
      <c r="D48">
        <v>0.167048382</v>
      </c>
    </row>
    <row r="49" spans="1:4" x14ac:dyDescent="0.2">
      <c r="A49" t="s">
        <v>54</v>
      </c>
      <c r="B49" t="s">
        <v>2</v>
      </c>
      <c r="C49" t="s">
        <v>2</v>
      </c>
      <c r="D49">
        <v>0.139278557</v>
      </c>
    </row>
    <row r="50" spans="1:4" x14ac:dyDescent="0.2">
      <c r="A50" t="s">
        <v>55</v>
      </c>
      <c r="B50" t="s">
        <v>2</v>
      </c>
      <c r="C50" t="s">
        <v>2</v>
      </c>
      <c r="D50">
        <v>0.13212138600000001</v>
      </c>
    </row>
    <row r="51" spans="1:4" x14ac:dyDescent="0.2">
      <c r="A51" t="s">
        <v>56</v>
      </c>
      <c r="B51" t="s">
        <v>2</v>
      </c>
      <c r="C51" t="s">
        <v>2</v>
      </c>
      <c r="D51">
        <v>4.7380474999999998E-2</v>
      </c>
    </row>
    <row r="52" spans="1:4" x14ac:dyDescent="0.2">
      <c r="A52" t="s">
        <v>57</v>
      </c>
      <c r="B52" t="s">
        <v>2</v>
      </c>
      <c r="C52" t="s">
        <v>2</v>
      </c>
      <c r="D52">
        <v>0.110077297</v>
      </c>
    </row>
    <row r="53" spans="1:4" x14ac:dyDescent="0.2">
      <c r="A53" t="s">
        <v>58</v>
      </c>
      <c r="B53" t="s">
        <v>2</v>
      </c>
      <c r="C53" t="s">
        <v>2</v>
      </c>
      <c r="D53">
        <v>0.125393644</v>
      </c>
    </row>
    <row r="54" spans="1:4" x14ac:dyDescent="0.2">
      <c r="A54" t="s">
        <v>59</v>
      </c>
      <c r="B54" t="s">
        <v>2</v>
      </c>
      <c r="C54" t="s">
        <v>2</v>
      </c>
      <c r="D54">
        <v>0.12396221</v>
      </c>
    </row>
    <row r="55" spans="1:4" x14ac:dyDescent="0.2">
      <c r="A55" t="s">
        <v>60</v>
      </c>
      <c r="B55" t="s">
        <v>2</v>
      </c>
      <c r="C55" t="s">
        <v>2</v>
      </c>
      <c r="D55">
        <v>0.11823647299999999</v>
      </c>
    </row>
    <row r="56" spans="1:4" x14ac:dyDescent="0.2">
      <c r="A56" t="s">
        <v>61</v>
      </c>
      <c r="B56" t="s">
        <v>2</v>
      </c>
      <c r="C56" t="s">
        <v>2</v>
      </c>
      <c r="D56">
        <v>7.8013168999999993E-2</v>
      </c>
    </row>
    <row r="57" spans="1:4" x14ac:dyDescent="0.2">
      <c r="A57" t="s">
        <v>62</v>
      </c>
      <c r="B57" t="s">
        <v>2</v>
      </c>
      <c r="C57" t="s">
        <v>2</v>
      </c>
      <c r="D57">
        <v>1.8179216000000002E-2</v>
      </c>
    </row>
    <row r="58" spans="1:4" x14ac:dyDescent="0.2">
      <c r="A58" t="s">
        <v>63</v>
      </c>
      <c r="B58" t="s">
        <v>2</v>
      </c>
      <c r="C58" t="s">
        <v>2</v>
      </c>
      <c r="D58">
        <v>-4.5949041000000003E-2</v>
      </c>
    </row>
    <row r="59" spans="1:4" x14ac:dyDescent="0.2">
      <c r="A59" t="s">
        <v>64</v>
      </c>
      <c r="B59" t="s">
        <v>2</v>
      </c>
      <c r="C59" t="s">
        <v>2</v>
      </c>
      <c r="D59">
        <v>1.8179216000000002E-2</v>
      </c>
    </row>
    <row r="60" spans="1:4" x14ac:dyDescent="0.2">
      <c r="A60" t="s">
        <v>65</v>
      </c>
      <c r="B60" t="s">
        <v>2</v>
      </c>
      <c r="C60" t="s">
        <v>2</v>
      </c>
      <c r="D60">
        <v>0.13641568900000001</v>
      </c>
    </row>
    <row r="61" spans="1:4" x14ac:dyDescent="0.2">
      <c r="A61" t="s">
        <v>66</v>
      </c>
      <c r="B61" t="s">
        <v>2</v>
      </c>
      <c r="C61" t="s">
        <v>2</v>
      </c>
      <c r="D61">
        <v>0.13641568900000001</v>
      </c>
    </row>
    <row r="62" spans="1:4" x14ac:dyDescent="0.2">
      <c r="A62" t="s">
        <v>67</v>
      </c>
      <c r="B62" t="s">
        <v>2</v>
      </c>
      <c r="C62" t="s">
        <v>2</v>
      </c>
      <c r="D62">
        <v>0.119667907</v>
      </c>
    </row>
    <row r="63" spans="1:4" x14ac:dyDescent="0.2">
      <c r="A63" t="s">
        <v>68</v>
      </c>
      <c r="B63" t="s">
        <v>2</v>
      </c>
      <c r="C63" t="s">
        <v>2</v>
      </c>
      <c r="D63">
        <v>6.2696821999999999E-2</v>
      </c>
    </row>
    <row r="64" spans="1:4" x14ac:dyDescent="0.2">
      <c r="A64" t="s">
        <v>69</v>
      </c>
      <c r="B64" t="s">
        <v>2</v>
      </c>
      <c r="C64" t="s">
        <v>2</v>
      </c>
      <c r="D64">
        <v>6.4128256999999994E-2</v>
      </c>
    </row>
    <row r="65" spans="1:4" x14ac:dyDescent="0.2">
      <c r="A65" t="s">
        <v>70</v>
      </c>
      <c r="B65" t="s">
        <v>2</v>
      </c>
      <c r="C65" t="s">
        <v>2</v>
      </c>
      <c r="D65">
        <v>6.2696821999999999E-2</v>
      </c>
    </row>
    <row r="66" spans="1:4" x14ac:dyDescent="0.2">
      <c r="A66" t="s">
        <v>71</v>
      </c>
      <c r="B66" t="s">
        <v>2</v>
      </c>
      <c r="C66" t="s">
        <v>2</v>
      </c>
      <c r="D66">
        <v>7.6581734999999998E-2</v>
      </c>
    </row>
    <row r="67" spans="1:4" x14ac:dyDescent="0.2">
      <c r="A67" t="s">
        <v>72</v>
      </c>
      <c r="B67" t="s">
        <v>2</v>
      </c>
      <c r="C67" t="s">
        <v>2</v>
      </c>
      <c r="D67">
        <v>4.0652734000000003E-2</v>
      </c>
    </row>
    <row r="68" spans="1:4" x14ac:dyDescent="0.2">
      <c r="A68" t="s">
        <v>73</v>
      </c>
      <c r="B68" t="s">
        <v>2</v>
      </c>
      <c r="C68" t="s">
        <v>2</v>
      </c>
      <c r="D68">
        <v>9.0466647999999997E-2</v>
      </c>
    </row>
    <row r="69" spans="1:4" x14ac:dyDescent="0.2">
      <c r="A69" t="s">
        <v>74</v>
      </c>
      <c r="B69" t="s">
        <v>2</v>
      </c>
      <c r="C69" t="s">
        <v>2</v>
      </c>
      <c r="D69">
        <v>9.0466647999999997E-2</v>
      </c>
    </row>
    <row r="70" spans="1:4" x14ac:dyDescent="0.2">
      <c r="A70" t="s">
        <v>75</v>
      </c>
      <c r="B70" t="s">
        <v>2</v>
      </c>
      <c r="C70" t="s">
        <v>2</v>
      </c>
      <c r="D70">
        <v>4.7380474999999998E-2</v>
      </c>
    </row>
    <row r="71" spans="1:4" x14ac:dyDescent="0.2">
      <c r="A71" t="s">
        <v>78</v>
      </c>
      <c r="B71" t="s">
        <v>2</v>
      </c>
      <c r="C71" t="s">
        <v>91</v>
      </c>
      <c r="D71">
        <v>-9.3329516000000001E-2</v>
      </c>
    </row>
    <row r="72" spans="1:4" x14ac:dyDescent="0.2">
      <c r="A72" t="s">
        <v>79</v>
      </c>
      <c r="B72" t="s">
        <v>2</v>
      </c>
      <c r="C72" t="s">
        <v>91</v>
      </c>
      <c r="D72">
        <v>8.9035213000000002E-2</v>
      </c>
    </row>
    <row r="73" spans="1:4" x14ac:dyDescent="0.2">
      <c r="A73" t="s">
        <v>80</v>
      </c>
      <c r="B73" t="s">
        <v>2</v>
      </c>
      <c r="C73" t="s">
        <v>91</v>
      </c>
      <c r="D73">
        <v>0.13212138600000001</v>
      </c>
    </row>
    <row r="74" spans="1:4" x14ac:dyDescent="0.2">
      <c r="A74" t="s">
        <v>81</v>
      </c>
      <c r="B74" t="s">
        <v>2</v>
      </c>
      <c r="C74" t="s">
        <v>91</v>
      </c>
      <c r="D74">
        <v>2.8628690000000001E-3</v>
      </c>
    </row>
    <row r="75" spans="1:4" x14ac:dyDescent="0.2">
      <c r="A75" t="s">
        <v>82</v>
      </c>
      <c r="B75" t="s">
        <v>2</v>
      </c>
      <c r="C75" t="s">
        <v>91</v>
      </c>
      <c r="D75">
        <v>-3.2064127999999997E-2</v>
      </c>
    </row>
    <row r="76" spans="1:4" x14ac:dyDescent="0.2">
      <c r="A76" t="s">
        <v>83</v>
      </c>
      <c r="B76" t="s">
        <v>2</v>
      </c>
      <c r="C76" t="s">
        <v>91</v>
      </c>
      <c r="D76">
        <v>8.2307472000000007E-2</v>
      </c>
    </row>
    <row r="77" spans="1:4" x14ac:dyDescent="0.2">
      <c r="A77" t="s">
        <v>84</v>
      </c>
      <c r="B77" t="s">
        <v>2</v>
      </c>
      <c r="C77" t="s">
        <v>91</v>
      </c>
      <c r="D77">
        <v>-1.8179216000000002E-2</v>
      </c>
    </row>
    <row r="78" spans="1:4" x14ac:dyDescent="0.2">
      <c r="A78" t="s">
        <v>85</v>
      </c>
      <c r="B78" t="s">
        <v>2</v>
      </c>
      <c r="C78" t="s">
        <v>91</v>
      </c>
      <c r="D78">
        <v>3.0632693999999999E-2</v>
      </c>
    </row>
    <row r="79" spans="1:4" x14ac:dyDescent="0.2">
      <c r="A79" t="s">
        <v>86</v>
      </c>
      <c r="B79" t="s">
        <v>2</v>
      </c>
      <c r="C79" t="s">
        <v>91</v>
      </c>
      <c r="D79">
        <v>0.164185514</v>
      </c>
    </row>
    <row r="80" spans="1:4" x14ac:dyDescent="0.2">
      <c r="A80" t="s">
        <v>87</v>
      </c>
      <c r="B80" t="s">
        <v>2</v>
      </c>
      <c r="C80" t="s">
        <v>91</v>
      </c>
      <c r="D80">
        <v>-2.6338390999999999E-2</v>
      </c>
    </row>
    <row r="81" spans="1:4" x14ac:dyDescent="0.2">
      <c r="A81" t="s">
        <v>88</v>
      </c>
      <c r="B81" t="s">
        <v>2</v>
      </c>
      <c r="C81" t="s">
        <v>91</v>
      </c>
      <c r="D81">
        <v>0.125393644</v>
      </c>
    </row>
    <row r="82" spans="1:4" x14ac:dyDescent="0.2">
      <c r="A82" t="s">
        <v>89</v>
      </c>
      <c r="B82" t="s">
        <v>2</v>
      </c>
      <c r="C82" t="s">
        <v>91</v>
      </c>
      <c r="D82">
        <v>0.16561694800000001</v>
      </c>
    </row>
    <row r="83" spans="1:4" x14ac:dyDescent="0.2">
      <c r="A83" t="s">
        <v>90</v>
      </c>
      <c r="B83" t="s">
        <v>2</v>
      </c>
      <c r="C83" t="s">
        <v>91</v>
      </c>
      <c r="D83">
        <v>2.2473518000000001E-2</v>
      </c>
    </row>
    <row r="84" spans="1:4" x14ac:dyDescent="0.2">
      <c r="A84" t="s">
        <v>173</v>
      </c>
      <c r="B84" t="s">
        <v>3</v>
      </c>
      <c r="C84" t="s">
        <v>3</v>
      </c>
      <c r="D84">
        <v>-4.3086171999999999E-2</v>
      </c>
    </row>
    <row r="85" spans="1:4" x14ac:dyDescent="0.2">
      <c r="A85" t="s">
        <v>174</v>
      </c>
      <c r="B85" t="s">
        <v>3</v>
      </c>
      <c r="C85" t="s">
        <v>3</v>
      </c>
      <c r="D85">
        <v>-1.5316346999999999E-2</v>
      </c>
    </row>
    <row r="86" spans="1:4" x14ac:dyDescent="0.2">
      <c r="A86" t="s">
        <v>175</v>
      </c>
      <c r="B86" t="s">
        <v>3</v>
      </c>
      <c r="C86" t="s">
        <v>3</v>
      </c>
      <c r="D86">
        <v>1.5316346999999999E-2</v>
      </c>
    </row>
    <row r="87" spans="1:4" x14ac:dyDescent="0.2">
      <c r="A87" t="s">
        <v>176</v>
      </c>
      <c r="B87" t="s">
        <v>3</v>
      </c>
      <c r="C87" t="s">
        <v>3</v>
      </c>
      <c r="D87">
        <v>-3.2064127999999997E-2</v>
      </c>
    </row>
    <row r="88" spans="1:4" x14ac:dyDescent="0.2">
      <c r="A88" t="s">
        <v>177</v>
      </c>
      <c r="B88" t="s">
        <v>3</v>
      </c>
      <c r="C88" t="s">
        <v>3</v>
      </c>
      <c r="D88">
        <v>-3.2064127999999997E-2</v>
      </c>
    </row>
    <row r="89" spans="1:4" x14ac:dyDescent="0.2">
      <c r="A89" t="s">
        <v>178</v>
      </c>
      <c r="B89" t="s">
        <v>3</v>
      </c>
      <c r="C89" t="s">
        <v>3</v>
      </c>
      <c r="D89">
        <v>-3.0632693999999999E-2</v>
      </c>
    </row>
    <row r="90" spans="1:4" x14ac:dyDescent="0.2">
      <c r="A90" t="s">
        <v>179</v>
      </c>
      <c r="B90" t="s">
        <v>3</v>
      </c>
      <c r="C90" t="s">
        <v>3</v>
      </c>
      <c r="D90">
        <v>1.5316346999999999E-2</v>
      </c>
    </row>
    <row r="91" spans="1:4" x14ac:dyDescent="0.2">
      <c r="A91" t="s">
        <v>180</v>
      </c>
      <c r="B91" t="s">
        <v>3</v>
      </c>
      <c r="C91" t="s">
        <v>3</v>
      </c>
      <c r="D91">
        <v>2.8628690000000001E-3</v>
      </c>
    </row>
    <row r="92" spans="1:4" x14ac:dyDescent="0.2">
      <c r="A92" t="s">
        <v>181</v>
      </c>
      <c r="B92" t="s">
        <v>3</v>
      </c>
      <c r="C92" t="s">
        <v>3</v>
      </c>
      <c r="D92">
        <v>-3.0632693999999999E-2</v>
      </c>
    </row>
    <row r="93" spans="1:4" x14ac:dyDescent="0.2">
      <c r="A93" t="s">
        <v>182</v>
      </c>
      <c r="B93" t="s">
        <v>3</v>
      </c>
      <c r="C93" t="s">
        <v>3</v>
      </c>
      <c r="D93">
        <v>-4.0223304000000001E-2</v>
      </c>
    </row>
    <row r="94" spans="1:4" x14ac:dyDescent="0.2">
      <c r="A94" t="s">
        <v>183</v>
      </c>
      <c r="B94" t="s">
        <v>3</v>
      </c>
      <c r="C94" t="s">
        <v>3</v>
      </c>
      <c r="D94">
        <v>-1.6747781E-2</v>
      </c>
    </row>
    <row r="95" spans="1:4" x14ac:dyDescent="0.2">
      <c r="A95" t="s">
        <v>184</v>
      </c>
      <c r="B95" t="s">
        <v>3</v>
      </c>
      <c r="C95" t="s">
        <v>3</v>
      </c>
      <c r="D95">
        <v>-1.6747781E-2</v>
      </c>
    </row>
    <row r="96" spans="1:4" x14ac:dyDescent="0.2">
      <c r="A96" t="s">
        <v>185</v>
      </c>
      <c r="B96" t="s">
        <v>3</v>
      </c>
      <c r="C96" t="s">
        <v>3</v>
      </c>
      <c r="D96">
        <v>-1.5316346999999999E-2</v>
      </c>
    </row>
    <row r="97" spans="1:4" x14ac:dyDescent="0.2">
      <c r="A97" t="s">
        <v>186</v>
      </c>
      <c r="B97" t="s">
        <v>3</v>
      </c>
      <c r="C97" t="s">
        <v>3</v>
      </c>
      <c r="D97">
        <v>-1.4314340000000001E-3</v>
      </c>
    </row>
    <row r="98" spans="1:4" x14ac:dyDescent="0.2">
      <c r="A98" t="s">
        <v>187</v>
      </c>
      <c r="B98" t="s">
        <v>3</v>
      </c>
      <c r="C98" t="s">
        <v>3</v>
      </c>
      <c r="D98">
        <v>-2.8628690000000001E-3</v>
      </c>
    </row>
    <row r="99" spans="1:4" x14ac:dyDescent="0.2">
      <c r="A99" t="s">
        <v>188</v>
      </c>
      <c r="B99" t="s">
        <v>3</v>
      </c>
      <c r="C99" t="s">
        <v>3</v>
      </c>
      <c r="D99">
        <v>-5.9833954000000002E-2</v>
      </c>
    </row>
    <row r="100" spans="1:4" x14ac:dyDescent="0.2">
      <c r="A100" t="s">
        <v>189</v>
      </c>
      <c r="B100" t="s">
        <v>3</v>
      </c>
      <c r="C100" t="s">
        <v>3</v>
      </c>
      <c r="D100">
        <v>-1.4314340000000001E-3</v>
      </c>
    </row>
    <row r="101" spans="1:4" x14ac:dyDescent="0.2">
      <c r="A101" t="s">
        <v>190</v>
      </c>
      <c r="B101" t="s">
        <v>3</v>
      </c>
      <c r="C101" t="s">
        <v>3</v>
      </c>
      <c r="D101">
        <v>-1.5316346999999999E-2</v>
      </c>
    </row>
    <row r="102" spans="1:4" x14ac:dyDescent="0.2">
      <c r="A102" t="s">
        <v>191</v>
      </c>
      <c r="B102" t="s">
        <v>3</v>
      </c>
      <c r="C102" t="s">
        <v>3</v>
      </c>
      <c r="D102">
        <v>-2.920126E-2</v>
      </c>
    </row>
    <row r="103" spans="1:4" x14ac:dyDescent="0.2">
      <c r="A103" t="s">
        <v>192</v>
      </c>
      <c r="B103" t="s">
        <v>3</v>
      </c>
      <c r="C103" t="s">
        <v>3</v>
      </c>
      <c r="D103">
        <v>-2.6338390999999999E-2</v>
      </c>
    </row>
    <row r="104" spans="1:4" x14ac:dyDescent="0.2">
      <c r="A104" t="s">
        <v>193</v>
      </c>
      <c r="B104" t="s">
        <v>3</v>
      </c>
      <c r="C104" t="s">
        <v>3</v>
      </c>
      <c r="D104">
        <v>-1.4314340000000001E-3</v>
      </c>
    </row>
    <row r="105" spans="1:4" x14ac:dyDescent="0.2">
      <c r="A105" t="s">
        <v>194</v>
      </c>
      <c r="B105" t="s">
        <v>3</v>
      </c>
      <c r="C105" t="s">
        <v>3</v>
      </c>
      <c r="D105">
        <v>1.1022044E-2</v>
      </c>
    </row>
    <row r="106" spans="1:4" x14ac:dyDescent="0.2">
      <c r="A106" t="s">
        <v>195</v>
      </c>
      <c r="B106" t="s">
        <v>3</v>
      </c>
      <c r="C106" t="s">
        <v>53</v>
      </c>
      <c r="D106">
        <v>-4.5949041000000003E-2</v>
      </c>
    </row>
    <row r="107" spans="1:4" x14ac:dyDescent="0.2">
      <c r="A107" t="s">
        <v>196</v>
      </c>
      <c r="B107" t="s">
        <v>3</v>
      </c>
      <c r="C107" t="s">
        <v>53</v>
      </c>
      <c r="D107">
        <v>-1.4314340000000001E-3</v>
      </c>
    </row>
    <row r="108" spans="1:4" x14ac:dyDescent="0.2">
      <c r="A108" t="s">
        <v>197</v>
      </c>
      <c r="B108" t="s">
        <v>3</v>
      </c>
      <c r="C108" t="s">
        <v>53</v>
      </c>
      <c r="D108">
        <v>-1.3884913E-2</v>
      </c>
    </row>
    <row r="109" spans="1:4" x14ac:dyDescent="0.2">
      <c r="A109" t="s">
        <v>198</v>
      </c>
      <c r="B109" t="s">
        <v>3</v>
      </c>
      <c r="C109" t="s">
        <v>53</v>
      </c>
      <c r="D109">
        <v>-1.5316346999999999E-2</v>
      </c>
    </row>
    <row r="110" spans="1:4" x14ac:dyDescent="0.2">
      <c r="A110" t="s">
        <v>199</v>
      </c>
      <c r="B110" t="s">
        <v>3</v>
      </c>
      <c r="C110" t="s">
        <v>53</v>
      </c>
      <c r="D110">
        <v>-3.2064127999999997E-2</v>
      </c>
    </row>
    <row r="111" spans="1:4" x14ac:dyDescent="0.2">
      <c r="A111" t="s">
        <v>200</v>
      </c>
      <c r="B111" t="s">
        <v>3</v>
      </c>
      <c r="C111" t="s">
        <v>53</v>
      </c>
      <c r="D111">
        <v>-4.4517607000000001E-2</v>
      </c>
    </row>
    <row r="112" spans="1:4" x14ac:dyDescent="0.2">
      <c r="A112" t="s">
        <v>201</v>
      </c>
      <c r="B112" t="s">
        <v>3</v>
      </c>
      <c r="C112" t="s">
        <v>53</v>
      </c>
      <c r="D112">
        <v>1.5316346999999999E-2</v>
      </c>
    </row>
    <row r="113" spans="1:4" x14ac:dyDescent="0.2">
      <c r="A113" t="s">
        <v>202</v>
      </c>
      <c r="B113" t="s">
        <v>3</v>
      </c>
      <c r="C113" t="s">
        <v>53</v>
      </c>
      <c r="D113">
        <v>-2.7769825000000001E-2</v>
      </c>
    </row>
    <row r="114" spans="1:4" x14ac:dyDescent="0.2">
      <c r="A114" t="s">
        <v>203</v>
      </c>
      <c r="B114" t="s">
        <v>3</v>
      </c>
      <c r="C114" t="s">
        <v>53</v>
      </c>
      <c r="D114">
        <v>-3.0632693999999999E-2</v>
      </c>
    </row>
    <row r="115" spans="1:4" x14ac:dyDescent="0.2">
      <c r="A115" t="s">
        <v>204</v>
      </c>
      <c r="B115" t="s">
        <v>3</v>
      </c>
      <c r="C115" t="s">
        <v>53</v>
      </c>
      <c r="D115">
        <v>-1.2453478E-2</v>
      </c>
    </row>
    <row r="116" spans="1:4" x14ac:dyDescent="0.2">
      <c r="A116" t="s">
        <v>205</v>
      </c>
      <c r="B116" t="s">
        <v>3</v>
      </c>
      <c r="C116" t="s">
        <v>53</v>
      </c>
      <c r="D116">
        <v>-3.8791869E-2</v>
      </c>
    </row>
    <row r="117" spans="1:4" x14ac:dyDescent="0.2">
      <c r="A117" t="s">
        <v>206</v>
      </c>
      <c r="B117" t="s">
        <v>3</v>
      </c>
      <c r="C117" t="s">
        <v>53</v>
      </c>
      <c r="D117">
        <v>1.4314340000000001E-3</v>
      </c>
    </row>
    <row r="118" spans="1:4" x14ac:dyDescent="0.2">
      <c r="A118" t="s">
        <v>207</v>
      </c>
      <c r="B118" t="s">
        <v>3</v>
      </c>
      <c r="C118" t="s">
        <v>53</v>
      </c>
      <c r="D118">
        <v>-4.2943030000000002E-3</v>
      </c>
    </row>
    <row r="119" spans="1:4" x14ac:dyDescent="0.2">
      <c r="A119" t="s">
        <v>208</v>
      </c>
      <c r="B119" t="s">
        <v>3</v>
      </c>
      <c r="C119" t="s">
        <v>53</v>
      </c>
      <c r="D119">
        <v>-1.3884913E-2</v>
      </c>
    </row>
    <row r="120" spans="1:4" x14ac:dyDescent="0.2">
      <c r="A120" t="s">
        <v>209</v>
      </c>
      <c r="B120" t="s">
        <v>3</v>
      </c>
      <c r="C120" t="s">
        <v>53</v>
      </c>
      <c r="D120">
        <v>2.920126E-2</v>
      </c>
    </row>
    <row r="121" spans="1:4" x14ac:dyDescent="0.2">
      <c r="A121" t="s">
        <v>210</v>
      </c>
      <c r="B121" t="s">
        <v>3</v>
      </c>
      <c r="C121" t="s">
        <v>53</v>
      </c>
      <c r="D121">
        <v>1.6747781E-2</v>
      </c>
    </row>
    <row r="122" spans="1:4" x14ac:dyDescent="0.2">
      <c r="A122" t="s">
        <v>211</v>
      </c>
      <c r="B122" t="s">
        <v>3</v>
      </c>
      <c r="C122" t="s">
        <v>53</v>
      </c>
      <c r="D122">
        <v>1.6747781E-2</v>
      </c>
    </row>
    <row r="123" spans="1:4" x14ac:dyDescent="0.2">
      <c r="A123" t="s">
        <v>212</v>
      </c>
      <c r="B123" t="s">
        <v>3</v>
      </c>
      <c r="C123" t="s">
        <v>53</v>
      </c>
      <c r="D123">
        <v>1.4314340000000001E-3</v>
      </c>
    </row>
    <row r="124" spans="1:4" x14ac:dyDescent="0.2">
      <c r="A124" t="s">
        <v>213</v>
      </c>
      <c r="B124" t="s">
        <v>3</v>
      </c>
      <c r="C124" t="s">
        <v>53</v>
      </c>
      <c r="D124">
        <v>-3.0632693999999999E-2</v>
      </c>
    </row>
    <row r="125" spans="1:4" x14ac:dyDescent="0.2">
      <c r="A125" t="s">
        <v>214</v>
      </c>
      <c r="B125" t="s">
        <v>3</v>
      </c>
      <c r="C125" t="s">
        <v>53</v>
      </c>
      <c r="D125">
        <v>-1.3884913E-2</v>
      </c>
    </row>
    <row r="126" spans="1:4" x14ac:dyDescent="0.2">
      <c r="A126" t="s">
        <v>215</v>
      </c>
      <c r="B126" t="s">
        <v>3</v>
      </c>
      <c r="C126" t="s">
        <v>53</v>
      </c>
      <c r="D126">
        <v>-3.0632693999999999E-2</v>
      </c>
    </row>
    <row r="127" spans="1:4" x14ac:dyDescent="0.2">
      <c r="A127" t="s">
        <v>216</v>
      </c>
      <c r="B127" t="s">
        <v>3</v>
      </c>
      <c r="C127" t="s">
        <v>53</v>
      </c>
      <c r="D127">
        <v>-1.3884913E-2</v>
      </c>
    </row>
    <row r="128" spans="1:4" x14ac:dyDescent="0.2">
      <c r="A128" t="s">
        <v>217</v>
      </c>
      <c r="B128" t="s">
        <v>3</v>
      </c>
      <c r="C128" t="s">
        <v>53</v>
      </c>
      <c r="D128">
        <v>-1.6747781E-2</v>
      </c>
    </row>
    <row r="129" spans="1:4" x14ac:dyDescent="0.2">
      <c r="A129" t="s">
        <v>218</v>
      </c>
      <c r="B129" t="s">
        <v>3</v>
      </c>
      <c r="C129" t="s">
        <v>53</v>
      </c>
      <c r="D129">
        <v>1.4314340000000001E-3</v>
      </c>
    </row>
    <row r="130" spans="1:4" x14ac:dyDescent="0.2">
      <c r="A130" t="s">
        <v>219</v>
      </c>
      <c r="B130" t="s">
        <v>3</v>
      </c>
      <c r="C130" t="s">
        <v>2</v>
      </c>
      <c r="D130">
        <v>2.7769825000000001E-2</v>
      </c>
    </row>
    <row r="131" spans="1:4" x14ac:dyDescent="0.2">
      <c r="A131" t="s">
        <v>220</v>
      </c>
      <c r="B131" t="s">
        <v>3</v>
      </c>
      <c r="C131" t="s">
        <v>2</v>
      </c>
      <c r="D131">
        <v>-3.2064127999999997E-2</v>
      </c>
    </row>
    <row r="132" spans="1:4" x14ac:dyDescent="0.2">
      <c r="A132" t="s">
        <v>221</v>
      </c>
      <c r="B132" t="s">
        <v>3</v>
      </c>
      <c r="C132" t="s">
        <v>2</v>
      </c>
      <c r="D132">
        <v>-3.0632693999999999E-2</v>
      </c>
    </row>
    <row r="133" spans="1:4" x14ac:dyDescent="0.2">
      <c r="A133" t="s">
        <v>222</v>
      </c>
      <c r="B133" t="s">
        <v>3</v>
      </c>
      <c r="C133" t="s">
        <v>2</v>
      </c>
      <c r="D133">
        <v>-3.0632693999999999E-2</v>
      </c>
    </row>
    <row r="134" spans="1:4" x14ac:dyDescent="0.2">
      <c r="A134" t="s">
        <v>223</v>
      </c>
      <c r="B134" t="s">
        <v>3</v>
      </c>
      <c r="C134" t="s">
        <v>2</v>
      </c>
      <c r="D134">
        <v>-3.2064127999999997E-2</v>
      </c>
    </row>
    <row r="135" spans="1:4" x14ac:dyDescent="0.2">
      <c r="A135" t="s">
        <v>224</v>
      </c>
      <c r="B135" t="s">
        <v>3</v>
      </c>
      <c r="C135" t="s">
        <v>2</v>
      </c>
      <c r="D135">
        <v>-4.5949041000000003E-2</v>
      </c>
    </row>
    <row r="136" spans="1:4" x14ac:dyDescent="0.2">
      <c r="A136" t="s">
        <v>225</v>
      </c>
      <c r="B136" t="s">
        <v>3</v>
      </c>
      <c r="C136" t="s">
        <v>2</v>
      </c>
      <c r="D136">
        <v>-3.0632693999999999E-2</v>
      </c>
    </row>
    <row r="137" spans="1:4" x14ac:dyDescent="0.2">
      <c r="A137" t="s">
        <v>226</v>
      </c>
      <c r="B137" t="s">
        <v>3</v>
      </c>
      <c r="C137" t="s">
        <v>2</v>
      </c>
      <c r="D137">
        <v>-1.4314340000000001E-3</v>
      </c>
    </row>
    <row r="138" spans="1:4" x14ac:dyDescent="0.2">
      <c r="A138" t="s">
        <v>227</v>
      </c>
      <c r="B138" t="s">
        <v>3</v>
      </c>
      <c r="C138" t="s">
        <v>2</v>
      </c>
      <c r="D138">
        <v>-3.0632693999999999E-2</v>
      </c>
    </row>
    <row r="139" spans="1:4" x14ac:dyDescent="0.2">
      <c r="A139" t="s">
        <v>228</v>
      </c>
      <c r="B139" t="s">
        <v>3</v>
      </c>
      <c r="C139" t="s">
        <v>2</v>
      </c>
      <c r="D139">
        <v>-1.5316346999999999E-2</v>
      </c>
    </row>
    <row r="140" spans="1:4" x14ac:dyDescent="0.2">
      <c r="A140" t="s">
        <v>229</v>
      </c>
      <c r="B140" t="s">
        <v>3</v>
      </c>
      <c r="C140" t="s">
        <v>2</v>
      </c>
      <c r="D140">
        <v>-4.4517607000000001E-2</v>
      </c>
    </row>
    <row r="141" spans="1:4" x14ac:dyDescent="0.2">
      <c r="A141" t="s">
        <v>230</v>
      </c>
      <c r="B141" t="s">
        <v>3</v>
      </c>
      <c r="C141" t="s">
        <v>2</v>
      </c>
      <c r="D141">
        <v>1.1022044E-2</v>
      </c>
    </row>
    <row r="142" spans="1:4" x14ac:dyDescent="0.2">
      <c r="A142" t="s">
        <v>231</v>
      </c>
      <c r="B142" t="s">
        <v>3</v>
      </c>
      <c r="C142" t="s">
        <v>2</v>
      </c>
      <c r="D142">
        <v>-3.0632693999999999E-2</v>
      </c>
    </row>
    <row r="143" spans="1:4" x14ac:dyDescent="0.2">
      <c r="A143" t="s">
        <v>232</v>
      </c>
      <c r="B143" t="s">
        <v>3</v>
      </c>
      <c r="C143" t="s">
        <v>2</v>
      </c>
      <c r="D143">
        <v>-3.3495562999999999E-2</v>
      </c>
    </row>
    <row r="144" spans="1:4" x14ac:dyDescent="0.2">
      <c r="A144" t="s">
        <v>233</v>
      </c>
      <c r="B144" t="s">
        <v>3</v>
      </c>
      <c r="C144" t="s">
        <v>2</v>
      </c>
      <c r="D144">
        <v>0</v>
      </c>
    </row>
    <row r="145" spans="1:4" x14ac:dyDescent="0.2">
      <c r="A145" t="s">
        <v>234</v>
      </c>
      <c r="B145" t="s">
        <v>3</v>
      </c>
      <c r="C145" t="s">
        <v>2</v>
      </c>
      <c r="D145">
        <v>-1.5316346999999999E-2</v>
      </c>
    </row>
    <row r="146" spans="1:4" x14ac:dyDescent="0.2">
      <c r="A146" t="s">
        <v>235</v>
      </c>
      <c r="B146" t="s">
        <v>3</v>
      </c>
      <c r="C146" t="s">
        <v>2</v>
      </c>
      <c r="D146">
        <v>-3.0632693999999999E-2</v>
      </c>
    </row>
    <row r="147" spans="1:4" x14ac:dyDescent="0.2">
      <c r="A147" t="s">
        <v>236</v>
      </c>
      <c r="B147" t="s">
        <v>3</v>
      </c>
      <c r="C147" t="s">
        <v>2</v>
      </c>
      <c r="D147">
        <v>-4.4517607000000001E-2</v>
      </c>
    </row>
    <row r="148" spans="1:4" x14ac:dyDescent="0.2">
      <c r="A148" t="s">
        <v>237</v>
      </c>
      <c r="B148" t="s">
        <v>3</v>
      </c>
      <c r="C148" t="s">
        <v>2</v>
      </c>
      <c r="D148">
        <v>-1.6747781E-2</v>
      </c>
    </row>
    <row r="149" spans="1:4" x14ac:dyDescent="0.2">
      <c r="A149" t="s">
        <v>238</v>
      </c>
      <c r="B149" t="s">
        <v>3</v>
      </c>
      <c r="C149" t="s">
        <v>2</v>
      </c>
      <c r="D149">
        <v>-3.0632693999999999E-2</v>
      </c>
    </row>
    <row r="150" spans="1:4" x14ac:dyDescent="0.2">
      <c r="A150" t="s">
        <v>239</v>
      </c>
      <c r="B150" t="s">
        <v>3</v>
      </c>
      <c r="C150" t="s">
        <v>2</v>
      </c>
      <c r="D150">
        <v>-3.0632693999999999E-2</v>
      </c>
    </row>
    <row r="151" spans="1:4" x14ac:dyDescent="0.2">
      <c r="A151" t="s">
        <v>240</v>
      </c>
      <c r="B151" t="s">
        <v>3</v>
      </c>
      <c r="C151" t="s">
        <v>2</v>
      </c>
      <c r="D151">
        <v>-3.0632693999999999E-2</v>
      </c>
    </row>
    <row r="152" spans="1:4" x14ac:dyDescent="0.2">
      <c r="A152" t="s">
        <v>241</v>
      </c>
      <c r="B152" t="s">
        <v>3</v>
      </c>
      <c r="C152" t="s">
        <v>91</v>
      </c>
      <c r="D152">
        <v>-1.5316346999999999E-2</v>
      </c>
    </row>
    <row r="153" spans="1:4" x14ac:dyDescent="0.2">
      <c r="A153" t="s">
        <v>242</v>
      </c>
      <c r="B153" t="s">
        <v>3</v>
      </c>
      <c r="C153" t="s">
        <v>91</v>
      </c>
      <c r="D153">
        <v>-1.5316346999999999E-2</v>
      </c>
    </row>
    <row r="154" spans="1:4" x14ac:dyDescent="0.2">
      <c r="A154" t="s">
        <v>243</v>
      </c>
      <c r="B154" t="s">
        <v>3</v>
      </c>
      <c r="C154" t="s">
        <v>91</v>
      </c>
      <c r="D154">
        <v>-1.3884913E-2</v>
      </c>
    </row>
    <row r="155" spans="1:4" x14ac:dyDescent="0.2">
      <c r="A155" t="s">
        <v>244</v>
      </c>
      <c r="B155" t="s">
        <v>3</v>
      </c>
      <c r="C155" t="s">
        <v>91</v>
      </c>
      <c r="D155">
        <v>-3.0632693999999999E-2</v>
      </c>
    </row>
    <row r="156" spans="1:4" x14ac:dyDescent="0.2">
      <c r="A156" t="s">
        <v>245</v>
      </c>
      <c r="B156" t="s">
        <v>3</v>
      </c>
      <c r="C156" t="s">
        <v>91</v>
      </c>
      <c r="D156">
        <v>-3.0632693999999999E-2</v>
      </c>
    </row>
    <row r="157" spans="1:4" x14ac:dyDescent="0.2">
      <c r="A157" t="s">
        <v>246</v>
      </c>
      <c r="B157" t="s">
        <v>3</v>
      </c>
      <c r="C157" t="s">
        <v>91</v>
      </c>
      <c r="D157">
        <v>-3.0632693999999999E-2</v>
      </c>
    </row>
    <row r="158" spans="1:4" x14ac:dyDescent="0.2">
      <c r="A158" t="s">
        <v>247</v>
      </c>
      <c r="B158" t="s">
        <v>3</v>
      </c>
      <c r="C158" t="s">
        <v>91</v>
      </c>
      <c r="D158">
        <v>-1.5316346999999999E-2</v>
      </c>
    </row>
    <row r="159" spans="1:4" x14ac:dyDescent="0.2">
      <c r="A159" t="s">
        <v>248</v>
      </c>
      <c r="B159" t="s">
        <v>3</v>
      </c>
      <c r="C159" t="s">
        <v>91</v>
      </c>
      <c r="D159">
        <v>-5.9833954000000002E-2</v>
      </c>
    </row>
    <row r="160" spans="1:4" x14ac:dyDescent="0.2">
      <c r="A160" t="s">
        <v>249</v>
      </c>
      <c r="B160" t="s">
        <v>3</v>
      </c>
      <c r="C160" t="s">
        <v>91</v>
      </c>
      <c r="D160">
        <v>-1.3884913E-2</v>
      </c>
    </row>
    <row r="161" spans="1:4" x14ac:dyDescent="0.2">
      <c r="A161" t="s">
        <v>250</v>
      </c>
      <c r="B161" t="s">
        <v>3</v>
      </c>
      <c r="C161" t="s">
        <v>91</v>
      </c>
      <c r="D161">
        <v>-1.5316346999999999E-2</v>
      </c>
    </row>
    <row r="162" spans="1:4" x14ac:dyDescent="0.2">
      <c r="A162" t="s">
        <v>251</v>
      </c>
      <c r="B162" t="s">
        <v>3</v>
      </c>
      <c r="C162" t="s">
        <v>91</v>
      </c>
      <c r="D162">
        <v>-3.0632693999999999E-2</v>
      </c>
    </row>
    <row r="163" spans="1:4" x14ac:dyDescent="0.2">
      <c r="A163" t="s">
        <v>252</v>
      </c>
      <c r="B163" t="s">
        <v>3</v>
      </c>
      <c r="C163" t="s">
        <v>91</v>
      </c>
      <c r="D163">
        <v>-3.0632693999999999E-2</v>
      </c>
    </row>
    <row r="164" spans="1:4" x14ac:dyDescent="0.2">
      <c r="A164" t="s">
        <v>253</v>
      </c>
      <c r="B164" t="s">
        <v>3</v>
      </c>
      <c r="C164" t="s">
        <v>91</v>
      </c>
      <c r="D164">
        <v>-1.5316346999999999E-2</v>
      </c>
    </row>
    <row r="165" spans="1:4" x14ac:dyDescent="0.2">
      <c r="A165" t="s">
        <v>138</v>
      </c>
      <c r="B165" t="s">
        <v>53</v>
      </c>
      <c r="C165" t="s">
        <v>2</v>
      </c>
      <c r="D165">
        <v>0.29344403099999999</v>
      </c>
    </row>
    <row r="166" spans="1:4" x14ac:dyDescent="0.2">
      <c r="A166" t="s">
        <v>139</v>
      </c>
      <c r="B166" t="s">
        <v>53</v>
      </c>
      <c r="C166" t="s">
        <v>2</v>
      </c>
      <c r="D166">
        <v>5.9833954000000002E-2</v>
      </c>
    </row>
    <row r="167" spans="1:4" x14ac:dyDescent="0.2">
      <c r="A167" t="s">
        <v>140</v>
      </c>
      <c r="B167" t="s">
        <v>53</v>
      </c>
      <c r="C167" t="s">
        <v>2</v>
      </c>
      <c r="D167">
        <v>1.5316346999999999E-2</v>
      </c>
    </row>
    <row r="168" spans="1:4" x14ac:dyDescent="0.2">
      <c r="A168" t="s">
        <v>141</v>
      </c>
      <c r="B168" t="s">
        <v>53</v>
      </c>
      <c r="C168" t="s">
        <v>2</v>
      </c>
      <c r="D168">
        <v>0.24892642400000001</v>
      </c>
    </row>
    <row r="169" spans="1:4" x14ac:dyDescent="0.2">
      <c r="A169" t="s">
        <v>142</v>
      </c>
      <c r="B169" t="s">
        <v>53</v>
      </c>
      <c r="C169" t="s">
        <v>2</v>
      </c>
      <c r="D169">
        <v>0.29773833399999999</v>
      </c>
    </row>
    <row r="170" spans="1:4" x14ac:dyDescent="0.2">
      <c r="A170" t="s">
        <v>143</v>
      </c>
      <c r="B170" t="s">
        <v>53</v>
      </c>
      <c r="C170" t="s">
        <v>2</v>
      </c>
      <c r="D170">
        <v>0.20870312099999999</v>
      </c>
    </row>
    <row r="171" spans="1:4" x14ac:dyDescent="0.2">
      <c r="A171" t="s">
        <v>144</v>
      </c>
      <c r="B171" t="s">
        <v>53</v>
      </c>
      <c r="C171" t="s">
        <v>2</v>
      </c>
      <c r="D171">
        <v>0.18909247100000001</v>
      </c>
    </row>
    <row r="172" spans="1:4" x14ac:dyDescent="0.2">
      <c r="A172" t="s">
        <v>145</v>
      </c>
      <c r="B172" t="s">
        <v>53</v>
      </c>
      <c r="C172" t="s">
        <v>2</v>
      </c>
      <c r="D172">
        <v>1.6747781E-2</v>
      </c>
    </row>
    <row r="173" spans="1:4" x14ac:dyDescent="0.2">
      <c r="A173" t="s">
        <v>146</v>
      </c>
      <c r="B173" t="s">
        <v>53</v>
      </c>
      <c r="C173" t="s">
        <v>2</v>
      </c>
      <c r="D173">
        <v>5.8402519E-2</v>
      </c>
    </row>
    <row r="174" spans="1:4" x14ac:dyDescent="0.2">
      <c r="A174" t="s">
        <v>147</v>
      </c>
      <c r="B174" t="s">
        <v>53</v>
      </c>
      <c r="C174" t="s">
        <v>2</v>
      </c>
      <c r="D174">
        <v>1.3884913E-2</v>
      </c>
    </row>
    <row r="175" spans="1:4" x14ac:dyDescent="0.2">
      <c r="A175" t="s">
        <v>148</v>
      </c>
      <c r="B175" t="s">
        <v>53</v>
      </c>
      <c r="C175" t="s">
        <v>2</v>
      </c>
      <c r="D175">
        <v>0.139278557</v>
      </c>
    </row>
    <row r="176" spans="1:4" x14ac:dyDescent="0.2">
      <c r="A176" t="s">
        <v>149</v>
      </c>
      <c r="B176" t="s">
        <v>53</v>
      </c>
      <c r="C176" t="s">
        <v>2</v>
      </c>
      <c r="D176">
        <v>1.3884913E-2</v>
      </c>
    </row>
    <row r="177" spans="1:4" x14ac:dyDescent="0.2">
      <c r="A177" t="s">
        <v>150</v>
      </c>
      <c r="B177" t="s">
        <v>53</v>
      </c>
      <c r="C177" t="s">
        <v>2</v>
      </c>
      <c r="D177">
        <v>0.10148869200000001</v>
      </c>
    </row>
    <row r="178" spans="1:4" x14ac:dyDescent="0.2">
      <c r="A178" t="s">
        <v>151</v>
      </c>
      <c r="B178" t="s">
        <v>53</v>
      </c>
      <c r="C178" t="s">
        <v>2</v>
      </c>
      <c r="D178">
        <v>0.15173203499999999</v>
      </c>
    </row>
    <row r="179" spans="1:4" x14ac:dyDescent="0.2">
      <c r="A179" t="s">
        <v>152</v>
      </c>
      <c r="B179" t="s">
        <v>53</v>
      </c>
      <c r="C179" t="s">
        <v>2</v>
      </c>
      <c r="D179">
        <v>0.294875465</v>
      </c>
    </row>
    <row r="180" spans="1:4" x14ac:dyDescent="0.2">
      <c r="A180" t="s">
        <v>153</v>
      </c>
      <c r="B180" t="s">
        <v>53</v>
      </c>
      <c r="C180" t="s">
        <v>2</v>
      </c>
      <c r="D180">
        <v>-9.1898082000000006E-2</v>
      </c>
    </row>
    <row r="181" spans="1:4" x14ac:dyDescent="0.2">
      <c r="A181" t="s">
        <v>154</v>
      </c>
      <c r="B181" t="s">
        <v>53</v>
      </c>
      <c r="C181" t="s">
        <v>2</v>
      </c>
      <c r="D181">
        <v>0.36859433200000002</v>
      </c>
    </row>
    <row r="182" spans="1:4" x14ac:dyDescent="0.2">
      <c r="A182" t="s">
        <v>155</v>
      </c>
      <c r="B182" t="s">
        <v>53</v>
      </c>
      <c r="C182" t="s">
        <v>2</v>
      </c>
      <c r="D182">
        <v>4.1654737999999997E-2</v>
      </c>
    </row>
    <row r="183" spans="1:4" x14ac:dyDescent="0.2">
      <c r="A183" t="s">
        <v>156</v>
      </c>
      <c r="B183" t="s">
        <v>53</v>
      </c>
      <c r="C183" t="s">
        <v>2</v>
      </c>
      <c r="D183">
        <v>0.19338677400000001</v>
      </c>
    </row>
    <row r="184" spans="1:4" x14ac:dyDescent="0.2">
      <c r="A184" t="s">
        <v>157</v>
      </c>
      <c r="B184" t="s">
        <v>53</v>
      </c>
      <c r="C184" t="s">
        <v>2</v>
      </c>
      <c r="D184">
        <v>0.22545090200000001</v>
      </c>
    </row>
    <row r="185" spans="1:4" x14ac:dyDescent="0.2">
      <c r="A185" t="s">
        <v>158</v>
      </c>
      <c r="B185" t="s">
        <v>53</v>
      </c>
      <c r="C185" t="s">
        <v>2</v>
      </c>
      <c r="D185">
        <v>0.489693673</v>
      </c>
    </row>
    <row r="186" spans="1:4" x14ac:dyDescent="0.2">
      <c r="A186" t="s">
        <v>159</v>
      </c>
      <c r="B186" t="s">
        <v>53</v>
      </c>
      <c r="C186" t="s">
        <v>2</v>
      </c>
      <c r="D186">
        <v>0.47008302299999999</v>
      </c>
    </row>
    <row r="187" spans="1:4" x14ac:dyDescent="0.2">
      <c r="A187" t="s">
        <v>92</v>
      </c>
      <c r="B187" t="s">
        <v>53</v>
      </c>
      <c r="C187" t="s">
        <v>3</v>
      </c>
      <c r="D187">
        <v>0.41454337200000002</v>
      </c>
    </row>
    <row r="188" spans="1:4" x14ac:dyDescent="0.2">
      <c r="A188" t="s">
        <v>93</v>
      </c>
      <c r="B188" t="s">
        <v>53</v>
      </c>
      <c r="C188" t="s">
        <v>3</v>
      </c>
      <c r="D188">
        <v>0.23504151200000001</v>
      </c>
    </row>
    <row r="189" spans="1:4" x14ac:dyDescent="0.2">
      <c r="A189" t="s">
        <v>94</v>
      </c>
      <c r="B189" t="s">
        <v>53</v>
      </c>
      <c r="C189" t="s">
        <v>3</v>
      </c>
      <c r="D189">
        <v>5.9833954000000002E-2</v>
      </c>
    </row>
    <row r="190" spans="1:4" x14ac:dyDescent="0.2">
      <c r="A190" t="s">
        <v>95</v>
      </c>
      <c r="B190" t="s">
        <v>53</v>
      </c>
      <c r="C190" t="s">
        <v>3</v>
      </c>
      <c r="D190">
        <v>0</v>
      </c>
    </row>
    <row r="191" spans="1:4" x14ac:dyDescent="0.2">
      <c r="A191" t="s">
        <v>96</v>
      </c>
      <c r="B191" t="s">
        <v>53</v>
      </c>
      <c r="C191" t="s">
        <v>3</v>
      </c>
      <c r="D191">
        <v>2.7769825000000001E-2</v>
      </c>
    </row>
    <row r="192" spans="1:4" x14ac:dyDescent="0.2">
      <c r="A192" t="s">
        <v>97</v>
      </c>
      <c r="B192" t="s">
        <v>53</v>
      </c>
      <c r="C192" t="s">
        <v>3</v>
      </c>
      <c r="D192">
        <v>0.23790438</v>
      </c>
    </row>
    <row r="193" spans="1:4" x14ac:dyDescent="0.2">
      <c r="A193" t="s">
        <v>98</v>
      </c>
      <c r="B193" t="s">
        <v>53</v>
      </c>
      <c r="C193" t="s">
        <v>3</v>
      </c>
      <c r="D193">
        <v>0.23647294599999999</v>
      </c>
    </row>
    <row r="194" spans="1:4" x14ac:dyDescent="0.2">
      <c r="A194" t="s">
        <v>99</v>
      </c>
      <c r="B194" t="s">
        <v>53</v>
      </c>
      <c r="C194" t="s">
        <v>3</v>
      </c>
      <c r="D194">
        <v>0</v>
      </c>
    </row>
    <row r="195" spans="1:4" x14ac:dyDescent="0.2">
      <c r="A195" t="s">
        <v>100</v>
      </c>
      <c r="B195" t="s">
        <v>53</v>
      </c>
      <c r="C195" t="s">
        <v>3</v>
      </c>
      <c r="D195">
        <v>0.10148869200000001</v>
      </c>
    </row>
    <row r="196" spans="1:4" x14ac:dyDescent="0.2">
      <c r="A196" t="s">
        <v>101</v>
      </c>
      <c r="B196" t="s">
        <v>53</v>
      </c>
      <c r="C196" t="s">
        <v>3</v>
      </c>
      <c r="D196">
        <v>0.294875465</v>
      </c>
    </row>
    <row r="197" spans="1:4" x14ac:dyDescent="0.2">
      <c r="A197" t="s">
        <v>102</v>
      </c>
      <c r="B197" t="s">
        <v>53</v>
      </c>
      <c r="C197" t="s">
        <v>3</v>
      </c>
      <c r="D197">
        <v>0.34612081300000003</v>
      </c>
    </row>
    <row r="198" spans="1:4" x14ac:dyDescent="0.2">
      <c r="A198" t="s">
        <v>103</v>
      </c>
      <c r="B198" t="s">
        <v>53</v>
      </c>
      <c r="C198" t="s">
        <v>3</v>
      </c>
      <c r="D198">
        <v>0.233610077</v>
      </c>
    </row>
    <row r="199" spans="1:4" x14ac:dyDescent="0.2">
      <c r="A199" t="s">
        <v>104</v>
      </c>
      <c r="B199" t="s">
        <v>53</v>
      </c>
      <c r="C199" t="s">
        <v>3</v>
      </c>
      <c r="D199">
        <v>0.69023761800000005</v>
      </c>
    </row>
    <row r="200" spans="1:4" x14ac:dyDescent="0.2">
      <c r="A200" t="s">
        <v>105</v>
      </c>
      <c r="B200" t="s">
        <v>53</v>
      </c>
      <c r="C200" t="s">
        <v>3</v>
      </c>
      <c r="D200">
        <v>0.26853707399999999</v>
      </c>
    </row>
    <row r="201" spans="1:4" x14ac:dyDescent="0.2">
      <c r="A201" t="s">
        <v>106</v>
      </c>
      <c r="B201" t="s">
        <v>53</v>
      </c>
      <c r="C201" t="s">
        <v>3</v>
      </c>
      <c r="D201">
        <v>0.14743773299999999</v>
      </c>
    </row>
    <row r="202" spans="1:4" x14ac:dyDescent="0.2">
      <c r="A202" t="s">
        <v>107</v>
      </c>
      <c r="B202" t="s">
        <v>53</v>
      </c>
      <c r="C202" t="s">
        <v>3</v>
      </c>
      <c r="D202">
        <v>-1.5316346999999999E-2</v>
      </c>
    </row>
    <row r="203" spans="1:4" x14ac:dyDescent="0.2">
      <c r="A203" t="s">
        <v>108</v>
      </c>
      <c r="B203" t="s">
        <v>53</v>
      </c>
      <c r="C203" t="s">
        <v>3</v>
      </c>
      <c r="D203">
        <v>0.15989121100000001</v>
      </c>
    </row>
    <row r="204" spans="1:4" x14ac:dyDescent="0.2">
      <c r="A204" t="s">
        <v>109</v>
      </c>
      <c r="B204" t="s">
        <v>53</v>
      </c>
      <c r="C204" t="s">
        <v>3</v>
      </c>
      <c r="D204">
        <v>0.38963641599999999</v>
      </c>
    </row>
    <row r="205" spans="1:4" x14ac:dyDescent="0.2">
      <c r="A205" t="s">
        <v>110</v>
      </c>
      <c r="B205" t="s">
        <v>53</v>
      </c>
      <c r="C205" t="s">
        <v>3</v>
      </c>
      <c r="D205">
        <v>1.5316346999999999E-2</v>
      </c>
    </row>
    <row r="206" spans="1:4" x14ac:dyDescent="0.2">
      <c r="A206" t="s">
        <v>111</v>
      </c>
      <c r="B206" t="s">
        <v>53</v>
      </c>
      <c r="C206" t="s">
        <v>3</v>
      </c>
      <c r="D206">
        <v>1.5316346999999999E-2</v>
      </c>
    </row>
    <row r="207" spans="1:4" x14ac:dyDescent="0.2">
      <c r="A207" t="s">
        <v>112</v>
      </c>
      <c r="B207" t="s">
        <v>53</v>
      </c>
      <c r="C207" t="s">
        <v>3</v>
      </c>
      <c r="D207">
        <v>2.920126E-2</v>
      </c>
    </row>
    <row r="208" spans="1:4" x14ac:dyDescent="0.2">
      <c r="A208" t="s">
        <v>113</v>
      </c>
      <c r="B208" t="s">
        <v>53</v>
      </c>
      <c r="C208" t="s">
        <v>3</v>
      </c>
      <c r="D208">
        <v>0.214428858</v>
      </c>
    </row>
    <row r="209" spans="1:4" x14ac:dyDescent="0.2">
      <c r="A209" t="s">
        <v>114</v>
      </c>
      <c r="B209" t="s">
        <v>53</v>
      </c>
      <c r="C209" t="s">
        <v>53</v>
      </c>
      <c r="D209">
        <v>0.20870312099999999</v>
      </c>
    </row>
    <row r="210" spans="1:4" x14ac:dyDescent="0.2">
      <c r="A210" t="s">
        <v>115</v>
      </c>
      <c r="B210" t="s">
        <v>53</v>
      </c>
      <c r="C210" t="s">
        <v>53</v>
      </c>
      <c r="D210">
        <v>-1.5316346999999999E-2</v>
      </c>
    </row>
    <row r="211" spans="1:4" x14ac:dyDescent="0.2">
      <c r="A211" t="s">
        <v>116</v>
      </c>
      <c r="B211" t="s">
        <v>53</v>
      </c>
      <c r="C211" t="s">
        <v>53</v>
      </c>
      <c r="D211">
        <v>0.21829372999999999</v>
      </c>
    </row>
    <row r="212" spans="1:4" x14ac:dyDescent="0.2">
      <c r="A212" t="s">
        <v>117</v>
      </c>
      <c r="B212" t="s">
        <v>53</v>
      </c>
      <c r="C212" t="s">
        <v>53</v>
      </c>
      <c r="D212">
        <v>-1.5316346999999999E-2</v>
      </c>
    </row>
    <row r="213" spans="1:4" x14ac:dyDescent="0.2">
      <c r="A213" t="s">
        <v>118</v>
      </c>
      <c r="B213" t="s">
        <v>53</v>
      </c>
      <c r="C213" t="s">
        <v>53</v>
      </c>
      <c r="D213">
        <v>4.3086171999999999E-2</v>
      </c>
    </row>
    <row r="214" spans="1:4" x14ac:dyDescent="0.2">
      <c r="A214" t="s">
        <v>119</v>
      </c>
      <c r="B214" t="s">
        <v>53</v>
      </c>
      <c r="C214" t="s">
        <v>53</v>
      </c>
      <c r="D214">
        <v>0.36286859399999999</v>
      </c>
    </row>
    <row r="215" spans="1:4" x14ac:dyDescent="0.2">
      <c r="A215" t="s">
        <v>120</v>
      </c>
      <c r="B215" t="s">
        <v>53</v>
      </c>
      <c r="C215" t="s">
        <v>53</v>
      </c>
      <c r="D215">
        <v>0.172344689</v>
      </c>
    </row>
    <row r="216" spans="1:4" x14ac:dyDescent="0.2">
      <c r="A216" t="s">
        <v>121</v>
      </c>
      <c r="B216" t="s">
        <v>53</v>
      </c>
      <c r="C216" t="s">
        <v>53</v>
      </c>
      <c r="D216">
        <v>0.20440881799999999</v>
      </c>
    </row>
    <row r="217" spans="1:4" x14ac:dyDescent="0.2">
      <c r="A217" t="s">
        <v>122</v>
      </c>
      <c r="B217" t="s">
        <v>53</v>
      </c>
      <c r="C217" t="s">
        <v>53</v>
      </c>
      <c r="D217">
        <v>0.25751502999999998</v>
      </c>
    </row>
    <row r="218" spans="1:4" x14ac:dyDescent="0.2">
      <c r="A218" t="s">
        <v>123</v>
      </c>
      <c r="B218" t="s">
        <v>53</v>
      </c>
      <c r="C218" t="s">
        <v>53</v>
      </c>
      <c r="D218">
        <v>4.3086171999999999E-2</v>
      </c>
    </row>
    <row r="219" spans="1:4" x14ac:dyDescent="0.2">
      <c r="A219" t="s">
        <v>124</v>
      </c>
      <c r="B219" t="s">
        <v>53</v>
      </c>
      <c r="C219" t="s">
        <v>53</v>
      </c>
      <c r="D219">
        <v>1.3884913E-2</v>
      </c>
    </row>
    <row r="220" spans="1:4" x14ac:dyDescent="0.2">
      <c r="A220" t="s">
        <v>125</v>
      </c>
      <c r="B220" t="s">
        <v>53</v>
      </c>
      <c r="C220" t="s">
        <v>53</v>
      </c>
      <c r="D220">
        <v>0.187661036</v>
      </c>
    </row>
    <row r="221" spans="1:4" x14ac:dyDescent="0.2">
      <c r="A221" t="s">
        <v>126</v>
      </c>
      <c r="B221" t="s">
        <v>53</v>
      </c>
      <c r="C221" t="s">
        <v>53</v>
      </c>
      <c r="D221">
        <v>0.243200687</v>
      </c>
    </row>
    <row r="222" spans="1:4" x14ac:dyDescent="0.2">
      <c r="A222" t="s">
        <v>127</v>
      </c>
      <c r="B222" t="s">
        <v>53</v>
      </c>
      <c r="C222" t="s">
        <v>53</v>
      </c>
      <c r="D222">
        <v>0.13884912699999999</v>
      </c>
    </row>
    <row r="223" spans="1:4" x14ac:dyDescent="0.2">
      <c r="A223" t="s">
        <v>128</v>
      </c>
      <c r="B223" t="s">
        <v>53</v>
      </c>
      <c r="C223" t="s">
        <v>53</v>
      </c>
      <c r="D223">
        <v>0.20727168600000001</v>
      </c>
    </row>
    <row r="224" spans="1:4" x14ac:dyDescent="0.2">
      <c r="A224" t="s">
        <v>129</v>
      </c>
      <c r="B224" t="s">
        <v>53</v>
      </c>
      <c r="C224" t="s">
        <v>53</v>
      </c>
      <c r="D224">
        <v>0.215430862</v>
      </c>
    </row>
    <row r="225" spans="1:4" x14ac:dyDescent="0.2">
      <c r="A225" t="s">
        <v>130</v>
      </c>
      <c r="B225" t="s">
        <v>53</v>
      </c>
      <c r="C225" t="s">
        <v>53</v>
      </c>
      <c r="D225">
        <v>0.210134555</v>
      </c>
    </row>
    <row r="226" spans="1:4" x14ac:dyDescent="0.2">
      <c r="A226" t="s">
        <v>131</v>
      </c>
      <c r="B226" t="s">
        <v>53</v>
      </c>
      <c r="C226" t="s">
        <v>53</v>
      </c>
      <c r="D226">
        <v>0.210134555</v>
      </c>
    </row>
    <row r="227" spans="1:4" x14ac:dyDescent="0.2">
      <c r="A227" t="s">
        <v>132</v>
      </c>
      <c r="B227" t="s">
        <v>53</v>
      </c>
      <c r="C227" t="s">
        <v>53</v>
      </c>
      <c r="D227">
        <v>0</v>
      </c>
    </row>
    <row r="228" spans="1:4" x14ac:dyDescent="0.2">
      <c r="A228" t="s">
        <v>133</v>
      </c>
      <c r="B228" t="s">
        <v>53</v>
      </c>
      <c r="C228" t="s">
        <v>53</v>
      </c>
      <c r="D228">
        <v>0.299169768</v>
      </c>
    </row>
    <row r="229" spans="1:4" x14ac:dyDescent="0.2">
      <c r="A229" t="s">
        <v>134</v>
      </c>
      <c r="B229" t="s">
        <v>53</v>
      </c>
      <c r="C229" t="s">
        <v>53</v>
      </c>
      <c r="D229">
        <v>0.26281133699999998</v>
      </c>
    </row>
    <row r="230" spans="1:4" x14ac:dyDescent="0.2">
      <c r="A230" t="s">
        <v>135</v>
      </c>
      <c r="B230" t="s">
        <v>53</v>
      </c>
      <c r="C230" t="s">
        <v>53</v>
      </c>
      <c r="D230">
        <v>5.5539651000000002E-2</v>
      </c>
    </row>
    <row r="231" spans="1:4" x14ac:dyDescent="0.2">
      <c r="A231" t="s">
        <v>136</v>
      </c>
      <c r="B231" t="s">
        <v>53</v>
      </c>
      <c r="C231" t="s">
        <v>53</v>
      </c>
      <c r="D231">
        <v>0.57157171500000004</v>
      </c>
    </row>
    <row r="232" spans="1:4" x14ac:dyDescent="0.2">
      <c r="A232" t="s">
        <v>137</v>
      </c>
      <c r="B232" t="s">
        <v>53</v>
      </c>
      <c r="C232" t="s">
        <v>53</v>
      </c>
      <c r="D232">
        <v>0.16275408</v>
      </c>
    </row>
    <row r="233" spans="1:4" x14ac:dyDescent="0.2">
      <c r="A233" t="s">
        <v>160</v>
      </c>
      <c r="B233" t="s">
        <v>53</v>
      </c>
      <c r="C233" t="s">
        <v>91</v>
      </c>
      <c r="D233">
        <v>7.0855998000000003E-2</v>
      </c>
    </row>
    <row r="234" spans="1:4" x14ac:dyDescent="0.2">
      <c r="A234" t="s">
        <v>161</v>
      </c>
      <c r="B234" t="s">
        <v>53</v>
      </c>
      <c r="C234" t="s">
        <v>91</v>
      </c>
      <c r="D234">
        <v>-1.4314340000000001E-3</v>
      </c>
    </row>
    <row r="235" spans="1:4" x14ac:dyDescent="0.2">
      <c r="A235" t="s">
        <v>162</v>
      </c>
      <c r="B235" t="s">
        <v>53</v>
      </c>
      <c r="C235" t="s">
        <v>91</v>
      </c>
      <c r="D235">
        <v>0.45476667599999998</v>
      </c>
    </row>
    <row r="236" spans="1:4" x14ac:dyDescent="0.2">
      <c r="A236" t="s">
        <v>163</v>
      </c>
      <c r="B236" t="s">
        <v>53</v>
      </c>
      <c r="C236" t="s">
        <v>91</v>
      </c>
      <c r="D236">
        <v>7.3718865999999994E-2</v>
      </c>
    </row>
    <row r="237" spans="1:4" x14ac:dyDescent="0.2">
      <c r="A237" t="s">
        <v>164</v>
      </c>
      <c r="B237" t="s">
        <v>53</v>
      </c>
      <c r="C237" t="s">
        <v>91</v>
      </c>
      <c r="D237">
        <v>2.920126E-2</v>
      </c>
    </row>
    <row r="238" spans="1:4" x14ac:dyDescent="0.2">
      <c r="A238" t="s">
        <v>165</v>
      </c>
      <c r="B238" t="s">
        <v>53</v>
      </c>
      <c r="C238" t="s">
        <v>91</v>
      </c>
      <c r="D238">
        <v>0.10148869200000001</v>
      </c>
    </row>
    <row r="239" spans="1:4" x14ac:dyDescent="0.2">
      <c r="A239" t="s">
        <v>166</v>
      </c>
      <c r="B239" t="s">
        <v>53</v>
      </c>
      <c r="C239" t="s">
        <v>91</v>
      </c>
      <c r="D239">
        <v>5.4108216000000001E-2</v>
      </c>
    </row>
    <row r="240" spans="1:4" x14ac:dyDescent="0.2">
      <c r="A240" t="s">
        <v>167</v>
      </c>
      <c r="B240" t="s">
        <v>53</v>
      </c>
      <c r="C240" t="s">
        <v>91</v>
      </c>
      <c r="D240">
        <v>0</v>
      </c>
    </row>
    <row r="241" spans="1:4" x14ac:dyDescent="0.2">
      <c r="A241" t="s">
        <v>168</v>
      </c>
      <c r="B241" t="s">
        <v>53</v>
      </c>
      <c r="C241" t="s">
        <v>91</v>
      </c>
      <c r="D241">
        <v>0.14743773299999999</v>
      </c>
    </row>
    <row r="242" spans="1:4" x14ac:dyDescent="0.2">
      <c r="A242" t="s">
        <v>169</v>
      </c>
      <c r="B242" t="s">
        <v>53</v>
      </c>
      <c r="C242" t="s">
        <v>91</v>
      </c>
      <c r="D242">
        <v>0.279559118</v>
      </c>
    </row>
    <row r="243" spans="1:4" x14ac:dyDescent="0.2">
      <c r="A243" t="s">
        <v>170</v>
      </c>
      <c r="B243" t="s">
        <v>53</v>
      </c>
      <c r="C243" t="s">
        <v>91</v>
      </c>
      <c r="D243">
        <v>8.6172344999999997E-2</v>
      </c>
    </row>
    <row r="244" spans="1:4" x14ac:dyDescent="0.2">
      <c r="A244" t="s">
        <v>171</v>
      </c>
      <c r="B244" t="s">
        <v>53</v>
      </c>
      <c r="C244" t="s">
        <v>91</v>
      </c>
      <c r="D244">
        <v>0</v>
      </c>
    </row>
    <row r="245" spans="1:4" x14ac:dyDescent="0.2">
      <c r="A245" t="s">
        <v>172</v>
      </c>
      <c r="B245" t="s">
        <v>53</v>
      </c>
      <c r="C245" t="s">
        <v>91</v>
      </c>
      <c r="D245">
        <v>-1.1022044E-2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66F5-BF63-E140-A262-A6EB74D16D7A}">
  <dimension ref="A2:F11"/>
  <sheetViews>
    <sheetView workbookViewId="0">
      <selection activeCell="F2" sqref="F2:F5"/>
    </sheetView>
  </sheetViews>
  <sheetFormatPr baseColWidth="10" defaultRowHeight="16" x14ac:dyDescent="0.2"/>
  <cols>
    <col min="6" max="6" width="47.33203125" bestFit="1" customWidth="1"/>
  </cols>
  <sheetData>
    <row r="2" spans="1:6" x14ac:dyDescent="0.2">
      <c r="A2" t="s">
        <v>315</v>
      </c>
      <c r="B2" t="s">
        <v>316</v>
      </c>
      <c r="C2" t="s">
        <v>317</v>
      </c>
      <c r="D2" t="s">
        <v>318</v>
      </c>
      <c r="F2" s="9" t="s">
        <v>294</v>
      </c>
    </row>
    <row r="3" spans="1:6" x14ac:dyDescent="0.2">
      <c r="A3" t="s">
        <v>2</v>
      </c>
      <c r="B3" t="s">
        <v>53</v>
      </c>
      <c r="C3">
        <v>0.35940751799999998</v>
      </c>
      <c r="D3">
        <v>6.6559169000000001E-2</v>
      </c>
      <c r="F3" s="2" t="s">
        <v>308</v>
      </c>
    </row>
    <row r="4" spans="1:6" x14ac:dyDescent="0.2">
      <c r="A4" t="s">
        <v>2</v>
      </c>
      <c r="B4" t="s">
        <v>3</v>
      </c>
      <c r="C4">
        <v>-0.1053437</v>
      </c>
      <c r="D4">
        <v>4.7086455999999999E-2</v>
      </c>
      <c r="F4" s="2" t="s">
        <v>309</v>
      </c>
    </row>
    <row r="5" spans="1:6" x14ac:dyDescent="0.2">
      <c r="A5" t="s">
        <v>2</v>
      </c>
      <c r="B5" t="s">
        <v>91</v>
      </c>
      <c r="C5">
        <v>-1.4901967E-2</v>
      </c>
      <c r="D5">
        <v>7.8062627999999995E-2</v>
      </c>
      <c r="F5" s="2" t="s">
        <v>310</v>
      </c>
    </row>
    <row r="6" spans="1:6" x14ac:dyDescent="0.2">
      <c r="A6" t="s">
        <v>3</v>
      </c>
      <c r="B6" t="s">
        <v>2</v>
      </c>
      <c r="C6">
        <v>-0.236037146</v>
      </c>
      <c r="D6">
        <v>3.3134917999999999E-2</v>
      </c>
      <c r="F6" s="2" t="s">
        <v>293</v>
      </c>
    </row>
    <row r="7" spans="1:6" x14ac:dyDescent="0.2">
      <c r="A7" t="s">
        <v>3</v>
      </c>
      <c r="B7" t="s">
        <v>53</v>
      </c>
      <c r="C7">
        <v>4.6852694E-2</v>
      </c>
      <c r="D7">
        <v>5.1296513000000002E-2</v>
      </c>
      <c r="F7" t="s">
        <v>322</v>
      </c>
    </row>
    <row r="8" spans="1:6" x14ac:dyDescent="0.2">
      <c r="A8" t="s">
        <v>3</v>
      </c>
      <c r="B8" t="s">
        <v>91</v>
      </c>
      <c r="C8">
        <v>-0.25758603400000002</v>
      </c>
      <c r="D8">
        <v>4.3028383000000003E-2</v>
      </c>
      <c r="F8" t="s">
        <v>319</v>
      </c>
    </row>
    <row r="9" spans="1:6" ht="34" x14ac:dyDescent="0.2">
      <c r="A9" t="s">
        <v>53</v>
      </c>
      <c r="B9" t="s">
        <v>2</v>
      </c>
      <c r="C9">
        <v>-0.29316584400000001</v>
      </c>
      <c r="D9">
        <v>5.39725E-2</v>
      </c>
      <c r="F9" s="8" t="s">
        <v>320</v>
      </c>
    </row>
    <row r="10" spans="1:6" x14ac:dyDescent="0.2">
      <c r="A10" t="s">
        <v>53</v>
      </c>
      <c r="B10" t="s">
        <v>3</v>
      </c>
      <c r="C10">
        <v>-0.26286799199999999</v>
      </c>
      <c r="D10">
        <v>6.3850290000000004E-2</v>
      </c>
      <c r="F10" t="s">
        <v>321</v>
      </c>
    </row>
    <row r="11" spans="1:6" x14ac:dyDescent="0.2">
      <c r="A11" t="s">
        <v>53</v>
      </c>
      <c r="B11" t="s">
        <v>91</v>
      </c>
      <c r="C11">
        <v>0.40039750899999998</v>
      </c>
      <c r="D11">
        <v>0.11833906499999999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72D9-C4ED-E54D-9AF7-2216AD24D485}">
  <dimension ref="A2:E8"/>
  <sheetViews>
    <sheetView tabSelected="1" workbookViewId="0">
      <selection activeCell="E14" sqref="E14"/>
    </sheetView>
  </sheetViews>
  <sheetFormatPr baseColWidth="10" defaultRowHeight="16" x14ac:dyDescent="0.2"/>
  <cols>
    <col min="5" max="5" width="40" bestFit="1" customWidth="1"/>
  </cols>
  <sheetData>
    <row r="2" spans="1:5" x14ac:dyDescent="0.2">
      <c r="A2" t="s">
        <v>327</v>
      </c>
      <c r="B2" t="s">
        <v>326</v>
      </c>
      <c r="C2" t="s">
        <v>318</v>
      </c>
      <c r="E2" s="9" t="s">
        <v>294</v>
      </c>
    </row>
    <row r="3" spans="1:5" x14ac:dyDescent="0.2">
      <c r="A3" t="s">
        <v>323</v>
      </c>
      <c r="B3">
        <v>3.7564812612563114E-2</v>
      </c>
      <c r="C3">
        <v>0.10479026</v>
      </c>
      <c r="E3" t="s">
        <v>329</v>
      </c>
    </row>
    <row r="4" spans="1:5" x14ac:dyDescent="0.2">
      <c r="A4" t="s">
        <v>324</v>
      </c>
      <c r="B4">
        <v>-7.1953234898234908E-2</v>
      </c>
      <c r="C4">
        <v>0.10199513</v>
      </c>
      <c r="E4" s="2" t="s">
        <v>308</v>
      </c>
    </row>
    <row r="5" spans="1:5" x14ac:dyDescent="0.2">
      <c r="A5" t="s">
        <v>325</v>
      </c>
      <c r="B5">
        <v>-0.21451995451624883</v>
      </c>
      <c r="C5">
        <v>9.63643E-2</v>
      </c>
      <c r="E5" s="2" t="s">
        <v>309</v>
      </c>
    </row>
    <row r="6" spans="1:5" x14ac:dyDescent="0.2">
      <c r="E6" s="2" t="s">
        <v>310</v>
      </c>
    </row>
    <row r="7" spans="1:5" x14ac:dyDescent="0.2">
      <c r="E7" s="2" t="s">
        <v>328</v>
      </c>
    </row>
    <row r="8" spans="1:5" x14ac:dyDescent="0.2">
      <c r="E8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8E59-03B1-BD42-822E-729AA41CEFA4}">
  <dimension ref="A2:H164"/>
  <sheetViews>
    <sheetView workbookViewId="0">
      <selection activeCell="H21" sqref="H21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4" max="4" width="11.33203125" bestFit="1" customWidth="1"/>
    <col min="5" max="5" width="13.1640625" bestFit="1" customWidth="1"/>
    <col min="8" max="8" width="40" bestFit="1" customWidth="1"/>
  </cols>
  <sheetData>
    <row r="2" spans="1:8" x14ac:dyDescent="0.2">
      <c r="A2" t="s">
        <v>4</v>
      </c>
      <c r="B2" t="s">
        <v>0</v>
      </c>
      <c r="C2" t="s">
        <v>1</v>
      </c>
      <c r="D2" t="s">
        <v>299</v>
      </c>
      <c r="E2" t="s">
        <v>300</v>
      </c>
      <c r="F2" t="s">
        <v>254</v>
      </c>
      <c r="H2" s="7" t="s">
        <v>294</v>
      </c>
    </row>
    <row r="3" spans="1:8" x14ac:dyDescent="0.2">
      <c r="A3" t="s">
        <v>5</v>
      </c>
      <c r="B3" t="s">
        <v>2</v>
      </c>
      <c r="C3" t="s">
        <v>3</v>
      </c>
      <c r="D3">
        <v>16.45</v>
      </c>
      <c r="E3">
        <v>9.2899999999999996E-2</v>
      </c>
      <c r="F3">
        <v>177.07212060000001</v>
      </c>
      <c r="H3" t="s">
        <v>290</v>
      </c>
    </row>
    <row r="4" spans="1:8" x14ac:dyDescent="0.2">
      <c r="A4" t="s">
        <v>6</v>
      </c>
      <c r="B4" t="s">
        <v>2</v>
      </c>
      <c r="C4" t="s">
        <v>3</v>
      </c>
      <c r="D4">
        <v>9.42</v>
      </c>
      <c r="E4">
        <v>0.04</v>
      </c>
      <c r="F4">
        <v>235.5</v>
      </c>
      <c r="H4" t="s">
        <v>291</v>
      </c>
    </row>
    <row r="5" spans="1:8" x14ac:dyDescent="0.2">
      <c r="A5" t="s">
        <v>7</v>
      </c>
      <c r="B5" t="s">
        <v>2</v>
      </c>
      <c r="C5" t="s">
        <v>3</v>
      </c>
      <c r="D5">
        <v>3.01</v>
      </c>
      <c r="E5">
        <v>9.5999999999999992E-3</v>
      </c>
      <c r="F5">
        <v>313.54166670000001</v>
      </c>
      <c r="H5" t="s">
        <v>292</v>
      </c>
    </row>
    <row r="6" spans="1:8" x14ac:dyDescent="0.2">
      <c r="A6" t="s">
        <v>8</v>
      </c>
      <c r="B6" t="s">
        <v>2</v>
      </c>
      <c r="C6" t="s">
        <v>3</v>
      </c>
      <c r="D6">
        <v>10.91</v>
      </c>
      <c r="E6">
        <v>4.2700000000000002E-2</v>
      </c>
      <c r="F6">
        <v>255.5035129</v>
      </c>
      <c r="H6" t="s">
        <v>293</v>
      </c>
    </row>
    <row r="7" spans="1:8" ht="32" customHeight="1" x14ac:dyDescent="0.2">
      <c r="A7" t="s">
        <v>9</v>
      </c>
      <c r="B7" t="s">
        <v>2</v>
      </c>
      <c r="C7" t="s">
        <v>3</v>
      </c>
      <c r="D7">
        <v>12.76</v>
      </c>
      <c r="E7">
        <v>5.62E-2</v>
      </c>
      <c r="F7">
        <v>227.04626329999999</v>
      </c>
      <c r="H7" s="8" t="s">
        <v>298</v>
      </c>
    </row>
    <row r="8" spans="1:8" ht="34" customHeight="1" x14ac:dyDescent="0.2">
      <c r="A8" t="s">
        <v>10</v>
      </c>
      <c r="B8" t="s">
        <v>2</v>
      </c>
      <c r="C8" t="s">
        <v>3</v>
      </c>
      <c r="D8">
        <v>10.68</v>
      </c>
      <c r="E8">
        <v>4.02E-2</v>
      </c>
      <c r="F8">
        <v>265.67164179999997</v>
      </c>
      <c r="H8" s="8" t="s">
        <v>301</v>
      </c>
    </row>
    <row r="9" spans="1:8" ht="34" x14ac:dyDescent="0.2">
      <c r="A9" t="s">
        <v>11</v>
      </c>
      <c r="B9" t="s">
        <v>2</v>
      </c>
      <c r="C9" t="s">
        <v>3</v>
      </c>
      <c r="D9">
        <v>13.41</v>
      </c>
      <c r="E9">
        <v>5.4199999999999998E-2</v>
      </c>
      <c r="F9">
        <v>247.4169742</v>
      </c>
      <c r="H9" s="8" t="s">
        <v>302</v>
      </c>
    </row>
    <row r="10" spans="1:8" x14ac:dyDescent="0.2">
      <c r="A10" t="s">
        <v>12</v>
      </c>
      <c r="B10" t="s">
        <v>2</v>
      </c>
      <c r="C10" t="s">
        <v>3</v>
      </c>
      <c r="D10">
        <v>11.25</v>
      </c>
      <c r="E10">
        <v>4.3900000000000002E-2</v>
      </c>
      <c r="F10">
        <v>256.26423690000001</v>
      </c>
    </row>
    <row r="11" spans="1:8" x14ac:dyDescent="0.2">
      <c r="A11" t="s">
        <v>13</v>
      </c>
      <c r="B11" t="s">
        <v>2</v>
      </c>
      <c r="C11" t="s">
        <v>3</v>
      </c>
      <c r="D11">
        <v>4.9000000000000004</v>
      </c>
      <c r="E11">
        <v>2.69E-2</v>
      </c>
      <c r="F11">
        <v>182.15613379999999</v>
      </c>
    </row>
    <row r="12" spans="1:8" x14ac:dyDescent="0.2">
      <c r="A12" t="s">
        <v>14</v>
      </c>
      <c r="B12" t="s">
        <v>2</v>
      </c>
      <c r="C12" t="s">
        <v>3</v>
      </c>
      <c r="D12">
        <v>3.29</v>
      </c>
      <c r="E12">
        <v>1.3899999999999999E-2</v>
      </c>
      <c r="F12">
        <v>236.69064750000001</v>
      </c>
    </row>
    <row r="13" spans="1:8" x14ac:dyDescent="0.2">
      <c r="A13" t="s">
        <v>15</v>
      </c>
      <c r="B13" t="s">
        <v>2</v>
      </c>
      <c r="C13" t="s">
        <v>3</v>
      </c>
      <c r="D13">
        <v>18.57</v>
      </c>
      <c r="E13">
        <v>7.0800000000000002E-2</v>
      </c>
      <c r="F13">
        <v>262.28813559999998</v>
      </c>
    </row>
    <row r="14" spans="1:8" x14ac:dyDescent="0.2">
      <c r="A14" t="s">
        <v>16</v>
      </c>
      <c r="B14" t="s">
        <v>2</v>
      </c>
      <c r="C14" t="s">
        <v>3</v>
      </c>
      <c r="D14">
        <v>19.64</v>
      </c>
      <c r="E14">
        <v>6.9400000000000003E-2</v>
      </c>
      <c r="F14">
        <v>282.99711819999999</v>
      </c>
    </row>
    <row r="15" spans="1:8" x14ac:dyDescent="0.2">
      <c r="A15" t="s">
        <v>17</v>
      </c>
      <c r="B15" t="s">
        <v>2</v>
      </c>
      <c r="C15" t="s">
        <v>3</v>
      </c>
      <c r="D15" t="s">
        <v>28</v>
      </c>
      <c r="E15" t="s">
        <v>28</v>
      </c>
      <c r="F15" t="s">
        <v>28</v>
      </c>
    </row>
    <row r="16" spans="1:8" x14ac:dyDescent="0.2">
      <c r="A16" t="s">
        <v>18</v>
      </c>
      <c r="B16" t="s">
        <v>2</v>
      </c>
      <c r="C16" t="s">
        <v>3</v>
      </c>
      <c r="D16">
        <v>26.49</v>
      </c>
      <c r="E16">
        <v>8.6400000000000005E-2</v>
      </c>
      <c r="F16">
        <v>306.59722219999998</v>
      </c>
    </row>
    <row r="17" spans="1:6" x14ac:dyDescent="0.2">
      <c r="A17" t="s">
        <v>19</v>
      </c>
      <c r="B17" t="s">
        <v>2</v>
      </c>
      <c r="C17" t="s">
        <v>3</v>
      </c>
      <c r="D17">
        <v>20.85</v>
      </c>
      <c r="E17">
        <v>8.3000000000000004E-2</v>
      </c>
      <c r="F17">
        <v>251.2048193</v>
      </c>
    </row>
    <row r="18" spans="1:6" x14ac:dyDescent="0.2">
      <c r="A18" t="s">
        <v>20</v>
      </c>
      <c r="B18" t="s">
        <v>2</v>
      </c>
      <c r="C18" t="s">
        <v>3</v>
      </c>
      <c r="D18">
        <v>7.5</v>
      </c>
      <c r="E18">
        <v>3.3099999999999997E-2</v>
      </c>
      <c r="F18">
        <v>226.5861027</v>
      </c>
    </row>
    <row r="19" spans="1:6" x14ac:dyDescent="0.2">
      <c r="A19" t="s">
        <v>21</v>
      </c>
      <c r="B19" t="s">
        <v>2</v>
      </c>
      <c r="C19" t="s">
        <v>3</v>
      </c>
      <c r="D19">
        <v>15.56</v>
      </c>
      <c r="E19">
        <v>6.7100000000000007E-2</v>
      </c>
      <c r="F19">
        <v>231.8926975</v>
      </c>
    </row>
    <row r="20" spans="1:6" x14ac:dyDescent="0.2">
      <c r="A20" t="s">
        <v>22</v>
      </c>
      <c r="B20" t="s">
        <v>2</v>
      </c>
      <c r="C20" t="s">
        <v>3</v>
      </c>
      <c r="D20">
        <v>18.43</v>
      </c>
      <c r="E20">
        <v>7.8200000000000006E-2</v>
      </c>
      <c r="F20">
        <v>235.67774940000001</v>
      </c>
    </row>
    <row r="21" spans="1:6" x14ac:dyDescent="0.2">
      <c r="A21" t="s">
        <v>23</v>
      </c>
      <c r="B21" t="s">
        <v>2</v>
      </c>
      <c r="C21" t="s">
        <v>3</v>
      </c>
      <c r="D21">
        <v>6.45</v>
      </c>
      <c r="E21">
        <v>1.95E-2</v>
      </c>
      <c r="F21">
        <v>330.7692308</v>
      </c>
    </row>
    <row r="22" spans="1:6" x14ac:dyDescent="0.2">
      <c r="A22" t="s">
        <v>24</v>
      </c>
      <c r="B22" t="s">
        <v>2</v>
      </c>
      <c r="C22" t="s">
        <v>3</v>
      </c>
      <c r="D22">
        <v>19.010000000000002</v>
      </c>
      <c r="E22">
        <v>6.1699999999999998E-2</v>
      </c>
      <c r="F22">
        <v>308.10372769999998</v>
      </c>
    </row>
    <row r="23" spans="1:6" x14ac:dyDescent="0.2">
      <c r="A23" t="s">
        <v>25</v>
      </c>
      <c r="B23" t="s">
        <v>2</v>
      </c>
      <c r="C23" t="s">
        <v>3</v>
      </c>
      <c r="D23">
        <v>9.7100000000000009</v>
      </c>
      <c r="E23">
        <v>3.2899999999999999E-2</v>
      </c>
      <c r="F23">
        <v>295.13677810000002</v>
      </c>
    </row>
    <row r="24" spans="1:6" x14ac:dyDescent="0.2">
      <c r="A24" t="s">
        <v>26</v>
      </c>
      <c r="B24" t="s">
        <v>2</v>
      </c>
      <c r="C24" t="s">
        <v>3</v>
      </c>
      <c r="D24">
        <v>2.75</v>
      </c>
      <c r="E24">
        <v>7.4000000000000003E-3</v>
      </c>
      <c r="F24">
        <v>371.62162160000003</v>
      </c>
    </row>
    <row r="25" spans="1:6" x14ac:dyDescent="0.2">
      <c r="A25" t="s">
        <v>29</v>
      </c>
      <c r="B25" t="s">
        <v>2</v>
      </c>
      <c r="C25" t="s">
        <v>53</v>
      </c>
      <c r="D25">
        <v>12.19</v>
      </c>
      <c r="E25">
        <v>4.7500000000000001E-2</v>
      </c>
      <c r="F25">
        <v>256.63157890000002</v>
      </c>
    </row>
    <row r="26" spans="1:6" x14ac:dyDescent="0.2">
      <c r="A26" t="s">
        <v>30</v>
      </c>
      <c r="B26" t="s">
        <v>2</v>
      </c>
      <c r="C26" t="s">
        <v>53</v>
      </c>
      <c r="D26">
        <v>10.029999999999999</v>
      </c>
      <c r="E26">
        <v>3.27E-2</v>
      </c>
      <c r="F26">
        <v>306.72782869999998</v>
      </c>
    </row>
    <row r="27" spans="1:6" x14ac:dyDescent="0.2">
      <c r="A27" t="s">
        <v>31</v>
      </c>
      <c r="B27" t="s">
        <v>2</v>
      </c>
      <c r="C27" t="s">
        <v>53</v>
      </c>
      <c r="D27">
        <v>12.46</v>
      </c>
      <c r="E27">
        <v>7.1199999999999999E-2</v>
      </c>
      <c r="F27">
        <v>175</v>
      </c>
    </row>
    <row r="28" spans="1:6" x14ac:dyDescent="0.2">
      <c r="A28" t="s">
        <v>32</v>
      </c>
      <c r="B28" t="s">
        <v>2</v>
      </c>
      <c r="C28" t="s">
        <v>53</v>
      </c>
      <c r="D28">
        <v>10.75</v>
      </c>
      <c r="E28">
        <v>4.7199999999999999E-2</v>
      </c>
      <c r="F28">
        <v>227.7542373</v>
      </c>
    </row>
    <row r="29" spans="1:6" x14ac:dyDescent="0.2">
      <c r="A29" t="s">
        <v>33</v>
      </c>
      <c r="B29" t="s">
        <v>2</v>
      </c>
      <c r="C29" t="s">
        <v>53</v>
      </c>
      <c r="D29">
        <v>15.84</v>
      </c>
      <c r="E29">
        <v>5.7700000000000001E-2</v>
      </c>
      <c r="F29">
        <v>274.52339690000002</v>
      </c>
    </row>
    <row r="30" spans="1:6" x14ac:dyDescent="0.2">
      <c r="A30" t="s">
        <v>34</v>
      </c>
      <c r="B30" t="s">
        <v>2</v>
      </c>
      <c r="C30" t="s">
        <v>53</v>
      </c>
      <c r="D30">
        <v>10.029999999999999</v>
      </c>
      <c r="E30">
        <v>4.02E-2</v>
      </c>
      <c r="F30">
        <v>249.50248759999999</v>
      </c>
    </row>
    <row r="31" spans="1:6" x14ac:dyDescent="0.2">
      <c r="A31" t="s">
        <v>35</v>
      </c>
      <c r="B31" t="s">
        <v>2</v>
      </c>
      <c r="C31" t="s">
        <v>53</v>
      </c>
      <c r="D31">
        <v>2.15</v>
      </c>
      <c r="E31">
        <v>3.8999999999999998E-3</v>
      </c>
      <c r="F31">
        <v>551.28205130000003</v>
      </c>
    </row>
    <row r="32" spans="1:6" x14ac:dyDescent="0.2">
      <c r="A32" t="s">
        <v>36</v>
      </c>
      <c r="B32" t="s">
        <v>2</v>
      </c>
      <c r="C32" t="s">
        <v>53</v>
      </c>
      <c r="D32">
        <v>8.64</v>
      </c>
      <c r="E32">
        <v>2.3800000000000002E-2</v>
      </c>
      <c r="F32">
        <v>363.02521009999998</v>
      </c>
    </row>
    <row r="33" spans="1:6" x14ac:dyDescent="0.2">
      <c r="A33" t="s">
        <v>37</v>
      </c>
      <c r="B33" t="s">
        <v>2</v>
      </c>
      <c r="C33" t="s">
        <v>53</v>
      </c>
      <c r="D33">
        <v>6.93</v>
      </c>
      <c r="E33">
        <v>2.9899999999999999E-2</v>
      </c>
      <c r="F33">
        <v>231.7725753</v>
      </c>
    </row>
    <row r="34" spans="1:6" x14ac:dyDescent="0.2">
      <c r="A34" t="s">
        <v>38</v>
      </c>
      <c r="B34" t="s">
        <v>2</v>
      </c>
      <c r="C34" t="s">
        <v>53</v>
      </c>
      <c r="D34">
        <v>12.47</v>
      </c>
      <c r="E34">
        <v>6.4899999999999999E-2</v>
      </c>
      <c r="F34">
        <v>192.14175650000001</v>
      </c>
    </row>
    <row r="35" spans="1:6" x14ac:dyDescent="0.2">
      <c r="A35" t="s">
        <v>39</v>
      </c>
      <c r="B35" t="s">
        <v>2</v>
      </c>
      <c r="C35" t="s">
        <v>53</v>
      </c>
      <c r="D35">
        <v>0.95</v>
      </c>
      <c r="E35">
        <v>3.5999999999999999E-3</v>
      </c>
      <c r="F35">
        <v>263.88888889999998</v>
      </c>
    </row>
    <row r="36" spans="1:6" x14ac:dyDescent="0.2">
      <c r="A36" t="s">
        <v>40</v>
      </c>
      <c r="B36" t="s">
        <v>2</v>
      </c>
      <c r="C36" t="s">
        <v>53</v>
      </c>
      <c r="D36">
        <v>12.18</v>
      </c>
      <c r="E36">
        <v>4.36E-2</v>
      </c>
      <c r="F36">
        <v>279.35779819999999</v>
      </c>
    </row>
    <row r="37" spans="1:6" x14ac:dyDescent="0.2">
      <c r="A37" t="s">
        <v>41</v>
      </c>
      <c r="B37" t="s">
        <v>2</v>
      </c>
      <c r="C37" t="s">
        <v>53</v>
      </c>
      <c r="D37">
        <v>8.48</v>
      </c>
      <c r="E37">
        <v>3.5700000000000003E-2</v>
      </c>
      <c r="F37">
        <v>237.53501399999999</v>
      </c>
    </row>
    <row r="38" spans="1:6" x14ac:dyDescent="0.2">
      <c r="A38" t="s">
        <v>42</v>
      </c>
      <c r="B38" t="s">
        <v>2</v>
      </c>
      <c r="C38" t="s">
        <v>53</v>
      </c>
      <c r="D38">
        <v>2.15</v>
      </c>
      <c r="E38">
        <v>9.1000000000000004E-3</v>
      </c>
      <c r="F38">
        <v>236.26373630000001</v>
      </c>
    </row>
    <row r="39" spans="1:6" x14ac:dyDescent="0.2">
      <c r="A39" t="s">
        <v>43</v>
      </c>
      <c r="B39" t="s">
        <v>2</v>
      </c>
      <c r="C39" t="s">
        <v>53</v>
      </c>
      <c r="D39">
        <v>7.25</v>
      </c>
      <c r="E39">
        <v>0.29499999999999998</v>
      </c>
      <c r="F39">
        <v>24.57627119</v>
      </c>
    </row>
    <row r="40" spans="1:6" x14ac:dyDescent="0.2">
      <c r="A40" t="s">
        <v>44</v>
      </c>
      <c r="B40" t="s">
        <v>2</v>
      </c>
      <c r="C40" t="s">
        <v>53</v>
      </c>
      <c r="D40">
        <v>8.52</v>
      </c>
      <c r="E40">
        <v>3.1399999999999997E-2</v>
      </c>
      <c r="F40">
        <v>271.33757960000003</v>
      </c>
    </row>
    <row r="41" spans="1:6" x14ac:dyDescent="0.2">
      <c r="A41" t="s">
        <v>45</v>
      </c>
      <c r="B41" t="s">
        <v>2</v>
      </c>
      <c r="C41" t="s">
        <v>53</v>
      </c>
      <c r="D41">
        <v>7.5</v>
      </c>
      <c r="E41">
        <v>3.1800000000000002E-2</v>
      </c>
      <c r="F41">
        <v>235.84905660000001</v>
      </c>
    </row>
    <row r="42" spans="1:6" x14ac:dyDescent="0.2">
      <c r="A42" t="s">
        <v>46</v>
      </c>
      <c r="B42" t="s">
        <v>2</v>
      </c>
      <c r="C42" t="s">
        <v>53</v>
      </c>
      <c r="D42">
        <v>6.98</v>
      </c>
      <c r="E42">
        <v>3.1800000000000002E-2</v>
      </c>
      <c r="F42">
        <v>219.49685529999999</v>
      </c>
    </row>
    <row r="43" spans="1:6" x14ac:dyDescent="0.2">
      <c r="A43" t="s">
        <v>47</v>
      </c>
      <c r="B43" t="s">
        <v>2</v>
      </c>
      <c r="C43" t="s">
        <v>53</v>
      </c>
      <c r="D43">
        <v>12.01</v>
      </c>
      <c r="E43">
        <v>0.05</v>
      </c>
      <c r="F43">
        <v>240.2</v>
      </c>
    </row>
    <row r="44" spans="1:6" x14ac:dyDescent="0.2">
      <c r="A44" t="s">
        <v>48</v>
      </c>
      <c r="B44" t="s">
        <v>2</v>
      </c>
      <c r="C44" t="s">
        <v>53</v>
      </c>
      <c r="D44">
        <v>5.0999999999999996</v>
      </c>
      <c r="E44">
        <v>2.6599999999999999E-2</v>
      </c>
      <c r="F44">
        <v>191.7293233</v>
      </c>
    </row>
    <row r="45" spans="1:6" x14ac:dyDescent="0.2">
      <c r="A45" t="s">
        <v>49</v>
      </c>
      <c r="B45" t="s">
        <v>2</v>
      </c>
      <c r="C45" t="s">
        <v>53</v>
      </c>
      <c r="D45">
        <v>0.87</v>
      </c>
      <c r="E45">
        <v>4.1000000000000003E-3</v>
      </c>
      <c r="F45">
        <v>212.195122</v>
      </c>
    </row>
    <row r="46" spans="1:6" x14ac:dyDescent="0.2">
      <c r="A46" t="s">
        <v>50</v>
      </c>
      <c r="B46" t="s">
        <v>2</v>
      </c>
      <c r="C46" t="s">
        <v>53</v>
      </c>
      <c r="D46">
        <v>2.81</v>
      </c>
      <c r="E46">
        <v>7.0000000000000001E-3</v>
      </c>
      <c r="F46">
        <v>401.42857140000001</v>
      </c>
    </row>
    <row r="47" spans="1:6" x14ac:dyDescent="0.2">
      <c r="A47" t="s">
        <v>51</v>
      </c>
      <c r="B47" t="s">
        <v>2</v>
      </c>
      <c r="C47" t="s">
        <v>53</v>
      </c>
      <c r="D47">
        <v>13.64</v>
      </c>
      <c r="E47">
        <v>5.21E-2</v>
      </c>
      <c r="F47">
        <v>261.8042226</v>
      </c>
    </row>
    <row r="48" spans="1:6" x14ac:dyDescent="0.2">
      <c r="A48" t="s">
        <v>52</v>
      </c>
      <c r="B48" t="s">
        <v>2</v>
      </c>
      <c r="C48" t="s">
        <v>53</v>
      </c>
      <c r="D48">
        <v>10.199999999999999</v>
      </c>
      <c r="E48">
        <v>4.5400000000000003E-2</v>
      </c>
      <c r="F48">
        <v>224.66960349999999</v>
      </c>
    </row>
    <row r="49" spans="1:6" x14ac:dyDescent="0.2">
      <c r="A49" t="s">
        <v>54</v>
      </c>
      <c r="B49" t="s">
        <v>2</v>
      </c>
      <c r="C49" t="s">
        <v>2</v>
      </c>
      <c r="D49">
        <v>7.5</v>
      </c>
      <c r="E49">
        <v>2.4199999999999999E-2</v>
      </c>
      <c r="F49">
        <v>309.91735540000002</v>
      </c>
    </row>
    <row r="50" spans="1:6" x14ac:dyDescent="0.2">
      <c r="A50" t="s">
        <v>55</v>
      </c>
      <c r="B50" t="s">
        <v>2</v>
      </c>
      <c r="C50" t="s">
        <v>2</v>
      </c>
      <c r="D50">
        <v>16.07</v>
      </c>
      <c r="E50">
        <v>6.6100000000000006E-2</v>
      </c>
      <c r="F50">
        <v>243.11649019999999</v>
      </c>
    </row>
    <row r="51" spans="1:6" x14ac:dyDescent="0.2">
      <c r="A51" t="s">
        <v>56</v>
      </c>
      <c r="B51" t="s">
        <v>2</v>
      </c>
      <c r="C51" t="s">
        <v>2</v>
      </c>
      <c r="D51">
        <v>4.91</v>
      </c>
      <c r="E51">
        <v>1.2200000000000001E-2</v>
      </c>
      <c r="F51">
        <v>402.4590164</v>
      </c>
    </row>
    <row r="52" spans="1:6" x14ac:dyDescent="0.2">
      <c r="A52" t="s">
        <v>57</v>
      </c>
      <c r="B52" t="s">
        <v>2</v>
      </c>
      <c r="C52" t="s">
        <v>2</v>
      </c>
      <c r="D52">
        <v>8.01</v>
      </c>
      <c r="E52">
        <v>2.6800000000000001E-2</v>
      </c>
      <c r="F52">
        <v>298.88059700000002</v>
      </c>
    </row>
    <row r="53" spans="1:6" x14ac:dyDescent="0.2">
      <c r="A53" t="s">
        <v>58</v>
      </c>
      <c r="B53" t="s">
        <v>2</v>
      </c>
      <c r="C53" t="s">
        <v>2</v>
      </c>
      <c r="D53">
        <v>9.31</v>
      </c>
      <c r="E53">
        <v>0.40400000000000003</v>
      </c>
      <c r="F53">
        <v>23.044554460000001</v>
      </c>
    </row>
    <row r="54" spans="1:6" x14ac:dyDescent="0.2">
      <c r="A54" t="s">
        <v>59</v>
      </c>
      <c r="B54" t="s">
        <v>2</v>
      </c>
      <c r="C54" t="s">
        <v>2</v>
      </c>
      <c r="D54">
        <v>11.11</v>
      </c>
      <c r="E54">
        <v>4.7399999999999998E-2</v>
      </c>
      <c r="F54">
        <v>234.38818570000001</v>
      </c>
    </row>
    <row r="55" spans="1:6" x14ac:dyDescent="0.2">
      <c r="A55" t="s">
        <v>60</v>
      </c>
      <c r="B55" t="s">
        <v>2</v>
      </c>
      <c r="C55" t="s">
        <v>2</v>
      </c>
      <c r="D55">
        <v>8.08</v>
      </c>
      <c r="E55">
        <v>2.8899999999999999E-2</v>
      </c>
      <c r="F55">
        <v>279.5847751</v>
      </c>
    </row>
    <row r="56" spans="1:6" x14ac:dyDescent="0.2">
      <c r="A56" t="s">
        <v>61</v>
      </c>
      <c r="B56" t="s">
        <v>2</v>
      </c>
      <c r="C56" t="s">
        <v>2</v>
      </c>
      <c r="D56">
        <v>19.8</v>
      </c>
      <c r="E56">
        <v>9.4700000000000006E-2</v>
      </c>
      <c r="F56">
        <v>209.08130940000001</v>
      </c>
    </row>
    <row r="57" spans="1:6" x14ac:dyDescent="0.2">
      <c r="A57" t="s">
        <v>62</v>
      </c>
      <c r="B57" t="s">
        <v>2</v>
      </c>
      <c r="C57" t="s">
        <v>2</v>
      </c>
      <c r="D57">
        <v>9.5</v>
      </c>
      <c r="E57">
        <v>3.2500000000000001E-2</v>
      </c>
      <c r="F57">
        <v>292.30769229999999</v>
      </c>
    </row>
    <row r="58" spans="1:6" x14ac:dyDescent="0.2">
      <c r="A58" t="s">
        <v>63</v>
      </c>
      <c r="B58" t="s">
        <v>2</v>
      </c>
      <c r="C58" t="s">
        <v>2</v>
      </c>
      <c r="D58">
        <v>3.01</v>
      </c>
      <c r="E58">
        <v>1.34E-2</v>
      </c>
      <c r="F58">
        <v>224.6268657</v>
      </c>
    </row>
    <row r="59" spans="1:6" x14ac:dyDescent="0.2">
      <c r="A59" t="s">
        <v>64</v>
      </c>
      <c r="B59" t="s">
        <v>2</v>
      </c>
      <c r="C59" t="s">
        <v>2</v>
      </c>
      <c r="D59">
        <v>9.5500000000000007</v>
      </c>
      <c r="E59">
        <v>3.7499999999999999E-2</v>
      </c>
      <c r="F59">
        <v>254.66666670000001</v>
      </c>
    </row>
    <row r="60" spans="1:6" x14ac:dyDescent="0.2">
      <c r="A60" t="s">
        <v>65</v>
      </c>
      <c r="B60" t="s">
        <v>2</v>
      </c>
      <c r="C60" t="s">
        <v>2</v>
      </c>
      <c r="D60">
        <v>8.74</v>
      </c>
      <c r="E60">
        <v>3.4200000000000001E-2</v>
      </c>
      <c r="F60">
        <v>255.55555559999999</v>
      </c>
    </row>
    <row r="61" spans="1:6" x14ac:dyDescent="0.2">
      <c r="A61" t="s">
        <v>66</v>
      </c>
      <c r="B61" t="s">
        <v>2</v>
      </c>
      <c r="C61" t="s">
        <v>2</v>
      </c>
      <c r="D61">
        <v>11.25</v>
      </c>
      <c r="E61">
        <v>4.1000000000000002E-2</v>
      </c>
      <c r="F61">
        <v>274.39024389999997</v>
      </c>
    </row>
    <row r="62" spans="1:6" x14ac:dyDescent="0.2">
      <c r="A62" t="s">
        <v>67</v>
      </c>
      <c r="B62" t="s">
        <v>2</v>
      </c>
      <c r="C62" t="s">
        <v>2</v>
      </c>
      <c r="D62">
        <v>6.55</v>
      </c>
      <c r="E62">
        <v>2.07E-2</v>
      </c>
      <c r="F62">
        <v>316.4251208</v>
      </c>
    </row>
    <row r="63" spans="1:6" x14ac:dyDescent="0.2">
      <c r="A63" t="s">
        <v>68</v>
      </c>
      <c r="B63" t="s">
        <v>2</v>
      </c>
      <c r="C63" t="s">
        <v>2</v>
      </c>
      <c r="D63">
        <v>8.9</v>
      </c>
      <c r="E63">
        <v>4.82E-2</v>
      </c>
      <c r="F63">
        <v>184.6473029</v>
      </c>
    </row>
    <row r="64" spans="1:6" x14ac:dyDescent="0.2">
      <c r="A64" t="s">
        <v>69</v>
      </c>
      <c r="B64" t="s">
        <v>2</v>
      </c>
      <c r="C64" t="s">
        <v>2</v>
      </c>
      <c r="D64">
        <v>4.5</v>
      </c>
      <c r="E64">
        <v>1.7399999999999999E-2</v>
      </c>
      <c r="F64">
        <v>258.62068970000001</v>
      </c>
    </row>
    <row r="65" spans="1:6" x14ac:dyDescent="0.2">
      <c r="A65" t="s">
        <v>70</v>
      </c>
      <c r="B65" t="s">
        <v>2</v>
      </c>
      <c r="C65" t="s">
        <v>2</v>
      </c>
      <c r="D65">
        <v>16.98</v>
      </c>
      <c r="E65">
        <v>7.4300000000000005E-2</v>
      </c>
      <c r="F65">
        <v>228.5329744</v>
      </c>
    </row>
    <row r="66" spans="1:6" x14ac:dyDescent="0.2">
      <c r="A66" t="s">
        <v>71</v>
      </c>
      <c r="B66" t="s">
        <v>2</v>
      </c>
      <c r="C66" t="s">
        <v>2</v>
      </c>
      <c r="D66">
        <v>6.22</v>
      </c>
      <c r="E66">
        <v>3.32E-2</v>
      </c>
      <c r="F66">
        <v>187.3493976</v>
      </c>
    </row>
    <row r="67" spans="1:6" x14ac:dyDescent="0.2">
      <c r="A67" t="s">
        <v>72</v>
      </c>
      <c r="B67" t="s">
        <v>2</v>
      </c>
      <c r="C67" t="s">
        <v>2</v>
      </c>
      <c r="D67">
        <v>23.53</v>
      </c>
      <c r="E67">
        <v>0.1221</v>
      </c>
      <c r="F67">
        <v>192.71089269999999</v>
      </c>
    </row>
    <row r="68" spans="1:6" x14ac:dyDescent="0.2">
      <c r="A68" t="s">
        <v>73</v>
      </c>
      <c r="B68" t="s">
        <v>2</v>
      </c>
      <c r="C68" t="s">
        <v>2</v>
      </c>
      <c r="D68">
        <v>15.56</v>
      </c>
      <c r="E68">
        <v>6.8400000000000002E-2</v>
      </c>
      <c r="F68">
        <v>227.48538009999999</v>
      </c>
    </row>
    <row r="69" spans="1:6" x14ac:dyDescent="0.2">
      <c r="A69" t="s">
        <v>74</v>
      </c>
      <c r="B69" t="s">
        <v>2</v>
      </c>
      <c r="C69" t="s">
        <v>2</v>
      </c>
      <c r="D69">
        <v>23.4</v>
      </c>
      <c r="E69">
        <v>9.9199999999999997E-2</v>
      </c>
      <c r="F69">
        <v>235.88709679999999</v>
      </c>
    </row>
    <row r="70" spans="1:6" x14ac:dyDescent="0.2">
      <c r="A70" t="s">
        <v>75</v>
      </c>
      <c r="B70" t="s">
        <v>2</v>
      </c>
      <c r="C70" t="s">
        <v>2</v>
      </c>
      <c r="D70">
        <v>7.53</v>
      </c>
      <c r="E70">
        <v>3.32E-2</v>
      </c>
      <c r="F70">
        <v>226.80722890000001</v>
      </c>
    </row>
    <row r="71" spans="1:6" x14ac:dyDescent="0.2">
      <c r="A71" t="s">
        <v>78</v>
      </c>
      <c r="B71" t="s">
        <v>2</v>
      </c>
      <c r="C71" t="s">
        <v>91</v>
      </c>
      <c r="D71">
        <v>2.59</v>
      </c>
      <c r="E71">
        <v>6.7999999999999996E-3</v>
      </c>
      <c r="F71">
        <v>380.8823529</v>
      </c>
    </row>
    <row r="72" spans="1:6" x14ac:dyDescent="0.2">
      <c r="A72" t="s">
        <v>79</v>
      </c>
      <c r="B72" t="s">
        <v>2</v>
      </c>
      <c r="C72" t="s">
        <v>91</v>
      </c>
      <c r="D72">
        <v>14.33</v>
      </c>
      <c r="E72">
        <v>6.3E-2</v>
      </c>
      <c r="F72">
        <v>227.4603175</v>
      </c>
    </row>
    <row r="73" spans="1:6" x14ac:dyDescent="0.2">
      <c r="A73" t="s">
        <v>80</v>
      </c>
      <c r="B73" t="s">
        <v>2</v>
      </c>
      <c r="C73" t="s">
        <v>91</v>
      </c>
      <c r="D73">
        <v>9.9700000000000006</v>
      </c>
      <c r="E73">
        <v>4.3999999999999997E-2</v>
      </c>
      <c r="F73">
        <v>226.5909091</v>
      </c>
    </row>
    <row r="74" spans="1:6" x14ac:dyDescent="0.2">
      <c r="A74" t="s">
        <v>81</v>
      </c>
      <c r="B74" t="s">
        <v>2</v>
      </c>
      <c r="C74" t="s">
        <v>91</v>
      </c>
      <c r="D74">
        <v>16.09</v>
      </c>
      <c r="E74">
        <v>5.0599999999999999E-2</v>
      </c>
      <c r="F74">
        <v>317.9841897</v>
      </c>
    </row>
    <row r="75" spans="1:6" x14ac:dyDescent="0.2">
      <c r="A75" t="s">
        <v>82</v>
      </c>
      <c r="B75" t="s">
        <v>2</v>
      </c>
      <c r="C75" t="s">
        <v>91</v>
      </c>
      <c r="D75">
        <v>4.22</v>
      </c>
      <c r="E75">
        <v>1.1900000000000001E-2</v>
      </c>
      <c r="F75">
        <v>354.62184869999999</v>
      </c>
    </row>
    <row r="76" spans="1:6" x14ac:dyDescent="0.2">
      <c r="A76" t="s">
        <v>83</v>
      </c>
      <c r="B76" t="s">
        <v>2</v>
      </c>
      <c r="C76" t="s">
        <v>91</v>
      </c>
      <c r="D76">
        <v>9.2200000000000006</v>
      </c>
      <c r="E76">
        <v>3.4599999999999999E-2</v>
      </c>
      <c r="F76">
        <v>266.4739884</v>
      </c>
    </row>
    <row r="77" spans="1:6" x14ac:dyDescent="0.2">
      <c r="A77" t="s">
        <v>84</v>
      </c>
      <c r="B77" t="s">
        <v>2</v>
      </c>
      <c r="C77" t="s">
        <v>91</v>
      </c>
      <c r="D77">
        <v>4.0199999999999996</v>
      </c>
      <c r="E77">
        <v>1.3599999999999999E-2</v>
      </c>
      <c r="F77">
        <v>295.58823530000001</v>
      </c>
    </row>
    <row r="78" spans="1:6" x14ac:dyDescent="0.2">
      <c r="A78" t="s">
        <v>85</v>
      </c>
      <c r="B78" t="s">
        <v>2</v>
      </c>
      <c r="C78" t="s">
        <v>91</v>
      </c>
      <c r="D78">
        <v>17.7</v>
      </c>
      <c r="E78">
        <v>7.3300000000000004E-2</v>
      </c>
      <c r="F78">
        <v>241.47339700000001</v>
      </c>
    </row>
    <row r="79" spans="1:6" x14ac:dyDescent="0.2">
      <c r="A79" t="s">
        <v>86</v>
      </c>
      <c r="B79" t="s">
        <v>2</v>
      </c>
      <c r="C79" t="s">
        <v>91</v>
      </c>
      <c r="D79">
        <v>10.32</v>
      </c>
      <c r="E79">
        <v>4.5400000000000003E-2</v>
      </c>
      <c r="F79">
        <v>227.3127753</v>
      </c>
    </row>
    <row r="80" spans="1:6" x14ac:dyDescent="0.2">
      <c r="A80" t="s">
        <v>87</v>
      </c>
      <c r="B80" t="s">
        <v>2</v>
      </c>
      <c r="C80" t="s">
        <v>91</v>
      </c>
      <c r="D80">
        <v>3.29</v>
      </c>
      <c r="E80">
        <v>6.1000000000000004E-3</v>
      </c>
      <c r="F80">
        <v>539.34426229999997</v>
      </c>
    </row>
    <row r="81" spans="1:6" x14ac:dyDescent="0.2">
      <c r="A81" t="s">
        <v>88</v>
      </c>
      <c r="B81" t="s">
        <v>2</v>
      </c>
      <c r="C81" t="s">
        <v>91</v>
      </c>
      <c r="D81">
        <v>13.1</v>
      </c>
      <c r="E81">
        <v>5.5E-2</v>
      </c>
      <c r="F81">
        <v>238.18181820000001</v>
      </c>
    </row>
    <row r="82" spans="1:6" x14ac:dyDescent="0.2">
      <c r="A82" t="s">
        <v>89</v>
      </c>
      <c r="B82" t="s">
        <v>2</v>
      </c>
      <c r="C82" t="s">
        <v>91</v>
      </c>
      <c r="D82">
        <v>13.36</v>
      </c>
      <c r="E82">
        <v>6.6299999999999998E-2</v>
      </c>
      <c r="F82">
        <v>201.5082956</v>
      </c>
    </row>
    <row r="83" spans="1:6" x14ac:dyDescent="0.2">
      <c r="A83" t="s">
        <v>90</v>
      </c>
      <c r="B83" t="s">
        <v>2</v>
      </c>
      <c r="C83" t="s">
        <v>91</v>
      </c>
      <c r="D83">
        <v>12.85</v>
      </c>
      <c r="E83">
        <v>5.5100000000000003E-2</v>
      </c>
      <c r="F83">
        <v>233.2123412</v>
      </c>
    </row>
    <row r="84" spans="1:6" x14ac:dyDescent="0.2">
      <c r="A84" t="s">
        <v>173</v>
      </c>
      <c r="B84" t="s">
        <v>3</v>
      </c>
      <c r="C84" t="s">
        <v>3</v>
      </c>
      <c r="D84">
        <v>19.28</v>
      </c>
      <c r="E84">
        <v>9.7799999999999998E-2</v>
      </c>
      <c r="F84">
        <f>D84/E84</f>
        <v>197.13701431492845</v>
      </c>
    </row>
    <row r="85" spans="1:6" x14ac:dyDescent="0.2">
      <c r="A85" t="s">
        <v>174</v>
      </c>
      <c r="B85" t="s">
        <v>3</v>
      </c>
      <c r="C85" t="s">
        <v>3</v>
      </c>
      <c r="D85">
        <v>9.5</v>
      </c>
      <c r="E85">
        <v>3.7199999999999997E-2</v>
      </c>
      <c r="F85">
        <f t="shared" ref="F85:F96" si="0">D85/E85</f>
        <v>255.37634408602153</v>
      </c>
    </row>
    <row r="86" spans="1:6" x14ac:dyDescent="0.2">
      <c r="A86" t="s">
        <v>175</v>
      </c>
      <c r="B86" t="s">
        <v>3</v>
      </c>
      <c r="C86" t="s">
        <v>3</v>
      </c>
      <c r="D86">
        <v>21.7</v>
      </c>
      <c r="E86">
        <v>9.2799999999999994E-2</v>
      </c>
      <c r="F86">
        <f t="shared" si="0"/>
        <v>233.83620689655174</v>
      </c>
    </row>
    <row r="87" spans="1:6" x14ac:dyDescent="0.2">
      <c r="A87" t="s">
        <v>176</v>
      </c>
      <c r="B87" t="s">
        <v>3</v>
      </c>
      <c r="C87" t="s">
        <v>3</v>
      </c>
      <c r="D87">
        <v>17.329999999999998</v>
      </c>
      <c r="E87">
        <v>6.2899999999999998E-2</v>
      </c>
      <c r="F87">
        <f t="shared" si="0"/>
        <v>275.516693163752</v>
      </c>
    </row>
    <row r="88" spans="1:6" x14ac:dyDescent="0.2">
      <c r="A88" t="s">
        <v>177</v>
      </c>
      <c r="B88" t="s">
        <v>3</v>
      </c>
      <c r="C88" t="s">
        <v>3</v>
      </c>
      <c r="D88">
        <v>17.8</v>
      </c>
      <c r="E88">
        <v>7.7700000000000005E-2</v>
      </c>
      <c r="F88">
        <f t="shared" si="0"/>
        <v>229.08622908622908</v>
      </c>
    </row>
    <row r="89" spans="1:6" x14ac:dyDescent="0.2">
      <c r="A89" t="s">
        <v>178</v>
      </c>
      <c r="B89" t="s">
        <v>3</v>
      </c>
      <c r="C89" t="s">
        <v>3</v>
      </c>
      <c r="D89">
        <v>6.78</v>
      </c>
      <c r="E89">
        <v>2.2700000000000001E-2</v>
      </c>
      <c r="F89">
        <f t="shared" si="0"/>
        <v>298.6784140969163</v>
      </c>
    </row>
    <row r="90" spans="1:6" x14ac:dyDescent="0.2">
      <c r="A90" t="s">
        <v>179</v>
      </c>
      <c r="B90" t="s">
        <v>3</v>
      </c>
      <c r="C90" t="s">
        <v>3</v>
      </c>
      <c r="D90">
        <v>5.54</v>
      </c>
      <c r="E90">
        <v>1.7999999999999999E-2</v>
      </c>
      <c r="F90">
        <f t="shared" si="0"/>
        <v>307.77777777777783</v>
      </c>
    </row>
    <row r="91" spans="1:6" x14ac:dyDescent="0.2">
      <c r="A91" t="s">
        <v>180</v>
      </c>
      <c r="B91" t="s">
        <v>3</v>
      </c>
      <c r="C91" t="s">
        <v>3</v>
      </c>
      <c r="D91">
        <v>7.6</v>
      </c>
      <c r="E91">
        <v>2.2599999999999999E-2</v>
      </c>
      <c r="F91">
        <f t="shared" si="0"/>
        <v>336.28318584070797</v>
      </c>
    </row>
    <row r="92" spans="1:6" x14ac:dyDescent="0.2">
      <c r="A92" t="s">
        <v>181</v>
      </c>
      <c r="B92" t="s">
        <v>3</v>
      </c>
      <c r="C92" t="s">
        <v>3</v>
      </c>
      <c r="D92">
        <v>12.36</v>
      </c>
      <c r="E92">
        <v>5.0700000000000002E-2</v>
      </c>
      <c r="F92">
        <f t="shared" si="0"/>
        <v>243.7869822485207</v>
      </c>
    </row>
    <row r="93" spans="1:6" x14ac:dyDescent="0.2">
      <c r="A93" t="s">
        <v>182</v>
      </c>
      <c r="B93" t="s">
        <v>3</v>
      </c>
      <c r="C93" t="s">
        <v>3</v>
      </c>
      <c r="D93">
        <v>5.0999999999999996</v>
      </c>
      <c r="E93">
        <v>2.2100000000000002E-2</v>
      </c>
      <c r="F93">
        <f t="shared" si="0"/>
        <v>230.76923076923075</v>
      </c>
    </row>
    <row r="94" spans="1:6" x14ac:dyDescent="0.2">
      <c r="A94" t="s">
        <v>183</v>
      </c>
      <c r="B94" t="s">
        <v>3</v>
      </c>
      <c r="C94" t="s">
        <v>3</v>
      </c>
      <c r="D94">
        <v>12.81</v>
      </c>
      <c r="E94">
        <v>4.8000000000000001E-2</v>
      </c>
      <c r="F94">
        <f t="shared" si="0"/>
        <v>266.875</v>
      </c>
    </row>
    <row r="95" spans="1:6" x14ac:dyDescent="0.2">
      <c r="A95" t="s">
        <v>184</v>
      </c>
      <c r="B95" t="s">
        <v>3</v>
      </c>
      <c r="C95" t="s">
        <v>3</v>
      </c>
      <c r="D95">
        <v>9.11</v>
      </c>
      <c r="E95">
        <v>2.8199999999999999E-2</v>
      </c>
      <c r="F95">
        <f t="shared" si="0"/>
        <v>323.04964539007091</v>
      </c>
    </row>
    <row r="96" spans="1:6" x14ac:dyDescent="0.2">
      <c r="A96" t="s">
        <v>185</v>
      </c>
      <c r="B96" t="s">
        <v>3</v>
      </c>
      <c r="C96" t="s">
        <v>3</v>
      </c>
      <c r="D96">
        <v>14.68</v>
      </c>
      <c r="E96">
        <v>3.4700000000000002E-2</v>
      </c>
      <c r="F96">
        <f t="shared" si="0"/>
        <v>423.05475504322766</v>
      </c>
    </row>
    <row r="97" spans="1:6" x14ac:dyDescent="0.2">
      <c r="A97" t="s">
        <v>186</v>
      </c>
      <c r="B97" t="s">
        <v>3</v>
      </c>
      <c r="C97" t="s">
        <v>3</v>
      </c>
      <c r="D97">
        <v>8.8699999999999992</v>
      </c>
      <c r="E97">
        <v>3.1199999999999999E-2</v>
      </c>
      <c r="F97">
        <f t="shared" ref="F97:F105" si="1">D97/E97</f>
        <v>284.29487179487177</v>
      </c>
    </row>
    <row r="98" spans="1:6" x14ac:dyDescent="0.2">
      <c r="A98" t="s">
        <v>187</v>
      </c>
      <c r="B98" t="s">
        <v>3</v>
      </c>
      <c r="C98" t="s">
        <v>3</v>
      </c>
      <c r="D98">
        <v>10.039999999999999</v>
      </c>
      <c r="E98">
        <v>4.8800000000000003E-2</v>
      </c>
      <c r="F98">
        <f t="shared" si="1"/>
        <v>205.73770491803276</v>
      </c>
    </row>
    <row r="99" spans="1:6" x14ac:dyDescent="0.2">
      <c r="A99" t="s">
        <v>188</v>
      </c>
      <c r="B99" t="s">
        <v>3</v>
      </c>
      <c r="C99" t="s">
        <v>3</v>
      </c>
      <c r="D99">
        <v>14.41</v>
      </c>
      <c r="E99">
        <v>6.9699999999999998E-2</v>
      </c>
      <c r="F99">
        <f t="shared" si="1"/>
        <v>206.74318507890962</v>
      </c>
    </row>
    <row r="100" spans="1:6" x14ac:dyDescent="0.2">
      <c r="A100" t="s">
        <v>189</v>
      </c>
      <c r="B100" t="s">
        <v>3</v>
      </c>
      <c r="C100" t="s">
        <v>3</v>
      </c>
      <c r="D100">
        <v>9.74</v>
      </c>
      <c r="E100">
        <v>4.4999999999999998E-2</v>
      </c>
      <c r="F100">
        <f t="shared" si="1"/>
        <v>216.44444444444446</v>
      </c>
    </row>
    <row r="101" spans="1:6" x14ac:dyDescent="0.2">
      <c r="A101" t="s">
        <v>190</v>
      </c>
      <c r="B101" t="s">
        <v>3</v>
      </c>
      <c r="C101" t="s">
        <v>3</v>
      </c>
      <c r="D101">
        <v>16.760000000000002</v>
      </c>
      <c r="E101">
        <v>5.8000000000000003E-2</v>
      </c>
      <c r="F101">
        <f t="shared" si="1"/>
        <v>288.9655172413793</v>
      </c>
    </row>
    <row r="102" spans="1:6" x14ac:dyDescent="0.2">
      <c r="A102" t="s">
        <v>191</v>
      </c>
      <c r="B102" t="s">
        <v>3</v>
      </c>
      <c r="C102" t="s">
        <v>3</v>
      </c>
      <c r="D102">
        <v>11.37</v>
      </c>
      <c r="E102">
        <v>4.3499999999999997E-2</v>
      </c>
      <c r="F102">
        <f t="shared" si="1"/>
        <v>261.37931034482756</v>
      </c>
    </row>
    <row r="103" spans="1:6" x14ac:dyDescent="0.2">
      <c r="A103" t="s">
        <v>192</v>
      </c>
      <c r="B103" t="s">
        <v>3</v>
      </c>
      <c r="C103" t="s">
        <v>3</v>
      </c>
      <c r="D103">
        <v>17.07</v>
      </c>
      <c r="E103">
        <v>5.8799999999999998E-2</v>
      </c>
      <c r="F103">
        <f t="shared" si="1"/>
        <v>290.30612244897958</v>
      </c>
    </row>
    <row r="104" spans="1:6" x14ac:dyDescent="0.2">
      <c r="A104" t="s">
        <v>193</v>
      </c>
      <c r="B104" t="s">
        <v>3</v>
      </c>
      <c r="C104" t="s">
        <v>3</v>
      </c>
      <c r="D104">
        <v>4.01</v>
      </c>
      <c r="E104">
        <v>1.6400000000000001E-2</v>
      </c>
      <c r="F104">
        <f t="shared" si="1"/>
        <v>244.51219512195118</v>
      </c>
    </row>
    <row r="105" spans="1:6" x14ac:dyDescent="0.2">
      <c r="A105" t="s">
        <v>194</v>
      </c>
      <c r="B105" t="s">
        <v>3</v>
      </c>
      <c r="C105" t="s">
        <v>3</v>
      </c>
      <c r="D105">
        <v>17.04</v>
      </c>
      <c r="E105">
        <v>6.8400000000000002E-2</v>
      </c>
      <c r="F105">
        <f t="shared" si="1"/>
        <v>249.12280701754383</v>
      </c>
    </row>
    <row r="106" spans="1:6" x14ac:dyDescent="0.2">
      <c r="A106" t="s">
        <v>195</v>
      </c>
      <c r="B106" t="s">
        <v>3</v>
      </c>
      <c r="C106" t="s">
        <v>53</v>
      </c>
      <c r="D106">
        <v>8.58</v>
      </c>
      <c r="E106">
        <v>3.27E-2</v>
      </c>
      <c r="F106">
        <f t="shared" ref="F106:F118" si="2">D106/E106</f>
        <v>262.38532110091745</v>
      </c>
    </row>
    <row r="107" spans="1:6" x14ac:dyDescent="0.2">
      <c r="A107" t="s">
        <v>196</v>
      </c>
      <c r="B107" t="s">
        <v>3</v>
      </c>
      <c r="C107" t="s">
        <v>53</v>
      </c>
      <c r="D107">
        <v>6.58</v>
      </c>
      <c r="E107">
        <v>2.18E-2</v>
      </c>
      <c r="F107">
        <f t="shared" si="2"/>
        <v>301.83486238532112</v>
      </c>
    </row>
    <row r="108" spans="1:6" x14ac:dyDescent="0.2">
      <c r="A108" t="s">
        <v>197</v>
      </c>
      <c r="B108" t="s">
        <v>3</v>
      </c>
      <c r="C108" t="s">
        <v>53</v>
      </c>
      <c r="D108">
        <v>13.08</v>
      </c>
      <c r="E108">
        <v>0.56299999999999994</v>
      </c>
      <c r="F108">
        <f t="shared" si="2"/>
        <v>23.232682060390765</v>
      </c>
    </row>
    <row r="109" spans="1:6" x14ac:dyDescent="0.2">
      <c r="A109" t="s">
        <v>198</v>
      </c>
      <c r="B109" t="s">
        <v>3</v>
      </c>
      <c r="C109" t="s">
        <v>53</v>
      </c>
      <c r="D109">
        <v>18.05</v>
      </c>
      <c r="E109">
        <v>7.7799999999999994E-2</v>
      </c>
      <c r="F109">
        <f t="shared" si="2"/>
        <v>232.00514138817482</v>
      </c>
    </row>
    <row r="110" spans="1:6" x14ac:dyDescent="0.2">
      <c r="A110" t="s">
        <v>199</v>
      </c>
      <c r="B110" t="s">
        <v>3</v>
      </c>
      <c r="C110" t="s">
        <v>53</v>
      </c>
      <c r="D110">
        <v>12.81</v>
      </c>
      <c r="E110">
        <v>5.0700000000000002E-2</v>
      </c>
      <c r="F110">
        <f t="shared" si="2"/>
        <v>252.66272189349112</v>
      </c>
    </row>
    <row r="111" spans="1:6" x14ac:dyDescent="0.2">
      <c r="A111" t="s">
        <v>200</v>
      </c>
      <c r="B111" t="s">
        <v>3</v>
      </c>
      <c r="C111" t="s">
        <v>53</v>
      </c>
      <c r="D111">
        <v>18.510000000000002</v>
      </c>
      <c r="E111">
        <v>9.8400000000000001E-2</v>
      </c>
      <c r="F111">
        <f t="shared" si="2"/>
        <v>188.10975609756099</v>
      </c>
    </row>
    <row r="112" spans="1:6" x14ac:dyDescent="0.2">
      <c r="A112" t="s">
        <v>201</v>
      </c>
      <c r="B112" t="s">
        <v>3</v>
      </c>
      <c r="C112" t="s">
        <v>53</v>
      </c>
      <c r="D112">
        <v>13.34</v>
      </c>
      <c r="E112">
        <v>6.8199999999999997E-2</v>
      </c>
      <c r="F112">
        <f t="shared" si="2"/>
        <v>195.60117302052785</v>
      </c>
    </row>
    <row r="113" spans="1:6" x14ac:dyDescent="0.2">
      <c r="A113" t="s">
        <v>202</v>
      </c>
      <c r="B113" t="s">
        <v>3</v>
      </c>
      <c r="C113" t="s">
        <v>53</v>
      </c>
      <c r="D113">
        <v>12.89</v>
      </c>
      <c r="E113">
        <v>4.82E-2</v>
      </c>
      <c r="F113">
        <f t="shared" si="2"/>
        <v>267.42738589211621</v>
      </c>
    </row>
    <row r="114" spans="1:6" x14ac:dyDescent="0.2">
      <c r="A114" t="s">
        <v>203</v>
      </c>
      <c r="B114" t="s">
        <v>3</v>
      </c>
      <c r="C114" t="s">
        <v>53</v>
      </c>
      <c r="D114">
        <v>8.08</v>
      </c>
      <c r="E114">
        <v>2.8299999999999999E-2</v>
      </c>
      <c r="F114">
        <f t="shared" si="2"/>
        <v>285.51236749116612</v>
      </c>
    </row>
    <row r="115" spans="1:6" x14ac:dyDescent="0.2">
      <c r="A115" t="s">
        <v>204</v>
      </c>
      <c r="B115" t="s">
        <v>3</v>
      </c>
      <c r="C115" t="s">
        <v>53</v>
      </c>
      <c r="D115">
        <v>27.77</v>
      </c>
      <c r="E115">
        <v>0.10349999999999999</v>
      </c>
      <c r="F115">
        <f t="shared" si="2"/>
        <v>268.30917874396135</v>
      </c>
    </row>
    <row r="116" spans="1:6" x14ac:dyDescent="0.2">
      <c r="A116" t="s">
        <v>205</v>
      </c>
      <c r="B116" t="s">
        <v>3</v>
      </c>
      <c r="C116" t="s">
        <v>53</v>
      </c>
      <c r="D116">
        <v>27.81</v>
      </c>
      <c r="E116">
        <v>0.1263</v>
      </c>
      <c r="F116">
        <f t="shared" si="2"/>
        <v>220.19002375296913</v>
      </c>
    </row>
    <row r="117" spans="1:6" x14ac:dyDescent="0.2">
      <c r="A117" t="s">
        <v>206</v>
      </c>
      <c r="B117" t="s">
        <v>3</v>
      </c>
      <c r="C117" t="s">
        <v>53</v>
      </c>
      <c r="D117">
        <v>8.35</v>
      </c>
      <c r="E117">
        <v>4.07E-2</v>
      </c>
      <c r="F117">
        <f t="shared" si="2"/>
        <v>205.15970515970514</v>
      </c>
    </row>
    <row r="118" spans="1:6" x14ac:dyDescent="0.2">
      <c r="A118" t="s">
        <v>207</v>
      </c>
      <c r="B118" t="s">
        <v>3</v>
      </c>
      <c r="C118" t="s">
        <v>53</v>
      </c>
      <c r="D118">
        <v>12.35</v>
      </c>
      <c r="E118">
        <v>0.55500000000000005</v>
      </c>
      <c r="F118">
        <f t="shared" si="2"/>
        <v>22.252252252252248</v>
      </c>
    </row>
    <row r="119" spans="1:6" x14ac:dyDescent="0.2">
      <c r="A119" t="s">
        <v>208</v>
      </c>
      <c r="B119" t="s">
        <v>3</v>
      </c>
      <c r="C119" t="s">
        <v>53</v>
      </c>
      <c r="D119">
        <v>28.11</v>
      </c>
      <c r="E119">
        <v>7.1499999999999994E-2</v>
      </c>
      <c r="F119">
        <f t="shared" ref="F119:F129" si="3">D119/E119</f>
        <v>393.14685314685318</v>
      </c>
    </row>
    <row r="120" spans="1:6" x14ac:dyDescent="0.2">
      <c r="A120" t="s">
        <v>209</v>
      </c>
      <c r="B120" t="s">
        <v>3</v>
      </c>
      <c r="C120" t="s">
        <v>53</v>
      </c>
      <c r="D120">
        <v>21.65</v>
      </c>
      <c r="E120">
        <v>0.1018</v>
      </c>
      <c r="F120">
        <f t="shared" si="3"/>
        <v>212.67190569744596</v>
      </c>
    </row>
    <row r="121" spans="1:6" x14ac:dyDescent="0.2">
      <c r="A121" t="s">
        <v>210</v>
      </c>
      <c r="B121" t="s">
        <v>3</v>
      </c>
      <c r="C121" t="s">
        <v>53</v>
      </c>
      <c r="D121">
        <v>2.0099999999999998</v>
      </c>
      <c r="E121">
        <v>7.7999999999999996E-3</v>
      </c>
      <c r="F121">
        <f t="shared" si="3"/>
        <v>257.69230769230768</v>
      </c>
    </row>
    <row r="122" spans="1:6" x14ac:dyDescent="0.2">
      <c r="A122" t="s">
        <v>211</v>
      </c>
      <c r="B122" t="s">
        <v>3</v>
      </c>
      <c r="C122" t="s">
        <v>53</v>
      </c>
      <c r="D122">
        <v>6.53</v>
      </c>
      <c r="E122">
        <v>0.27</v>
      </c>
      <c r="F122">
        <f t="shared" si="3"/>
        <v>24.185185185185183</v>
      </c>
    </row>
    <row r="123" spans="1:6" x14ac:dyDescent="0.2">
      <c r="A123" t="s">
        <v>212</v>
      </c>
      <c r="B123" t="s">
        <v>3</v>
      </c>
      <c r="C123" t="s">
        <v>53</v>
      </c>
      <c r="D123">
        <v>33.03</v>
      </c>
      <c r="E123">
        <v>9.9199999999999997E-2</v>
      </c>
      <c r="F123">
        <f t="shared" si="3"/>
        <v>332.96370967741939</v>
      </c>
    </row>
    <row r="124" spans="1:6" x14ac:dyDescent="0.2">
      <c r="A124" t="s">
        <v>213</v>
      </c>
      <c r="B124" t="s">
        <v>3</v>
      </c>
      <c r="C124" t="s">
        <v>53</v>
      </c>
      <c r="D124">
        <v>17.86</v>
      </c>
      <c r="E124">
        <v>8.1100000000000005E-2</v>
      </c>
      <c r="F124">
        <f t="shared" si="3"/>
        <v>220.22194821208382</v>
      </c>
    </row>
    <row r="125" spans="1:6" x14ac:dyDescent="0.2">
      <c r="A125" t="s">
        <v>214</v>
      </c>
      <c r="B125" t="s">
        <v>3</v>
      </c>
      <c r="C125" t="s">
        <v>53</v>
      </c>
      <c r="D125">
        <v>16.11</v>
      </c>
      <c r="E125">
        <v>4.9200000000000001E-2</v>
      </c>
      <c r="F125">
        <f t="shared" si="3"/>
        <v>327.4390243902439</v>
      </c>
    </row>
    <row r="126" spans="1:6" x14ac:dyDescent="0.2">
      <c r="A126" t="s">
        <v>215</v>
      </c>
      <c r="B126" t="s">
        <v>3</v>
      </c>
      <c r="C126" t="s">
        <v>53</v>
      </c>
      <c r="D126">
        <v>17.93</v>
      </c>
      <c r="E126">
        <v>7.6799999999999993E-2</v>
      </c>
      <c r="F126">
        <f t="shared" si="3"/>
        <v>233.46354166666669</v>
      </c>
    </row>
    <row r="127" spans="1:6" x14ac:dyDescent="0.2">
      <c r="A127" t="s">
        <v>216</v>
      </c>
      <c r="B127" t="s">
        <v>3</v>
      </c>
      <c r="C127" t="s">
        <v>53</v>
      </c>
      <c r="D127">
        <v>17.05</v>
      </c>
      <c r="E127">
        <v>7.5200000000000003E-2</v>
      </c>
      <c r="F127">
        <f t="shared" si="3"/>
        <v>226.72872340425533</v>
      </c>
    </row>
    <row r="128" spans="1:6" x14ac:dyDescent="0.2">
      <c r="A128" t="s">
        <v>217</v>
      </c>
      <c r="B128" t="s">
        <v>3</v>
      </c>
      <c r="C128" t="s">
        <v>53</v>
      </c>
      <c r="D128">
        <v>17.96</v>
      </c>
      <c r="E128">
        <v>6.88E-2</v>
      </c>
      <c r="F128">
        <f t="shared" si="3"/>
        <v>261.04651162790697</v>
      </c>
    </row>
    <row r="129" spans="1:6" x14ac:dyDescent="0.2">
      <c r="A129" t="s">
        <v>218</v>
      </c>
      <c r="B129" t="s">
        <v>3</v>
      </c>
      <c r="C129" t="s">
        <v>53</v>
      </c>
      <c r="D129">
        <v>29.71</v>
      </c>
      <c r="E129">
        <v>0.13669999999999999</v>
      </c>
      <c r="F129">
        <f t="shared" si="3"/>
        <v>217.33723482077545</v>
      </c>
    </row>
    <row r="130" spans="1:6" x14ac:dyDescent="0.2">
      <c r="A130" t="s">
        <v>219</v>
      </c>
      <c r="B130" t="s">
        <v>3</v>
      </c>
      <c r="C130" t="s">
        <v>2</v>
      </c>
      <c r="D130">
        <v>10.31</v>
      </c>
      <c r="E130">
        <v>5.3499999999999999E-2</v>
      </c>
      <c r="F130">
        <f t="shared" ref="F130:F142" si="4">D130/E130</f>
        <v>192.71028037383178</v>
      </c>
    </row>
    <row r="131" spans="1:6" x14ac:dyDescent="0.2">
      <c r="A131" t="s">
        <v>220</v>
      </c>
      <c r="B131" t="s">
        <v>3</v>
      </c>
      <c r="C131" t="s">
        <v>2</v>
      </c>
      <c r="D131">
        <v>8.91</v>
      </c>
      <c r="E131">
        <v>4.6199999999999998E-2</v>
      </c>
      <c r="F131">
        <f t="shared" si="4"/>
        <v>192.85714285714286</v>
      </c>
    </row>
    <row r="132" spans="1:6" x14ac:dyDescent="0.2">
      <c r="A132" t="s">
        <v>221</v>
      </c>
      <c r="B132" t="s">
        <v>3</v>
      </c>
      <c r="C132" t="s">
        <v>2</v>
      </c>
      <c r="D132">
        <v>13.64</v>
      </c>
      <c r="E132">
        <v>4.4600000000000001E-2</v>
      </c>
      <c r="F132">
        <f t="shared" si="4"/>
        <v>305.82959641255604</v>
      </c>
    </row>
    <row r="133" spans="1:6" x14ac:dyDescent="0.2">
      <c r="A133" t="s">
        <v>222</v>
      </c>
      <c r="B133" t="s">
        <v>3</v>
      </c>
      <c r="C133" t="s">
        <v>2</v>
      </c>
      <c r="D133">
        <v>9.34</v>
      </c>
      <c r="E133">
        <v>3.1300000000000001E-2</v>
      </c>
      <c r="F133">
        <f t="shared" si="4"/>
        <v>298.40255591054313</v>
      </c>
    </row>
    <row r="134" spans="1:6" x14ac:dyDescent="0.2">
      <c r="A134" t="s">
        <v>223</v>
      </c>
      <c r="B134" t="s">
        <v>3</v>
      </c>
      <c r="C134" t="s">
        <v>2</v>
      </c>
      <c r="D134">
        <v>26.84</v>
      </c>
      <c r="E134">
        <v>0.1057</v>
      </c>
      <c r="F134">
        <f t="shared" si="4"/>
        <v>253.92620624408704</v>
      </c>
    </row>
    <row r="135" spans="1:6" x14ac:dyDescent="0.2">
      <c r="A135" t="s">
        <v>224</v>
      </c>
      <c r="B135" t="s">
        <v>3</v>
      </c>
      <c r="C135" t="s">
        <v>2</v>
      </c>
      <c r="D135">
        <v>19.22</v>
      </c>
      <c r="E135">
        <v>6.7100000000000007E-2</v>
      </c>
      <c r="F135">
        <f t="shared" si="4"/>
        <v>286.43815201192245</v>
      </c>
    </row>
    <row r="136" spans="1:6" x14ac:dyDescent="0.2">
      <c r="A136" t="s">
        <v>225</v>
      </c>
      <c r="B136" t="s">
        <v>3</v>
      </c>
      <c r="C136" t="s">
        <v>2</v>
      </c>
      <c r="D136">
        <v>8.84</v>
      </c>
      <c r="E136">
        <v>4.7E-2</v>
      </c>
      <c r="F136">
        <f t="shared" si="4"/>
        <v>188.08510638297872</v>
      </c>
    </row>
    <row r="137" spans="1:6" x14ac:dyDescent="0.2">
      <c r="A137" t="s">
        <v>226</v>
      </c>
      <c r="B137" t="s">
        <v>3</v>
      </c>
      <c r="C137" t="s">
        <v>2</v>
      </c>
      <c r="D137">
        <v>15.91</v>
      </c>
      <c r="E137">
        <v>7.0199999999999999E-2</v>
      </c>
      <c r="F137">
        <f t="shared" si="4"/>
        <v>226.63817663817665</v>
      </c>
    </row>
    <row r="138" spans="1:6" x14ac:dyDescent="0.2">
      <c r="A138" t="s">
        <v>227</v>
      </c>
      <c r="B138" t="s">
        <v>3</v>
      </c>
      <c r="C138" t="s">
        <v>2</v>
      </c>
      <c r="D138">
        <v>12.81</v>
      </c>
      <c r="E138">
        <v>0.05</v>
      </c>
      <c r="F138">
        <f t="shared" si="4"/>
        <v>256.2</v>
      </c>
    </row>
    <row r="139" spans="1:6" x14ac:dyDescent="0.2">
      <c r="A139" t="s">
        <v>228</v>
      </c>
      <c r="B139" t="s">
        <v>3</v>
      </c>
      <c r="C139" t="s">
        <v>2</v>
      </c>
      <c r="D139">
        <v>11.06</v>
      </c>
      <c r="E139">
        <v>4.82E-2</v>
      </c>
      <c r="F139">
        <f t="shared" si="4"/>
        <v>229.46058091286309</v>
      </c>
    </row>
    <row r="140" spans="1:6" x14ac:dyDescent="0.2">
      <c r="A140" t="s">
        <v>229</v>
      </c>
      <c r="B140" t="s">
        <v>3</v>
      </c>
      <c r="C140" t="s">
        <v>2</v>
      </c>
      <c r="D140">
        <v>5.03</v>
      </c>
      <c r="E140">
        <v>2.0799999999999999E-2</v>
      </c>
      <c r="F140">
        <f t="shared" si="4"/>
        <v>241.82692307692309</v>
      </c>
    </row>
    <row r="141" spans="1:6" x14ac:dyDescent="0.2">
      <c r="A141" t="s">
        <v>230</v>
      </c>
      <c r="B141" t="s">
        <v>3</v>
      </c>
      <c r="C141" t="s">
        <v>2</v>
      </c>
      <c r="D141">
        <v>5.19</v>
      </c>
      <c r="E141">
        <v>2.3400000000000001E-2</v>
      </c>
      <c r="F141">
        <f t="shared" si="4"/>
        <v>221.7948717948718</v>
      </c>
    </row>
    <row r="142" spans="1:6" x14ac:dyDescent="0.2">
      <c r="A142" t="s">
        <v>231</v>
      </c>
      <c r="B142" t="s">
        <v>3</v>
      </c>
      <c r="C142" t="s">
        <v>2</v>
      </c>
      <c r="D142">
        <v>10.18</v>
      </c>
      <c r="E142">
        <v>4.4999999999999998E-2</v>
      </c>
      <c r="F142">
        <f t="shared" si="4"/>
        <v>226.22222222222223</v>
      </c>
    </row>
    <row r="143" spans="1:6" x14ac:dyDescent="0.2">
      <c r="A143" t="s">
        <v>232</v>
      </c>
      <c r="B143" t="s">
        <v>3</v>
      </c>
      <c r="C143" t="s">
        <v>2</v>
      </c>
      <c r="D143">
        <v>15.48</v>
      </c>
      <c r="E143">
        <v>7.7399999999999997E-2</v>
      </c>
      <c r="F143">
        <f t="shared" ref="F143:F151" si="5">D143/E143</f>
        <v>200.00000000000003</v>
      </c>
    </row>
    <row r="144" spans="1:6" x14ac:dyDescent="0.2">
      <c r="A144" t="s">
        <v>233</v>
      </c>
      <c r="B144" t="s">
        <v>3</v>
      </c>
      <c r="C144" t="s">
        <v>2</v>
      </c>
      <c r="D144">
        <v>10.029999999999999</v>
      </c>
      <c r="E144">
        <v>4.4600000000000001E-2</v>
      </c>
      <c r="F144">
        <f t="shared" si="5"/>
        <v>224.88789237668161</v>
      </c>
    </row>
    <row r="145" spans="1:6" x14ac:dyDescent="0.2">
      <c r="A145" t="s">
        <v>234</v>
      </c>
      <c r="B145" t="s">
        <v>3</v>
      </c>
      <c r="C145" t="s">
        <v>2</v>
      </c>
      <c r="D145">
        <v>9.25</v>
      </c>
      <c r="E145">
        <v>4.2500000000000003E-2</v>
      </c>
      <c r="F145">
        <f t="shared" si="5"/>
        <v>217.64705882352939</v>
      </c>
    </row>
    <row r="146" spans="1:6" x14ac:dyDescent="0.2">
      <c r="A146" t="s">
        <v>235</v>
      </c>
      <c r="B146" t="s">
        <v>3</v>
      </c>
      <c r="C146" t="s">
        <v>2</v>
      </c>
      <c r="D146">
        <v>4.58</v>
      </c>
      <c r="E146">
        <v>1.72E-2</v>
      </c>
      <c r="F146">
        <f t="shared" si="5"/>
        <v>266.27906976744185</v>
      </c>
    </row>
    <row r="147" spans="1:6" x14ac:dyDescent="0.2">
      <c r="A147" t="s">
        <v>236</v>
      </c>
      <c r="B147" t="s">
        <v>3</v>
      </c>
      <c r="C147" t="s">
        <v>2</v>
      </c>
      <c r="D147">
        <v>15.23</v>
      </c>
      <c r="E147">
        <v>6.0999999999999999E-2</v>
      </c>
      <c r="F147">
        <f t="shared" si="5"/>
        <v>249.67213114754099</v>
      </c>
    </row>
    <row r="148" spans="1:6" x14ac:dyDescent="0.2">
      <c r="A148" t="s">
        <v>237</v>
      </c>
      <c r="B148" t="s">
        <v>3</v>
      </c>
      <c r="C148" t="s">
        <v>2</v>
      </c>
      <c r="D148">
        <v>9.6999999999999993</v>
      </c>
      <c r="E148">
        <v>3.9899999999999998E-2</v>
      </c>
      <c r="F148">
        <f t="shared" si="5"/>
        <v>243.10776942355889</v>
      </c>
    </row>
    <row r="149" spans="1:6" x14ac:dyDescent="0.2">
      <c r="A149" t="s">
        <v>238</v>
      </c>
      <c r="B149" t="s">
        <v>3</v>
      </c>
      <c r="C149" t="s">
        <v>2</v>
      </c>
      <c r="D149">
        <v>5.57</v>
      </c>
      <c r="E149">
        <v>2.41E-2</v>
      </c>
      <c r="F149">
        <f t="shared" si="5"/>
        <v>231.12033195020749</v>
      </c>
    </row>
    <row r="150" spans="1:6" x14ac:dyDescent="0.2">
      <c r="A150" t="s">
        <v>239</v>
      </c>
      <c r="B150" t="s">
        <v>3</v>
      </c>
      <c r="C150" t="s">
        <v>2</v>
      </c>
      <c r="D150">
        <v>8.35</v>
      </c>
      <c r="E150">
        <v>4.6600000000000003E-2</v>
      </c>
      <c r="F150">
        <f t="shared" si="5"/>
        <v>179.18454935622316</v>
      </c>
    </row>
    <row r="151" spans="1:6" x14ac:dyDescent="0.2">
      <c r="A151" t="s">
        <v>240</v>
      </c>
      <c r="B151" t="s">
        <v>3</v>
      </c>
      <c r="C151" t="s">
        <v>2</v>
      </c>
      <c r="D151">
        <v>7.94</v>
      </c>
      <c r="E151">
        <v>3.0499999999999999E-2</v>
      </c>
      <c r="F151">
        <f t="shared" si="5"/>
        <v>260.32786885245906</v>
      </c>
    </row>
    <row r="152" spans="1:6" x14ac:dyDescent="0.2">
      <c r="A152" t="s">
        <v>241</v>
      </c>
      <c r="B152" t="s">
        <v>3</v>
      </c>
      <c r="C152" t="s">
        <v>91</v>
      </c>
      <c r="D152">
        <v>8.7799999999999994</v>
      </c>
      <c r="E152">
        <v>3.6799999999999999E-2</v>
      </c>
      <c r="F152">
        <f t="shared" ref="F152:F159" si="6">D152/E152</f>
        <v>238.58695652173913</v>
      </c>
    </row>
    <row r="153" spans="1:6" x14ac:dyDescent="0.2">
      <c r="A153" t="s">
        <v>242</v>
      </c>
      <c r="B153" t="s">
        <v>3</v>
      </c>
      <c r="C153" t="s">
        <v>91</v>
      </c>
      <c r="D153">
        <v>9.7799999999999994</v>
      </c>
      <c r="E153">
        <v>5.3100000000000001E-2</v>
      </c>
      <c r="F153">
        <f t="shared" si="6"/>
        <v>184.18079096045196</v>
      </c>
    </row>
    <row r="154" spans="1:6" x14ac:dyDescent="0.2">
      <c r="A154" t="s">
        <v>243</v>
      </c>
      <c r="B154" t="s">
        <v>3</v>
      </c>
      <c r="C154" t="s">
        <v>91</v>
      </c>
      <c r="D154">
        <v>46.07</v>
      </c>
      <c r="E154">
        <v>0.14879999999999999</v>
      </c>
      <c r="F154">
        <f t="shared" si="6"/>
        <v>309.61021505376345</v>
      </c>
    </row>
    <row r="155" spans="1:6" x14ac:dyDescent="0.2">
      <c r="A155" t="s">
        <v>244</v>
      </c>
      <c r="B155" t="s">
        <v>3</v>
      </c>
      <c r="C155" t="s">
        <v>91</v>
      </c>
      <c r="D155">
        <v>14.24</v>
      </c>
      <c r="E155">
        <v>6.4899999999999999E-2</v>
      </c>
      <c r="F155">
        <f t="shared" si="6"/>
        <v>219.41448382126347</v>
      </c>
    </row>
    <row r="156" spans="1:6" x14ac:dyDescent="0.2">
      <c r="A156" t="s">
        <v>245</v>
      </c>
      <c r="B156" t="s">
        <v>3</v>
      </c>
      <c r="C156" t="s">
        <v>91</v>
      </c>
      <c r="D156">
        <v>7.94</v>
      </c>
      <c r="E156">
        <v>4.1300000000000003E-2</v>
      </c>
      <c r="F156">
        <f t="shared" si="6"/>
        <v>192.25181598062954</v>
      </c>
    </row>
    <row r="157" spans="1:6" x14ac:dyDescent="0.2">
      <c r="A157" t="s">
        <v>246</v>
      </c>
      <c r="B157" t="s">
        <v>3</v>
      </c>
      <c r="C157" t="s">
        <v>91</v>
      </c>
      <c r="D157">
        <v>10.28</v>
      </c>
      <c r="E157">
        <v>4.8500000000000001E-2</v>
      </c>
      <c r="F157">
        <f t="shared" si="6"/>
        <v>211.95876288659792</v>
      </c>
    </row>
    <row r="158" spans="1:6" x14ac:dyDescent="0.2">
      <c r="A158" t="s">
        <v>247</v>
      </c>
      <c r="B158" t="s">
        <v>3</v>
      </c>
      <c r="C158" t="s">
        <v>91</v>
      </c>
      <c r="D158">
        <v>19.510000000000002</v>
      </c>
      <c r="E158">
        <v>7.3200000000000001E-2</v>
      </c>
      <c r="F158">
        <f t="shared" si="6"/>
        <v>266.53005464480879</v>
      </c>
    </row>
    <row r="159" spans="1:6" x14ac:dyDescent="0.2">
      <c r="A159" t="s">
        <v>248</v>
      </c>
      <c r="B159" t="s">
        <v>3</v>
      </c>
      <c r="C159" t="s">
        <v>91</v>
      </c>
      <c r="D159">
        <v>7.73</v>
      </c>
      <c r="E159">
        <v>2.7799999999999998E-2</v>
      </c>
      <c r="F159">
        <f t="shared" si="6"/>
        <v>278.05755395683457</v>
      </c>
    </row>
    <row r="160" spans="1:6" x14ac:dyDescent="0.2">
      <c r="A160" t="s">
        <v>249</v>
      </c>
      <c r="B160" t="s">
        <v>3</v>
      </c>
      <c r="C160" t="s">
        <v>91</v>
      </c>
      <c r="D160" t="s">
        <v>28</v>
      </c>
    </row>
    <row r="161" spans="1:6" x14ac:dyDescent="0.2">
      <c r="A161" t="s">
        <v>250</v>
      </c>
      <c r="B161" t="s">
        <v>3</v>
      </c>
      <c r="C161" t="s">
        <v>91</v>
      </c>
      <c r="D161">
        <v>19.2</v>
      </c>
      <c r="E161">
        <v>7.4200000000000002E-2</v>
      </c>
      <c r="F161">
        <f>D161/E161</f>
        <v>258.76010781671158</v>
      </c>
    </row>
    <row r="162" spans="1:6" x14ac:dyDescent="0.2">
      <c r="A162" t="s">
        <v>251</v>
      </c>
      <c r="B162" t="s">
        <v>3</v>
      </c>
      <c r="C162" t="s">
        <v>91</v>
      </c>
      <c r="D162">
        <v>9.8699999999999992</v>
      </c>
      <c r="E162">
        <v>3.7999999999999999E-2</v>
      </c>
      <c r="F162">
        <f>D162/E162</f>
        <v>259.73684210526312</v>
      </c>
    </row>
    <row r="163" spans="1:6" x14ac:dyDescent="0.2">
      <c r="A163" t="s">
        <v>252</v>
      </c>
      <c r="B163" t="s">
        <v>3</v>
      </c>
      <c r="C163" t="s">
        <v>91</v>
      </c>
      <c r="D163">
        <v>18.72</v>
      </c>
      <c r="E163">
        <v>8.5999999999999993E-2</v>
      </c>
      <c r="F163">
        <f>D163/E163</f>
        <v>217.67441860465118</v>
      </c>
    </row>
    <row r="164" spans="1:6" x14ac:dyDescent="0.2">
      <c r="A164" t="s">
        <v>253</v>
      </c>
      <c r="B164" t="s">
        <v>3</v>
      </c>
      <c r="C164" t="s">
        <v>91</v>
      </c>
      <c r="D164">
        <v>12.77</v>
      </c>
      <c r="E164">
        <v>5.0700000000000002E-2</v>
      </c>
      <c r="F164">
        <f>D164/E164</f>
        <v>251.87376725838263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1BBA-3C7F-2A41-A8FB-530270B138EF}">
  <dimension ref="A2:G245"/>
  <sheetViews>
    <sheetView workbookViewId="0">
      <selection activeCell="G3" sqref="G3:G6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7" max="7" width="49.1640625" customWidth="1"/>
  </cols>
  <sheetData>
    <row r="2" spans="1:7" x14ac:dyDescent="0.2">
      <c r="A2" t="s">
        <v>4</v>
      </c>
      <c r="B2" t="s">
        <v>0</v>
      </c>
      <c r="C2" t="s">
        <v>1</v>
      </c>
      <c r="D2" t="s">
        <v>255</v>
      </c>
      <c r="E2" t="s">
        <v>296</v>
      </c>
      <c r="G2" s="7" t="s">
        <v>294</v>
      </c>
    </row>
    <row r="3" spans="1:7" x14ac:dyDescent="0.2">
      <c r="A3" t="s">
        <v>5</v>
      </c>
      <c r="B3" t="s">
        <v>2</v>
      </c>
      <c r="C3" t="s">
        <v>3</v>
      </c>
      <c r="D3">
        <v>1.19</v>
      </c>
      <c r="E3">
        <v>363</v>
      </c>
      <c r="G3" t="s">
        <v>290</v>
      </c>
    </row>
    <row r="4" spans="1:7" x14ac:dyDescent="0.2">
      <c r="A4" t="s">
        <v>6</v>
      </c>
      <c r="B4" t="s">
        <v>2</v>
      </c>
      <c r="C4" t="s">
        <v>3</v>
      </c>
      <c r="D4" s="2">
        <v>1.1499999999999999</v>
      </c>
      <c r="E4" s="2">
        <v>338</v>
      </c>
      <c r="G4" t="s">
        <v>291</v>
      </c>
    </row>
    <row r="5" spans="1:7" x14ac:dyDescent="0.2">
      <c r="A5" t="s">
        <v>7</v>
      </c>
      <c r="B5" t="s">
        <v>2</v>
      </c>
      <c r="C5" t="s">
        <v>3</v>
      </c>
      <c r="D5">
        <v>1.1000000000000001</v>
      </c>
      <c r="E5">
        <v>306</v>
      </c>
      <c r="G5" t="s">
        <v>292</v>
      </c>
    </row>
    <row r="6" spans="1:7" x14ac:dyDescent="0.2">
      <c r="A6" t="s">
        <v>8</v>
      </c>
      <c r="B6" t="s">
        <v>2</v>
      </c>
      <c r="C6" t="s">
        <v>3</v>
      </c>
      <c r="D6">
        <v>0.86</v>
      </c>
      <c r="E6">
        <v>154</v>
      </c>
      <c r="G6" t="s">
        <v>293</v>
      </c>
    </row>
    <row r="7" spans="1:7" ht="34" x14ac:dyDescent="0.2">
      <c r="A7" t="s">
        <v>9</v>
      </c>
      <c r="B7" t="s">
        <v>2</v>
      </c>
      <c r="C7" t="s">
        <v>3</v>
      </c>
      <c r="D7">
        <v>1.2</v>
      </c>
      <c r="E7">
        <v>370</v>
      </c>
      <c r="G7" s="8" t="s">
        <v>295</v>
      </c>
    </row>
    <row r="8" spans="1:7" x14ac:dyDescent="0.2">
      <c r="A8" t="s">
        <v>10</v>
      </c>
      <c r="B8" t="s">
        <v>2</v>
      </c>
      <c r="C8" t="s">
        <v>3</v>
      </c>
      <c r="D8">
        <v>1.1000000000000001</v>
      </c>
      <c r="E8">
        <v>306</v>
      </c>
      <c r="G8" t="s">
        <v>297</v>
      </c>
    </row>
    <row r="9" spans="1:7" x14ac:dyDescent="0.2">
      <c r="A9" t="s">
        <v>11</v>
      </c>
      <c r="B9" t="s">
        <v>2</v>
      </c>
      <c r="C9" t="s">
        <v>3</v>
      </c>
      <c r="D9">
        <v>1.06</v>
      </c>
      <c r="E9">
        <v>281</v>
      </c>
    </row>
    <row r="10" spans="1:7" x14ac:dyDescent="0.2">
      <c r="A10" t="s">
        <v>12</v>
      </c>
      <c r="B10" t="s">
        <v>2</v>
      </c>
      <c r="C10" t="s">
        <v>3</v>
      </c>
      <c r="D10">
        <v>1.07</v>
      </c>
      <c r="E10">
        <v>287</v>
      </c>
    </row>
    <row r="11" spans="1:7" x14ac:dyDescent="0.2">
      <c r="A11" t="s">
        <v>13</v>
      </c>
      <c r="B11" t="s">
        <v>2</v>
      </c>
      <c r="C11" t="s">
        <v>3</v>
      </c>
      <c r="D11">
        <v>1.2</v>
      </c>
      <c r="E11">
        <v>370</v>
      </c>
    </row>
    <row r="12" spans="1:7" x14ac:dyDescent="0.2">
      <c r="A12" t="s">
        <v>14</v>
      </c>
      <c r="B12" t="s">
        <v>2</v>
      </c>
      <c r="C12" t="s">
        <v>3</v>
      </c>
      <c r="D12">
        <v>1.1299999999999999</v>
      </c>
      <c r="E12">
        <v>325</v>
      </c>
    </row>
    <row r="13" spans="1:7" x14ac:dyDescent="0.2">
      <c r="A13" t="s">
        <v>15</v>
      </c>
      <c r="B13" t="s">
        <v>2</v>
      </c>
      <c r="C13" t="s">
        <v>3</v>
      </c>
      <c r="D13">
        <v>0.83</v>
      </c>
      <c r="E13">
        <v>135</v>
      </c>
    </row>
    <row r="14" spans="1:7" x14ac:dyDescent="0.2">
      <c r="A14" t="s">
        <v>16</v>
      </c>
      <c r="B14" t="s">
        <v>2</v>
      </c>
      <c r="C14" t="s">
        <v>3</v>
      </c>
      <c r="D14">
        <v>1.1100000000000001</v>
      </c>
      <c r="E14">
        <v>313</v>
      </c>
    </row>
    <row r="15" spans="1:7" x14ac:dyDescent="0.2">
      <c r="A15" t="s">
        <v>17</v>
      </c>
      <c r="B15" t="s">
        <v>2</v>
      </c>
      <c r="C15" t="s">
        <v>3</v>
      </c>
      <c r="D15" t="s">
        <v>28</v>
      </c>
      <c r="E15" t="s">
        <v>28</v>
      </c>
    </row>
    <row r="16" spans="1:7" x14ac:dyDescent="0.2">
      <c r="A16" t="s">
        <v>18</v>
      </c>
      <c r="B16" t="s">
        <v>2</v>
      </c>
      <c r="C16" t="s">
        <v>3</v>
      </c>
      <c r="D16">
        <v>1.03</v>
      </c>
      <c r="E16">
        <v>262</v>
      </c>
    </row>
    <row r="17" spans="1:5" x14ac:dyDescent="0.2">
      <c r="A17" t="s">
        <v>19</v>
      </c>
      <c r="B17" t="s">
        <v>2</v>
      </c>
      <c r="C17" t="s">
        <v>3</v>
      </c>
      <c r="D17">
        <v>1.23</v>
      </c>
      <c r="E17">
        <v>389</v>
      </c>
    </row>
    <row r="18" spans="1:5" x14ac:dyDescent="0.2">
      <c r="A18" t="s">
        <v>20</v>
      </c>
      <c r="B18" t="s">
        <v>2</v>
      </c>
      <c r="C18" t="s">
        <v>3</v>
      </c>
      <c r="D18">
        <v>1.31</v>
      </c>
      <c r="E18">
        <v>439</v>
      </c>
    </row>
    <row r="19" spans="1:5" x14ac:dyDescent="0.2">
      <c r="A19" t="s">
        <v>21</v>
      </c>
      <c r="B19" t="s">
        <v>2</v>
      </c>
      <c r="C19" t="s">
        <v>3</v>
      </c>
      <c r="D19">
        <v>1.1100000000000001</v>
      </c>
      <c r="E19">
        <v>313</v>
      </c>
    </row>
    <row r="20" spans="1:5" x14ac:dyDescent="0.2">
      <c r="A20" t="s">
        <v>22</v>
      </c>
      <c r="B20" t="s">
        <v>2</v>
      </c>
      <c r="C20" t="s">
        <v>3</v>
      </c>
      <c r="D20">
        <v>1.07</v>
      </c>
      <c r="E20">
        <v>287</v>
      </c>
    </row>
    <row r="21" spans="1:5" x14ac:dyDescent="0.2">
      <c r="A21" t="s">
        <v>23</v>
      </c>
      <c r="B21" t="s">
        <v>2</v>
      </c>
      <c r="C21" t="s">
        <v>3</v>
      </c>
      <c r="D21">
        <v>0.99</v>
      </c>
      <c r="E21">
        <v>236</v>
      </c>
    </row>
    <row r="22" spans="1:5" x14ac:dyDescent="0.2">
      <c r="A22" t="s">
        <v>24</v>
      </c>
      <c r="B22" t="s">
        <v>2</v>
      </c>
      <c r="C22" t="s">
        <v>3</v>
      </c>
      <c r="D22">
        <v>0.94</v>
      </c>
      <c r="E22">
        <v>205</v>
      </c>
    </row>
    <row r="23" spans="1:5" x14ac:dyDescent="0.2">
      <c r="A23" t="s">
        <v>25</v>
      </c>
      <c r="B23" t="s">
        <v>2</v>
      </c>
      <c r="C23" t="s">
        <v>3</v>
      </c>
      <c r="D23">
        <v>1.05</v>
      </c>
      <c r="E23">
        <v>275</v>
      </c>
    </row>
    <row r="24" spans="1:5" x14ac:dyDescent="0.2">
      <c r="A24" t="s">
        <v>26</v>
      </c>
      <c r="B24" t="s">
        <v>2</v>
      </c>
      <c r="C24" t="s">
        <v>3</v>
      </c>
      <c r="D24">
        <v>1.04</v>
      </c>
      <c r="E24">
        <v>268</v>
      </c>
    </row>
    <row r="25" spans="1:5" x14ac:dyDescent="0.2">
      <c r="A25" t="s">
        <v>29</v>
      </c>
      <c r="B25" t="s">
        <v>2</v>
      </c>
      <c r="C25" t="s">
        <v>53</v>
      </c>
      <c r="D25">
        <v>1.02</v>
      </c>
      <c r="E25">
        <v>255</v>
      </c>
    </row>
    <row r="26" spans="1:5" x14ac:dyDescent="0.2">
      <c r="A26" t="s">
        <v>30</v>
      </c>
      <c r="B26" t="s">
        <v>2</v>
      </c>
      <c r="C26" t="s">
        <v>53</v>
      </c>
      <c r="D26">
        <v>1.1299999999999999</v>
      </c>
      <c r="E26">
        <v>325</v>
      </c>
    </row>
    <row r="27" spans="1:5" x14ac:dyDescent="0.2">
      <c r="A27" t="s">
        <v>31</v>
      </c>
      <c r="B27" t="s">
        <v>2</v>
      </c>
      <c r="C27" t="s">
        <v>53</v>
      </c>
      <c r="D27">
        <v>1.3</v>
      </c>
      <c r="E27">
        <v>433</v>
      </c>
    </row>
    <row r="28" spans="1:5" x14ac:dyDescent="0.2">
      <c r="A28" t="s">
        <v>32</v>
      </c>
      <c r="B28" t="s">
        <v>2</v>
      </c>
      <c r="C28" t="s">
        <v>53</v>
      </c>
      <c r="D28">
        <v>1.31</v>
      </c>
      <c r="E28">
        <v>439</v>
      </c>
    </row>
    <row r="29" spans="1:5" x14ac:dyDescent="0.2">
      <c r="A29" t="s">
        <v>33</v>
      </c>
      <c r="B29" t="s">
        <v>2</v>
      </c>
      <c r="C29" t="s">
        <v>53</v>
      </c>
      <c r="D29">
        <v>1.3</v>
      </c>
      <c r="E29">
        <v>433</v>
      </c>
    </row>
    <row r="30" spans="1:5" x14ac:dyDescent="0.2">
      <c r="A30" t="s">
        <v>34</v>
      </c>
      <c r="B30" t="s">
        <v>2</v>
      </c>
      <c r="C30" t="s">
        <v>53</v>
      </c>
      <c r="D30">
        <v>1.42</v>
      </c>
      <c r="E30">
        <v>509</v>
      </c>
    </row>
    <row r="31" spans="1:5" x14ac:dyDescent="0.2">
      <c r="A31" t="s">
        <v>35</v>
      </c>
      <c r="B31" t="s">
        <v>2</v>
      </c>
      <c r="C31" t="s">
        <v>53</v>
      </c>
      <c r="D31">
        <v>0.8</v>
      </c>
      <c r="E31">
        <v>116</v>
      </c>
    </row>
    <row r="32" spans="1:5" x14ac:dyDescent="0.2">
      <c r="A32" t="s">
        <v>36</v>
      </c>
      <c r="B32" t="s">
        <v>2</v>
      </c>
      <c r="C32" t="s">
        <v>53</v>
      </c>
      <c r="D32">
        <v>1.24</v>
      </c>
      <c r="E32">
        <v>395</v>
      </c>
    </row>
    <row r="33" spans="1:5" x14ac:dyDescent="0.2">
      <c r="A33" t="s">
        <v>37</v>
      </c>
      <c r="B33" t="s">
        <v>2</v>
      </c>
      <c r="C33" t="s">
        <v>53</v>
      </c>
      <c r="D33">
        <v>1.17</v>
      </c>
      <c r="E33">
        <v>351</v>
      </c>
    </row>
    <row r="34" spans="1:5" x14ac:dyDescent="0.2">
      <c r="A34" t="s">
        <v>38</v>
      </c>
      <c r="B34" t="s">
        <v>2</v>
      </c>
      <c r="C34" t="s">
        <v>53</v>
      </c>
      <c r="D34">
        <v>1.18</v>
      </c>
      <c r="E34">
        <v>357</v>
      </c>
    </row>
    <row r="35" spans="1:5" x14ac:dyDescent="0.2">
      <c r="A35" t="s">
        <v>39</v>
      </c>
      <c r="B35" t="s">
        <v>2</v>
      </c>
      <c r="C35" t="s">
        <v>53</v>
      </c>
      <c r="D35">
        <v>0.7</v>
      </c>
      <c r="E35">
        <v>53</v>
      </c>
    </row>
    <row r="36" spans="1:5" x14ac:dyDescent="0.2">
      <c r="A36" t="s">
        <v>40</v>
      </c>
      <c r="B36" t="s">
        <v>2</v>
      </c>
      <c r="C36" t="s">
        <v>53</v>
      </c>
      <c r="D36">
        <v>1.36</v>
      </c>
      <c r="E36">
        <v>471</v>
      </c>
    </row>
    <row r="37" spans="1:5" x14ac:dyDescent="0.2">
      <c r="A37" t="s">
        <v>41</v>
      </c>
      <c r="B37" t="s">
        <v>2</v>
      </c>
      <c r="C37" t="s">
        <v>53</v>
      </c>
      <c r="D37">
        <v>1.28</v>
      </c>
      <c r="E37">
        <v>420</v>
      </c>
    </row>
    <row r="38" spans="1:5" x14ac:dyDescent="0.2">
      <c r="A38" t="s">
        <v>42</v>
      </c>
      <c r="B38" t="s">
        <v>2</v>
      </c>
      <c r="C38" t="s">
        <v>53</v>
      </c>
      <c r="D38">
        <v>0.94</v>
      </c>
      <c r="E38">
        <v>205</v>
      </c>
    </row>
    <row r="39" spans="1:5" x14ac:dyDescent="0.2">
      <c r="A39" t="s">
        <v>43</v>
      </c>
      <c r="B39" t="s">
        <v>2</v>
      </c>
      <c r="C39" t="s">
        <v>53</v>
      </c>
      <c r="D39">
        <v>1.1100000000000001</v>
      </c>
      <c r="E39">
        <v>313</v>
      </c>
    </row>
    <row r="40" spans="1:5" x14ac:dyDescent="0.2">
      <c r="A40" t="s">
        <v>44</v>
      </c>
      <c r="B40" t="s">
        <v>2</v>
      </c>
      <c r="C40" t="s">
        <v>53</v>
      </c>
      <c r="D40">
        <v>1.33</v>
      </c>
      <c r="E40">
        <v>452</v>
      </c>
    </row>
    <row r="41" spans="1:5" x14ac:dyDescent="0.2">
      <c r="A41" t="s">
        <v>45</v>
      </c>
      <c r="B41" t="s">
        <v>2</v>
      </c>
      <c r="C41" t="s">
        <v>53</v>
      </c>
      <c r="D41">
        <v>1.0900000000000001</v>
      </c>
      <c r="E41">
        <v>300</v>
      </c>
    </row>
    <row r="42" spans="1:5" x14ac:dyDescent="0.2">
      <c r="A42" t="s">
        <v>46</v>
      </c>
      <c r="B42" t="s">
        <v>2</v>
      </c>
      <c r="C42" t="s">
        <v>53</v>
      </c>
      <c r="D42">
        <v>1.1499999999999999</v>
      </c>
      <c r="E42">
        <v>338</v>
      </c>
    </row>
    <row r="43" spans="1:5" x14ac:dyDescent="0.2">
      <c r="A43" t="s">
        <v>47</v>
      </c>
      <c r="B43" t="s">
        <v>2</v>
      </c>
      <c r="C43" t="s">
        <v>53</v>
      </c>
      <c r="D43">
        <v>1.36</v>
      </c>
      <c r="E43">
        <v>471</v>
      </c>
    </row>
    <row r="44" spans="1:5" x14ac:dyDescent="0.2">
      <c r="A44" t="s">
        <v>48</v>
      </c>
      <c r="B44" t="s">
        <v>2</v>
      </c>
      <c r="C44" t="s">
        <v>53</v>
      </c>
      <c r="D44">
        <v>1.42</v>
      </c>
      <c r="E44">
        <v>509</v>
      </c>
    </row>
    <row r="45" spans="1:5" x14ac:dyDescent="0.2">
      <c r="A45" t="s">
        <v>49</v>
      </c>
      <c r="B45" t="s">
        <v>2</v>
      </c>
      <c r="C45" t="s">
        <v>53</v>
      </c>
      <c r="D45">
        <v>0.85</v>
      </c>
      <c r="E45">
        <v>148</v>
      </c>
    </row>
    <row r="46" spans="1:5" x14ac:dyDescent="0.2">
      <c r="A46" t="s">
        <v>50</v>
      </c>
      <c r="B46" t="s">
        <v>2</v>
      </c>
      <c r="C46" t="s">
        <v>53</v>
      </c>
      <c r="D46">
        <v>0.8</v>
      </c>
      <c r="E46">
        <v>116</v>
      </c>
    </row>
    <row r="47" spans="1:5" x14ac:dyDescent="0.2">
      <c r="A47" t="s">
        <v>51</v>
      </c>
      <c r="B47" t="s">
        <v>2</v>
      </c>
      <c r="C47" t="s">
        <v>53</v>
      </c>
      <c r="D47">
        <v>1.19</v>
      </c>
      <c r="E47">
        <v>363</v>
      </c>
    </row>
    <row r="48" spans="1:5" x14ac:dyDescent="0.2">
      <c r="A48" t="s">
        <v>52</v>
      </c>
      <c r="B48" t="s">
        <v>2</v>
      </c>
      <c r="C48" t="s">
        <v>53</v>
      </c>
      <c r="D48">
        <v>1.2</v>
      </c>
      <c r="E48">
        <v>370</v>
      </c>
    </row>
    <row r="49" spans="1:5" x14ac:dyDescent="0.2">
      <c r="A49" t="s">
        <v>54</v>
      </c>
      <c r="B49" t="s">
        <v>2</v>
      </c>
      <c r="C49" t="s">
        <v>2</v>
      </c>
      <c r="D49">
        <v>1.03</v>
      </c>
      <c r="E49">
        <v>262</v>
      </c>
    </row>
    <row r="50" spans="1:5" x14ac:dyDescent="0.2">
      <c r="A50" t="s">
        <v>55</v>
      </c>
      <c r="B50" t="s">
        <v>2</v>
      </c>
      <c r="C50" t="s">
        <v>2</v>
      </c>
      <c r="D50">
        <v>1</v>
      </c>
      <c r="E50">
        <v>243</v>
      </c>
    </row>
    <row r="51" spans="1:5" x14ac:dyDescent="0.2">
      <c r="A51" t="s">
        <v>56</v>
      </c>
      <c r="B51" t="s">
        <v>2</v>
      </c>
      <c r="C51" t="s">
        <v>2</v>
      </c>
      <c r="D51">
        <v>0.87</v>
      </c>
      <c r="E51">
        <v>160</v>
      </c>
    </row>
    <row r="52" spans="1:5" x14ac:dyDescent="0.2">
      <c r="A52" t="s">
        <v>57</v>
      </c>
      <c r="B52" t="s">
        <v>2</v>
      </c>
      <c r="C52" t="s">
        <v>2</v>
      </c>
      <c r="D52">
        <v>0.96</v>
      </c>
      <c r="E52">
        <v>217</v>
      </c>
    </row>
    <row r="53" spans="1:5" x14ac:dyDescent="0.2">
      <c r="A53" t="s">
        <v>58</v>
      </c>
      <c r="B53" t="s">
        <v>2</v>
      </c>
      <c r="C53" t="s">
        <v>2</v>
      </c>
      <c r="D53">
        <v>1.1299999999999999</v>
      </c>
      <c r="E53">
        <v>325</v>
      </c>
    </row>
    <row r="54" spans="1:5" x14ac:dyDescent="0.2">
      <c r="A54" t="s">
        <v>59</v>
      </c>
      <c r="B54" t="s">
        <v>2</v>
      </c>
      <c r="C54" t="s">
        <v>2</v>
      </c>
      <c r="D54">
        <v>1.08</v>
      </c>
      <c r="E54">
        <v>294</v>
      </c>
    </row>
    <row r="55" spans="1:5" x14ac:dyDescent="0.2">
      <c r="A55" t="s">
        <v>60</v>
      </c>
      <c r="B55" t="s">
        <v>2</v>
      </c>
      <c r="C55" t="s">
        <v>2</v>
      </c>
      <c r="D55">
        <v>1.1000000000000001</v>
      </c>
      <c r="E55">
        <v>306</v>
      </c>
    </row>
    <row r="56" spans="1:5" x14ac:dyDescent="0.2">
      <c r="A56" t="s">
        <v>61</v>
      </c>
      <c r="B56" t="s">
        <v>2</v>
      </c>
      <c r="C56" t="s">
        <v>2</v>
      </c>
      <c r="D56">
        <v>1.37</v>
      </c>
      <c r="E56">
        <v>477</v>
      </c>
    </row>
    <row r="57" spans="1:5" x14ac:dyDescent="0.2">
      <c r="A57" t="s">
        <v>62</v>
      </c>
      <c r="B57" t="s">
        <v>2</v>
      </c>
      <c r="C57" t="s">
        <v>2</v>
      </c>
      <c r="D57">
        <v>1.06</v>
      </c>
      <c r="E57">
        <v>281</v>
      </c>
    </row>
    <row r="58" spans="1:5" x14ac:dyDescent="0.2">
      <c r="A58" t="s">
        <v>63</v>
      </c>
      <c r="B58" t="s">
        <v>2</v>
      </c>
      <c r="C58" t="s">
        <v>2</v>
      </c>
      <c r="D58">
        <v>1.1000000000000001</v>
      </c>
      <c r="E58">
        <v>306</v>
      </c>
    </row>
    <row r="59" spans="1:5" x14ac:dyDescent="0.2">
      <c r="A59" t="s">
        <v>64</v>
      </c>
      <c r="B59" t="s">
        <v>2</v>
      </c>
      <c r="C59" t="s">
        <v>2</v>
      </c>
      <c r="D59">
        <v>1.18</v>
      </c>
      <c r="E59">
        <v>357</v>
      </c>
    </row>
    <row r="60" spans="1:5" x14ac:dyDescent="0.2">
      <c r="A60" t="s">
        <v>65</v>
      </c>
      <c r="B60" t="s">
        <v>2</v>
      </c>
      <c r="C60" t="s">
        <v>2</v>
      </c>
      <c r="D60">
        <v>0.94</v>
      </c>
      <c r="E60">
        <v>205</v>
      </c>
    </row>
    <row r="61" spans="1:5" x14ac:dyDescent="0.2">
      <c r="A61" t="s">
        <v>66</v>
      </c>
      <c r="B61" t="s">
        <v>2</v>
      </c>
      <c r="C61" t="s">
        <v>2</v>
      </c>
      <c r="D61">
        <v>1.19</v>
      </c>
      <c r="E61">
        <v>363</v>
      </c>
    </row>
    <row r="62" spans="1:5" x14ac:dyDescent="0.2">
      <c r="A62" t="s">
        <v>67</v>
      </c>
      <c r="B62" t="s">
        <v>2</v>
      </c>
      <c r="C62" t="s">
        <v>2</v>
      </c>
      <c r="D62">
        <v>1.1200000000000001</v>
      </c>
      <c r="E62">
        <v>319</v>
      </c>
    </row>
    <row r="63" spans="1:5" x14ac:dyDescent="0.2">
      <c r="A63" t="s">
        <v>68</v>
      </c>
      <c r="B63" t="s">
        <v>2</v>
      </c>
      <c r="C63" t="s">
        <v>2</v>
      </c>
      <c r="D63">
        <v>1.0900000000000001</v>
      </c>
      <c r="E63">
        <v>300</v>
      </c>
    </row>
    <row r="64" spans="1:5" x14ac:dyDescent="0.2">
      <c r="A64" t="s">
        <v>69</v>
      </c>
      <c r="B64" t="s">
        <v>2</v>
      </c>
      <c r="C64" t="s">
        <v>2</v>
      </c>
      <c r="D64">
        <v>1.29</v>
      </c>
      <c r="E64">
        <v>427</v>
      </c>
    </row>
    <row r="65" spans="1:5" x14ac:dyDescent="0.2">
      <c r="A65" t="s">
        <v>70</v>
      </c>
      <c r="B65" t="s">
        <v>2</v>
      </c>
      <c r="C65" t="s">
        <v>2</v>
      </c>
      <c r="D65">
        <v>1.05</v>
      </c>
      <c r="E65">
        <v>275</v>
      </c>
    </row>
    <row r="66" spans="1:5" x14ac:dyDescent="0.2">
      <c r="A66" t="s">
        <v>71</v>
      </c>
      <c r="B66" t="s">
        <v>2</v>
      </c>
      <c r="C66" t="s">
        <v>2</v>
      </c>
      <c r="D66">
        <v>1.1399999999999999</v>
      </c>
      <c r="E66">
        <v>332</v>
      </c>
    </row>
    <row r="67" spans="1:5" x14ac:dyDescent="0.2">
      <c r="A67" t="s">
        <v>72</v>
      </c>
      <c r="B67" t="s">
        <v>2</v>
      </c>
      <c r="C67" t="s">
        <v>2</v>
      </c>
      <c r="D67">
        <v>1.08</v>
      </c>
      <c r="E67">
        <v>294</v>
      </c>
    </row>
    <row r="68" spans="1:5" x14ac:dyDescent="0.2">
      <c r="A68" t="s">
        <v>73</v>
      </c>
      <c r="B68" t="s">
        <v>2</v>
      </c>
      <c r="C68" t="s">
        <v>2</v>
      </c>
      <c r="D68">
        <v>1.1299999999999999</v>
      </c>
      <c r="E68">
        <v>325</v>
      </c>
    </row>
    <row r="69" spans="1:5" x14ac:dyDescent="0.2">
      <c r="A69" t="s">
        <v>74</v>
      </c>
      <c r="B69" t="s">
        <v>2</v>
      </c>
      <c r="C69" t="s">
        <v>2</v>
      </c>
      <c r="D69">
        <v>1.25</v>
      </c>
      <c r="E69">
        <v>401</v>
      </c>
    </row>
    <row r="70" spans="1:5" x14ac:dyDescent="0.2">
      <c r="A70" t="s">
        <v>75</v>
      </c>
      <c r="B70" t="s">
        <v>2</v>
      </c>
      <c r="C70" t="s">
        <v>2</v>
      </c>
      <c r="D70">
        <v>1.23</v>
      </c>
      <c r="E70">
        <v>389</v>
      </c>
    </row>
    <row r="71" spans="1:5" x14ac:dyDescent="0.2">
      <c r="A71" t="s">
        <v>78</v>
      </c>
      <c r="B71" t="s">
        <v>2</v>
      </c>
      <c r="C71" t="s">
        <v>91</v>
      </c>
      <c r="D71">
        <v>0.85</v>
      </c>
      <c r="E71">
        <v>148</v>
      </c>
    </row>
    <row r="72" spans="1:5" x14ac:dyDescent="0.2">
      <c r="A72" t="s">
        <v>79</v>
      </c>
      <c r="B72" t="s">
        <v>2</v>
      </c>
      <c r="C72" t="s">
        <v>91</v>
      </c>
      <c r="D72">
        <v>1.27</v>
      </c>
      <c r="E72">
        <v>414</v>
      </c>
    </row>
    <row r="73" spans="1:5" x14ac:dyDescent="0.2">
      <c r="A73" t="s">
        <v>80</v>
      </c>
      <c r="B73" t="s">
        <v>2</v>
      </c>
      <c r="C73" t="s">
        <v>91</v>
      </c>
      <c r="D73">
        <v>1.1599999999999999</v>
      </c>
      <c r="E73">
        <v>344</v>
      </c>
    </row>
    <row r="74" spans="1:5" x14ac:dyDescent="0.2">
      <c r="A74" t="s">
        <v>81</v>
      </c>
      <c r="B74" t="s">
        <v>2</v>
      </c>
      <c r="C74" t="s">
        <v>91</v>
      </c>
      <c r="D74">
        <v>1.08</v>
      </c>
      <c r="E74">
        <v>294</v>
      </c>
    </row>
    <row r="75" spans="1:5" x14ac:dyDescent="0.2">
      <c r="A75" t="s">
        <v>82</v>
      </c>
      <c r="B75" t="s">
        <v>2</v>
      </c>
      <c r="C75" t="s">
        <v>91</v>
      </c>
      <c r="D75">
        <v>0.93</v>
      </c>
      <c r="E75">
        <v>198</v>
      </c>
    </row>
    <row r="76" spans="1:5" x14ac:dyDescent="0.2">
      <c r="A76" t="s">
        <v>83</v>
      </c>
      <c r="B76" t="s">
        <v>2</v>
      </c>
      <c r="C76" t="s">
        <v>91</v>
      </c>
      <c r="D76">
        <v>1.37</v>
      </c>
      <c r="E76">
        <v>477</v>
      </c>
    </row>
    <row r="77" spans="1:5" x14ac:dyDescent="0.2">
      <c r="A77" t="s">
        <v>84</v>
      </c>
      <c r="B77" t="s">
        <v>2</v>
      </c>
      <c r="C77" t="s">
        <v>91</v>
      </c>
      <c r="D77">
        <v>0.94</v>
      </c>
      <c r="E77">
        <v>205</v>
      </c>
    </row>
    <row r="78" spans="1:5" x14ac:dyDescent="0.2">
      <c r="A78" t="s">
        <v>85</v>
      </c>
      <c r="B78" t="s">
        <v>2</v>
      </c>
      <c r="C78" t="s">
        <v>91</v>
      </c>
      <c r="D78">
        <v>1.17</v>
      </c>
      <c r="E78">
        <v>351</v>
      </c>
    </row>
    <row r="79" spans="1:5" x14ac:dyDescent="0.2">
      <c r="A79" t="s">
        <v>86</v>
      </c>
      <c r="B79" t="s">
        <v>2</v>
      </c>
      <c r="C79" t="s">
        <v>91</v>
      </c>
      <c r="D79">
        <v>1.21</v>
      </c>
      <c r="E79">
        <v>376</v>
      </c>
    </row>
    <row r="80" spans="1:5" x14ac:dyDescent="0.2">
      <c r="A80" t="s">
        <v>87</v>
      </c>
      <c r="B80" t="s">
        <v>2</v>
      </c>
      <c r="C80" t="s">
        <v>91</v>
      </c>
      <c r="D80">
        <v>1.1000000000000001</v>
      </c>
      <c r="E80">
        <v>306</v>
      </c>
    </row>
    <row r="81" spans="1:5" x14ac:dyDescent="0.2">
      <c r="A81" t="s">
        <v>88</v>
      </c>
      <c r="B81" t="s">
        <v>2</v>
      </c>
      <c r="C81" t="s">
        <v>91</v>
      </c>
      <c r="D81">
        <v>1.27</v>
      </c>
      <c r="E81">
        <v>414</v>
      </c>
    </row>
    <row r="82" spans="1:5" x14ac:dyDescent="0.2">
      <c r="A82" t="s">
        <v>89</v>
      </c>
      <c r="B82" t="s">
        <v>2</v>
      </c>
      <c r="C82" t="s">
        <v>91</v>
      </c>
      <c r="D82">
        <v>1.18</v>
      </c>
      <c r="E82">
        <v>357</v>
      </c>
    </row>
    <row r="83" spans="1:5" x14ac:dyDescent="0.2">
      <c r="A83" t="s">
        <v>90</v>
      </c>
      <c r="B83" t="s">
        <v>2</v>
      </c>
      <c r="C83" t="s">
        <v>91</v>
      </c>
      <c r="D83">
        <v>0.98</v>
      </c>
      <c r="E83">
        <v>230</v>
      </c>
    </row>
    <row r="84" spans="1:5" x14ac:dyDescent="0.2">
      <c r="A84" t="s">
        <v>92</v>
      </c>
      <c r="B84" t="s">
        <v>53</v>
      </c>
      <c r="C84" t="s">
        <v>3</v>
      </c>
      <c r="D84" s="2">
        <v>1.29</v>
      </c>
      <c r="E84" s="2">
        <v>427</v>
      </c>
    </row>
    <row r="85" spans="1:5" x14ac:dyDescent="0.2">
      <c r="A85" t="s">
        <v>93</v>
      </c>
      <c r="B85" t="s">
        <v>53</v>
      </c>
      <c r="C85" t="s">
        <v>3</v>
      </c>
      <c r="D85" s="2">
        <v>1.37</v>
      </c>
      <c r="E85" s="2">
        <v>477</v>
      </c>
    </row>
    <row r="86" spans="1:5" x14ac:dyDescent="0.2">
      <c r="A86" t="s">
        <v>94</v>
      </c>
      <c r="B86" t="s">
        <v>53</v>
      </c>
      <c r="C86" t="s">
        <v>3</v>
      </c>
      <c r="D86" s="2">
        <v>1.47</v>
      </c>
      <c r="E86" s="2">
        <v>541</v>
      </c>
    </row>
    <row r="87" spans="1:5" x14ac:dyDescent="0.2">
      <c r="A87" t="s">
        <v>95</v>
      </c>
      <c r="B87" t="s">
        <v>53</v>
      </c>
      <c r="C87" t="s">
        <v>3</v>
      </c>
      <c r="D87" s="2" t="s">
        <v>28</v>
      </c>
      <c r="E87" s="2" t="s">
        <v>28</v>
      </c>
    </row>
    <row r="88" spans="1:5" x14ac:dyDescent="0.2">
      <c r="A88" t="s">
        <v>96</v>
      </c>
      <c r="B88" t="s">
        <v>53</v>
      </c>
      <c r="C88" t="s">
        <v>3</v>
      </c>
      <c r="D88" s="2">
        <v>1.45</v>
      </c>
      <c r="E88" s="2">
        <v>528</v>
      </c>
    </row>
    <row r="89" spans="1:5" x14ac:dyDescent="0.2">
      <c r="A89" t="s">
        <v>97</v>
      </c>
      <c r="B89" t="s">
        <v>53</v>
      </c>
      <c r="C89" t="s">
        <v>3</v>
      </c>
      <c r="D89" s="2">
        <v>1.26</v>
      </c>
      <c r="E89" s="2">
        <v>408</v>
      </c>
    </row>
    <row r="90" spans="1:5" x14ac:dyDescent="0.2">
      <c r="A90" t="s">
        <v>98</v>
      </c>
      <c r="B90" t="s">
        <v>53</v>
      </c>
      <c r="C90" t="s">
        <v>3</v>
      </c>
      <c r="D90" s="2">
        <v>1.23</v>
      </c>
      <c r="E90" s="2">
        <v>389</v>
      </c>
    </row>
    <row r="91" spans="1:5" x14ac:dyDescent="0.2">
      <c r="A91" t="s">
        <v>99</v>
      </c>
      <c r="B91" t="s">
        <v>53</v>
      </c>
      <c r="C91" t="s">
        <v>3</v>
      </c>
      <c r="D91" s="2" t="s">
        <v>28</v>
      </c>
      <c r="E91" s="2" t="s">
        <v>28</v>
      </c>
    </row>
    <row r="92" spans="1:5" x14ac:dyDescent="0.2">
      <c r="A92" t="s">
        <v>100</v>
      </c>
      <c r="B92" t="s">
        <v>53</v>
      </c>
      <c r="C92" t="s">
        <v>3</v>
      </c>
      <c r="D92" s="2">
        <v>1.05</v>
      </c>
      <c r="E92" s="2">
        <v>275</v>
      </c>
    </row>
    <row r="93" spans="1:5" x14ac:dyDescent="0.2">
      <c r="A93" t="s">
        <v>101</v>
      </c>
      <c r="B93" t="s">
        <v>53</v>
      </c>
      <c r="C93" t="s">
        <v>3</v>
      </c>
      <c r="D93" s="2">
        <v>0.97</v>
      </c>
      <c r="E93" s="2">
        <v>224</v>
      </c>
    </row>
    <row r="94" spans="1:5" x14ac:dyDescent="0.2">
      <c r="A94" t="s">
        <v>102</v>
      </c>
      <c r="B94" t="s">
        <v>53</v>
      </c>
      <c r="C94" t="s">
        <v>3</v>
      </c>
      <c r="D94" s="2">
        <v>1.1299999999999999</v>
      </c>
      <c r="E94" s="2">
        <v>325</v>
      </c>
    </row>
    <row r="95" spans="1:5" x14ac:dyDescent="0.2">
      <c r="A95" t="s">
        <v>103</v>
      </c>
      <c r="B95" t="s">
        <v>53</v>
      </c>
      <c r="C95" t="s">
        <v>3</v>
      </c>
      <c r="D95" s="2">
        <v>1.05</v>
      </c>
      <c r="E95" s="2">
        <v>275</v>
      </c>
    </row>
    <row r="96" spans="1:5" x14ac:dyDescent="0.2">
      <c r="A96" t="s">
        <v>104</v>
      </c>
      <c r="B96" t="s">
        <v>53</v>
      </c>
      <c r="C96" t="s">
        <v>3</v>
      </c>
      <c r="D96" s="2">
        <v>0.98</v>
      </c>
      <c r="E96" s="2">
        <v>230</v>
      </c>
    </row>
    <row r="97" spans="1:5" x14ac:dyDescent="0.2">
      <c r="A97" t="s">
        <v>105</v>
      </c>
      <c r="B97" t="s">
        <v>53</v>
      </c>
      <c r="C97" t="s">
        <v>3</v>
      </c>
      <c r="D97" s="2">
        <v>1.1299999999999999</v>
      </c>
      <c r="E97" s="2">
        <v>325</v>
      </c>
    </row>
    <row r="98" spans="1:5" x14ac:dyDescent="0.2">
      <c r="A98" t="s">
        <v>106</v>
      </c>
      <c r="B98" t="s">
        <v>53</v>
      </c>
      <c r="C98" t="s">
        <v>3</v>
      </c>
      <c r="D98" s="2">
        <v>1.29</v>
      </c>
      <c r="E98" s="2">
        <v>427</v>
      </c>
    </row>
    <row r="99" spans="1:5" x14ac:dyDescent="0.2">
      <c r="A99" t="s">
        <v>107</v>
      </c>
      <c r="B99" t="s">
        <v>53</v>
      </c>
      <c r="C99" t="s">
        <v>3</v>
      </c>
      <c r="D99" s="2">
        <v>1.23</v>
      </c>
      <c r="E99" s="2">
        <v>389</v>
      </c>
    </row>
    <row r="100" spans="1:5" x14ac:dyDescent="0.2">
      <c r="A100" t="s">
        <v>108</v>
      </c>
      <c r="B100" t="s">
        <v>53</v>
      </c>
      <c r="C100" t="s">
        <v>3</v>
      </c>
      <c r="D100" s="2">
        <v>1.1399999999999999</v>
      </c>
      <c r="E100" s="2">
        <v>332</v>
      </c>
    </row>
    <row r="101" spans="1:5" x14ac:dyDescent="0.2">
      <c r="A101" t="s">
        <v>109</v>
      </c>
      <c r="B101" t="s">
        <v>53</v>
      </c>
      <c r="C101" t="s">
        <v>3</v>
      </c>
      <c r="D101" s="2">
        <v>1.21</v>
      </c>
      <c r="E101" s="2">
        <v>376</v>
      </c>
    </row>
    <row r="102" spans="1:5" x14ac:dyDescent="0.2">
      <c r="A102" t="s">
        <v>110</v>
      </c>
      <c r="B102" t="s">
        <v>53</v>
      </c>
      <c r="C102" t="s">
        <v>3</v>
      </c>
      <c r="D102" s="2">
        <v>1.25</v>
      </c>
      <c r="E102" s="2">
        <v>401</v>
      </c>
    </row>
    <row r="103" spans="1:5" x14ac:dyDescent="0.2">
      <c r="A103" t="s">
        <v>111</v>
      </c>
      <c r="B103" t="s">
        <v>53</v>
      </c>
      <c r="C103" t="s">
        <v>3</v>
      </c>
      <c r="D103" s="2">
        <v>1.21</v>
      </c>
      <c r="E103" s="2">
        <v>376</v>
      </c>
    </row>
    <row r="104" spans="1:5" x14ac:dyDescent="0.2">
      <c r="A104" t="s">
        <v>112</v>
      </c>
      <c r="B104" t="s">
        <v>53</v>
      </c>
      <c r="C104" t="s">
        <v>3</v>
      </c>
      <c r="D104" s="2">
        <v>1.37</v>
      </c>
      <c r="E104" s="2">
        <v>477</v>
      </c>
    </row>
    <row r="105" spans="1:5" x14ac:dyDescent="0.2">
      <c r="A105" t="s">
        <v>113</v>
      </c>
      <c r="B105" t="s">
        <v>53</v>
      </c>
      <c r="C105" t="s">
        <v>3</v>
      </c>
      <c r="D105" s="2">
        <v>1.19</v>
      </c>
      <c r="E105" s="2">
        <v>363</v>
      </c>
    </row>
    <row r="106" spans="1:5" x14ac:dyDescent="0.2">
      <c r="A106" t="s">
        <v>114</v>
      </c>
      <c r="B106" t="s">
        <v>53</v>
      </c>
      <c r="C106" t="s">
        <v>53</v>
      </c>
      <c r="D106">
        <v>1.08</v>
      </c>
      <c r="E106">
        <v>294</v>
      </c>
    </row>
    <row r="107" spans="1:5" x14ac:dyDescent="0.2">
      <c r="A107" t="s">
        <v>115</v>
      </c>
      <c r="B107" t="s">
        <v>53</v>
      </c>
      <c r="C107" t="s">
        <v>53</v>
      </c>
      <c r="D107">
        <v>1.31</v>
      </c>
      <c r="E107">
        <v>439</v>
      </c>
    </row>
    <row r="108" spans="1:5" x14ac:dyDescent="0.2">
      <c r="A108" t="s">
        <v>116</v>
      </c>
      <c r="B108" t="s">
        <v>53</v>
      </c>
      <c r="C108" t="s">
        <v>53</v>
      </c>
      <c r="D108">
        <v>0.98</v>
      </c>
      <c r="E108">
        <v>230</v>
      </c>
    </row>
    <row r="109" spans="1:5" x14ac:dyDescent="0.2">
      <c r="A109" t="s">
        <v>117</v>
      </c>
      <c r="B109" t="s">
        <v>53</v>
      </c>
      <c r="C109" t="s">
        <v>53</v>
      </c>
      <c r="D109">
        <v>1.1399999999999999</v>
      </c>
      <c r="E109">
        <v>332</v>
      </c>
    </row>
    <row r="110" spans="1:5" x14ac:dyDescent="0.2">
      <c r="A110" t="s">
        <v>118</v>
      </c>
      <c r="B110" t="s">
        <v>53</v>
      </c>
      <c r="C110" t="s">
        <v>53</v>
      </c>
      <c r="D110">
        <v>1.1599999999999999</v>
      </c>
      <c r="E110">
        <v>344</v>
      </c>
    </row>
    <row r="111" spans="1:5" x14ac:dyDescent="0.2">
      <c r="A111" t="s">
        <v>119</v>
      </c>
      <c r="B111" t="s">
        <v>53</v>
      </c>
      <c r="C111" t="s">
        <v>53</v>
      </c>
      <c r="D111">
        <v>1.1299999999999999</v>
      </c>
      <c r="E111">
        <v>325</v>
      </c>
    </row>
    <row r="112" spans="1:5" x14ac:dyDescent="0.2">
      <c r="A112" t="s">
        <v>120</v>
      </c>
      <c r="B112" t="s">
        <v>53</v>
      </c>
      <c r="C112" t="s">
        <v>53</v>
      </c>
      <c r="D112">
        <v>1.0900000000000001</v>
      </c>
      <c r="E112">
        <v>300</v>
      </c>
    </row>
    <row r="113" spans="1:5" x14ac:dyDescent="0.2">
      <c r="A113" t="s">
        <v>121</v>
      </c>
      <c r="B113" t="s">
        <v>53</v>
      </c>
      <c r="C113" t="s">
        <v>53</v>
      </c>
      <c r="D113">
        <v>1.1599999999999999</v>
      </c>
      <c r="E113">
        <v>344</v>
      </c>
    </row>
    <row r="114" spans="1:5" x14ac:dyDescent="0.2">
      <c r="A114" t="s">
        <v>122</v>
      </c>
      <c r="B114" t="s">
        <v>53</v>
      </c>
      <c r="C114" t="s">
        <v>53</v>
      </c>
      <c r="D114">
        <v>1.1399999999999999</v>
      </c>
      <c r="E114">
        <v>332</v>
      </c>
    </row>
    <row r="115" spans="1:5" x14ac:dyDescent="0.2">
      <c r="A115" t="s">
        <v>123</v>
      </c>
      <c r="B115" t="s">
        <v>53</v>
      </c>
      <c r="C115" t="s">
        <v>53</v>
      </c>
      <c r="D115">
        <v>1.02</v>
      </c>
      <c r="E115">
        <v>255</v>
      </c>
    </row>
    <row r="116" spans="1:5" x14ac:dyDescent="0.2">
      <c r="A116" t="s">
        <v>124</v>
      </c>
      <c r="B116" t="s">
        <v>53</v>
      </c>
      <c r="C116" t="s">
        <v>53</v>
      </c>
      <c r="D116">
        <v>1.1399999999999999</v>
      </c>
      <c r="E116">
        <v>332</v>
      </c>
    </row>
    <row r="117" spans="1:5" x14ac:dyDescent="0.2">
      <c r="A117" t="s">
        <v>125</v>
      </c>
      <c r="B117" t="s">
        <v>53</v>
      </c>
      <c r="C117" t="s">
        <v>53</v>
      </c>
      <c r="D117">
        <v>1.21</v>
      </c>
      <c r="E117">
        <v>376</v>
      </c>
    </row>
    <row r="118" spans="1:5" x14ac:dyDescent="0.2">
      <c r="A118" t="s">
        <v>126</v>
      </c>
      <c r="B118" t="s">
        <v>53</v>
      </c>
      <c r="C118" t="s">
        <v>53</v>
      </c>
      <c r="D118">
        <v>1.07</v>
      </c>
      <c r="E118">
        <v>287</v>
      </c>
    </row>
    <row r="119" spans="1:5" x14ac:dyDescent="0.2">
      <c r="A119" t="s">
        <v>127</v>
      </c>
      <c r="B119" t="s">
        <v>53</v>
      </c>
      <c r="C119" t="s">
        <v>53</v>
      </c>
      <c r="D119">
        <v>1.06</v>
      </c>
      <c r="E119">
        <v>281</v>
      </c>
    </row>
    <row r="120" spans="1:5" x14ac:dyDescent="0.2">
      <c r="A120" t="s">
        <v>128</v>
      </c>
      <c r="B120" t="s">
        <v>53</v>
      </c>
      <c r="C120" t="s">
        <v>53</v>
      </c>
      <c r="D120">
        <v>1.01</v>
      </c>
      <c r="E120">
        <v>249</v>
      </c>
    </row>
    <row r="121" spans="1:5" x14ac:dyDescent="0.2">
      <c r="A121" t="s">
        <v>129</v>
      </c>
      <c r="B121" t="s">
        <v>53</v>
      </c>
      <c r="C121" t="s">
        <v>53</v>
      </c>
      <c r="D121">
        <v>1.1599999999999999</v>
      </c>
      <c r="E121">
        <v>344</v>
      </c>
    </row>
    <row r="122" spans="1:5" x14ac:dyDescent="0.2">
      <c r="A122" t="s">
        <v>130</v>
      </c>
      <c r="B122" t="s">
        <v>53</v>
      </c>
      <c r="C122" t="s">
        <v>53</v>
      </c>
      <c r="D122">
        <v>1.24</v>
      </c>
      <c r="E122">
        <v>395</v>
      </c>
    </row>
    <row r="123" spans="1:5" x14ac:dyDescent="0.2">
      <c r="A123" t="s">
        <v>131</v>
      </c>
      <c r="B123" t="s">
        <v>53</v>
      </c>
      <c r="C123" t="s">
        <v>53</v>
      </c>
      <c r="D123">
        <v>1.1100000000000001</v>
      </c>
      <c r="E123">
        <v>313</v>
      </c>
    </row>
    <row r="124" spans="1:5" x14ac:dyDescent="0.2">
      <c r="A124" t="s">
        <v>132</v>
      </c>
      <c r="B124" t="s">
        <v>53</v>
      </c>
      <c r="C124" t="s">
        <v>53</v>
      </c>
      <c r="D124">
        <v>1.21</v>
      </c>
      <c r="E124">
        <v>376</v>
      </c>
    </row>
    <row r="125" spans="1:5" x14ac:dyDescent="0.2">
      <c r="A125" t="s">
        <v>133</v>
      </c>
      <c r="B125" t="s">
        <v>53</v>
      </c>
      <c r="C125" t="s">
        <v>53</v>
      </c>
      <c r="D125">
        <v>1.1200000000000001</v>
      </c>
      <c r="E125">
        <v>319</v>
      </c>
    </row>
    <row r="126" spans="1:5" x14ac:dyDescent="0.2">
      <c r="A126" t="s">
        <v>134</v>
      </c>
      <c r="B126" t="s">
        <v>53</v>
      </c>
      <c r="C126" t="s">
        <v>53</v>
      </c>
      <c r="D126">
        <v>1.2</v>
      </c>
      <c r="E126">
        <v>370</v>
      </c>
    </row>
    <row r="127" spans="1:5" x14ac:dyDescent="0.2">
      <c r="A127" t="s">
        <v>135</v>
      </c>
      <c r="B127" t="s">
        <v>53</v>
      </c>
      <c r="C127" t="s">
        <v>53</v>
      </c>
      <c r="D127">
        <v>1.27</v>
      </c>
      <c r="E127">
        <v>414</v>
      </c>
    </row>
    <row r="128" spans="1:5" x14ac:dyDescent="0.2">
      <c r="A128" t="s">
        <v>136</v>
      </c>
      <c r="B128" t="s">
        <v>53</v>
      </c>
      <c r="C128" t="s">
        <v>53</v>
      </c>
      <c r="D128">
        <v>1.1200000000000001</v>
      </c>
      <c r="E128">
        <v>319</v>
      </c>
    </row>
    <row r="129" spans="1:5" x14ac:dyDescent="0.2">
      <c r="A129" t="s">
        <v>137</v>
      </c>
      <c r="B129" t="s">
        <v>53</v>
      </c>
      <c r="C129" t="s">
        <v>53</v>
      </c>
      <c r="D129">
        <v>1.1299999999999999</v>
      </c>
      <c r="E129">
        <v>325</v>
      </c>
    </row>
    <row r="130" spans="1:5" x14ac:dyDescent="0.2">
      <c r="A130" t="s">
        <v>138</v>
      </c>
      <c r="B130" t="s">
        <v>53</v>
      </c>
      <c r="C130" t="s">
        <v>2</v>
      </c>
      <c r="D130">
        <v>1.1299999999999999</v>
      </c>
      <c r="E130">
        <v>325</v>
      </c>
    </row>
    <row r="131" spans="1:5" x14ac:dyDescent="0.2">
      <c r="A131" t="s">
        <v>139</v>
      </c>
      <c r="B131" t="s">
        <v>53</v>
      </c>
      <c r="C131" t="s">
        <v>2</v>
      </c>
      <c r="D131">
        <v>1.17</v>
      </c>
      <c r="E131">
        <v>351</v>
      </c>
    </row>
    <row r="132" spans="1:5" x14ac:dyDescent="0.2">
      <c r="A132" t="s">
        <v>140</v>
      </c>
      <c r="B132" t="s">
        <v>53</v>
      </c>
      <c r="C132" t="s">
        <v>2</v>
      </c>
      <c r="D132">
        <v>1.1200000000000001</v>
      </c>
      <c r="E132">
        <v>319</v>
      </c>
    </row>
    <row r="133" spans="1:5" x14ac:dyDescent="0.2">
      <c r="A133" t="s">
        <v>141</v>
      </c>
      <c r="B133" t="s">
        <v>53</v>
      </c>
      <c r="C133" t="s">
        <v>2</v>
      </c>
      <c r="D133">
        <v>1.35</v>
      </c>
      <c r="E133">
        <v>465</v>
      </c>
    </row>
    <row r="134" spans="1:5" x14ac:dyDescent="0.2">
      <c r="A134" t="s">
        <v>142</v>
      </c>
      <c r="B134" t="s">
        <v>53</v>
      </c>
      <c r="C134" t="s">
        <v>2</v>
      </c>
      <c r="D134">
        <v>1.24</v>
      </c>
      <c r="E134">
        <v>395</v>
      </c>
    </row>
    <row r="135" spans="1:5" x14ac:dyDescent="0.2">
      <c r="A135" t="s">
        <v>143</v>
      </c>
      <c r="B135" t="s">
        <v>53</v>
      </c>
      <c r="C135" t="s">
        <v>2</v>
      </c>
      <c r="D135">
        <v>1.08</v>
      </c>
      <c r="E135">
        <v>294</v>
      </c>
    </row>
    <row r="136" spans="1:5" x14ac:dyDescent="0.2">
      <c r="A136" t="s">
        <v>144</v>
      </c>
      <c r="B136" t="s">
        <v>53</v>
      </c>
      <c r="C136" t="s">
        <v>2</v>
      </c>
      <c r="D136">
        <v>0.98</v>
      </c>
      <c r="E136">
        <v>230</v>
      </c>
    </row>
    <row r="137" spans="1:5" x14ac:dyDescent="0.2">
      <c r="A137" t="s">
        <v>145</v>
      </c>
      <c r="B137" t="s">
        <v>53</v>
      </c>
      <c r="C137" t="s">
        <v>2</v>
      </c>
      <c r="D137" t="s">
        <v>28</v>
      </c>
      <c r="E137" t="s">
        <v>28</v>
      </c>
    </row>
    <row r="138" spans="1:5" x14ac:dyDescent="0.2">
      <c r="A138" t="s">
        <v>146</v>
      </c>
      <c r="B138" t="s">
        <v>53</v>
      </c>
      <c r="C138" t="s">
        <v>2</v>
      </c>
      <c r="D138">
        <v>1.19</v>
      </c>
      <c r="E138">
        <v>363</v>
      </c>
    </row>
    <row r="139" spans="1:5" x14ac:dyDescent="0.2">
      <c r="A139" t="s">
        <v>147</v>
      </c>
      <c r="B139" t="s">
        <v>53</v>
      </c>
      <c r="C139" t="s">
        <v>2</v>
      </c>
      <c r="D139">
        <v>1.27</v>
      </c>
      <c r="E139">
        <v>414</v>
      </c>
    </row>
    <row r="140" spans="1:5" x14ac:dyDescent="0.2">
      <c r="A140" t="s">
        <v>148</v>
      </c>
      <c r="B140" t="s">
        <v>53</v>
      </c>
      <c r="C140" t="s">
        <v>2</v>
      </c>
      <c r="D140">
        <v>1.1000000000000001</v>
      </c>
      <c r="E140">
        <v>306</v>
      </c>
    </row>
    <row r="141" spans="1:5" x14ac:dyDescent="0.2">
      <c r="A141" t="s">
        <v>149</v>
      </c>
      <c r="B141" t="s">
        <v>53</v>
      </c>
      <c r="C141" t="s">
        <v>2</v>
      </c>
      <c r="D141">
        <v>1.19</v>
      </c>
      <c r="E141">
        <v>363</v>
      </c>
    </row>
    <row r="142" spans="1:5" x14ac:dyDescent="0.2">
      <c r="A142" t="s">
        <v>150</v>
      </c>
      <c r="B142" t="s">
        <v>53</v>
      </c>
      <c r="C142" t="s">
        <v>2</v>
      </c>
      <c r="D142">
        <v>1.07</v>
      </c>
      <c r="E142">
        <v>287</v>
      </c>
    </row>
    <row r="143" spans="1:5" x14ac:dyDescent="0.2">
      <c r="A143" t="s">
        <v>151</v>
      </c>
      <c r="B143" t="s">
        <v>53</v>
      </c>
      <c r="C143" t="s">
        <v>2</v>
      </c>
      <c r="D143">
        <v>1.1599999999999999</v>
      </c>
      <c r="E143">
        <v>344</v>
      </c>
    </row>
    <row r="144" spans="1:5" x14ac:dyDescent="0.2">
      <c r="A144" t="s">
        <v>152</v>
      </c>
      <c r="B144" t="s">
        <v>53</v>
      </c>
      <c r="C144" t="s">
        <v>2</v>
      </c>
      <c r="D144">
        <v>1.1399999999999999</v>
      </c>
      <c r="E144">
        <v>332</v>
      </c>
    </row>
    <row r="145" spans="1:5" x14ac:dyDescent="0.2">
      <c r="A145" t="s">
        <v>153</v>
      </c>
      <c r="B145" t="s">
        <v>53</v>
      </c>
      <c r="C145" t="s">
        <v>2</v>
      </c>
      <c r="D145">
        <v>1.17</v>
      </c>
      <c r="E145">
        <v>351</v>
      </c>
    </row>
    <row r="146" spans="1:5" x14ac:dyDescent="0.2">
      <c r="A146" t="s">
        <v>154</v>
      </c>
      <c r="B146" t="s">
        <v>53</v>
      </c>
      <c r="C146" t="s">
        <v>2</v>
      </c>
      <c r="D146">
        <v>1.01</v>
      </c>
      <c r="E146">
        <v>249</v>
      </c>
    </row>
    <row r="147" spans="1:5" x14ac:dyDescent="0.2">
      <c r="A147" t="s">
        <v>155</v>
      </c>
      <c r="B147" t="s">
        <v>53</v>
      </c>
      <c r="C147" t="s">
        <v>2</v>
      </c>
      <c r="D147">
        <v>1.06</v>
      </c>
      <c r="E147">
        <v>281</v>
      </c>
    </row>
    <row r="148" spans="1:5" x14ac:dyDescent="0.2">
      <c r="A148" t="s">
        <v>156</v>
      </c>
      <c r="B148" t="s">
        <v>53</v>
      </c>
      <c r="C148" t="s">
        <v>2</v>
      </c>
      <c r="D148">
        <v>1.23</v>
      </c>
      <c r="E148">
        <v>389</v>
      </c>
    </row>
    <row r="149" spans="1:5" x14ac:dyDescent="0.2">
      <c r="A149" t="s">
        <v>157</v>
      </c>
      <c r="B149" t="s">
        <v>53</v>
      </c>
      <c r="C149" t="s">
        <v>2</v>
      </c>
      <c r="D149">
        <v>1.1499999999999999</v>
      </c>
      <c r="E149">
        <v>338</v>
      </c>
    </row>
    <row r="150" spans="1:5" x14ac:dyDescent="0.2">
      <c r="A150" t="s">
        <v>158</v>
      </c>
      <c r="B150" t="s">
        <v>53</v>
      </c>
      <c r="C150" t="s">
        <v>2</v>
      </c>
      <c r="D150">
        <v>1.26</v>
      </c>
      <c r="E150">
        <v>408</v>
      </c>
    </row>
    <row r="151" spans="1:5" x14ac:dyDescent="0.2">
      <c r="A151" t="s">
        <v>159</v>
      </c>
      <c r="B151" t="s">
        <v>53</v>
      </c>
      <c r="C151" t="s">
        <v>2</v>
      </c>
      <c r="D151">
        <v>1.05</v>
      </c>
      <c r="E151">
        <v>275</v>
      </c>
    </row>
    <row r="152" spans="1:5" x14ac:dyDescent="0.2">
      <c r="A152" t="s">
        <v>160</v>
      </c>
      <c r="B152" t="s">
        <v>53</v>
      </c>
      <c r="C152" t="s">
        <v>91</v>
      </c>
      <c r="D152">
        <v>1.39</v>
      </c>
      <c r="E152">
        <v>490</v>
      </c>
    </row>
    <row r="153" spans="1:5" x14ac:dyDescent="0.2">
      <c r="A153" t="s">
        <v>161</v>
      </c>
      <c r="B153" t="s">
        <v>53</v>
      </c>
      <c r="C153" t="s">
        <v>91</v>
      </c>
      <c r="D153">
        <v>1.02</v>
      </c>
      <c r="E153">
        <v>255</v>
      </c>
    </row>
    <row r="154" spans="1:5" x14ac:dyDescent="0.2">
      <c r="A154" t="s">
        <v>162</v>
      </c>
      <c r="B154" t="s">
        <v>53</v>
      </c>
      <c r="C154" t="s">
        <v>91</v>
      </c>
      <c r="D154">
        <v>1.1100000000000001</v>
      </c>
      <c r="E154">
        <v>313</v>
      </c>
    </row>
    <row r="155" spans="1:5" x14ac:dyDescent="0.2">
      <c r="A155" t="s">
        <v>163</v>
      </c>
      <c r="B155" t="s">
        <v>53</v>
      </c>
      <c r="C155" t="s">
        <v>91</v>
      </c>
      <c r="D155">
        <v>1.28</v>
      </c>
      <c r="E155">
        <v>420</v>
      </c>
    </row>
    <row r="156" spans="1:5" x14ac:dyDescent="0.2">
      <c r="A156" t="s">
        <v>164</v>
      </c>
      <c r="B156" t="s">
        <v>53</v>
      </c>
      <c r="C156" t="s">
        <v>91</v>
      </c>
      <c r="D156">
        <v>1</v>
      </c>
      <c r="E156">
        <v>243</v>
      </c>
    </row>
    <row r="157" spans="1:5" x14ac:dyDescent="0.2">
      <c r="A157" t="s">
        <v>165</v>
      </c>
      <c r="B157" t="s">
        <v>53</v>
      </c>
      <c r="C157" t="s">
        <v>91</v>
      </c>
      <c r="D157">
        <v>1.08</v>
      </c>
      <c r="E157">
        <v>294</v>
      </c>
    </row>
    <row r="158" spans="1:5" x14ac:dyDescent="0.2">
      <c r="A158" t="s">
        <v>166</v>
      </c>
      <c r="B158" t="s">
        <v>53</v>
      </c>
      <c r="C158" t="s">
        <v>91</v>
      </c>
      <c r="D158">
        <v>1.22</v>
      </c>
      <c r="E158">
        <v>382</v>
      </c>
    </row>
    <row r="159" spans="1:5" x14ac:dyDescent="0.2">
      <c r="A159" t="s">
        <v>167</v>
      </c>
      <c r="B159" t="s">
        <v>53</v>
      </c>
      <c r="C159" t="s">
        <v>91</v>
      </c>
      <c r="D159">
        <v>0.95</v>
      </c>
      <c r="E159">
        <v>211</v>
      </c>
    </row>
    <row r="160" spans="1:5" x14ac:dyDescent="0.2">
      <c r="A160" t="s">
        <v>168</v>
      </c>
      <c r="B160" t="s">
        <v>53</v>
      </c>
      <c r="C160" t="s">
        <v>91</v>
      </c>
      <c r="D160">
        <v>1.04</v>
      </c>
      <c r="E160">
        <v>268</v>
      </c>
    </row>
    <row r="161" spans="1:5" x14ac:dyDescent="0.2">
      <c r="A161" t="s">
        <v>169</v>
      </c>
      <c r="B161" t="s">
        <v>53</v>
      </c>
      <c r="C161" t="s">
        <v>91</v>
      </c>
      <c r="D161">
        <v>1.07</v>
      </c>
      <c r="E161">
        <v>287</v>
      </c>
    </row>
    <row r="162" spans="1:5" x14ac:dyDescent="0.2">
      <c r="A162" t="s">
        <v>170</v>
      </c>
      <c r="B162" t="s">
        <v>53</v>
      </c>
      <c r="C162" t="s">
        <v>91</v>
      </c>
      <c r="D162">
        <v>1.1200000000000001</v>
      </c>
      <c r="E162">
        <v>319</v>
      </c>
    </row>
    <row r="163" spans="1:5" x14ac:dyDescent="0.2">
      <c r="A163" t="s">
        <v>171</v>
      </c>
      <c r="B163" t="s">
        <v>53</v>
      </c>
      <c r="C163" t="s">
        <v>91</v>
      </c>
      <c r="D163">
        <v>1.0900000000000001</v>
      </c>
      <c r="E163">
        <v>300</v>
      </c>
    </row>
    <row r="164" spans="1:5" x14ac:dyDescent="0.2">
      <c r="A164" t="s">
        <v>172</v>
      </c>
      <c r="B164" t="s">
        <v>53</v>
      </c>
      <c r="C164" t="s">
        <v>91</v>
      </c>
      <c r="D164">
        <v>1.1499999999999999</v>
      </c>
      <c r="E164">
        <v>338</v>
      </c>
    </row>
    <row r="165" spans="1:5" x14ac:dyDescent="0.2">
      <c r="A165" t="s">
        <v>173</v>
      </c>
      <c r="B165" t="s">
        <v>3</v>
      </c>
      <c r="C165" t="s">
        <v>3</v>
      </c>
      <c r="D165">
        <v>1.25</v>
      </c>
      <c r="E165">
        <v>401</v>
      </c>
    </row>
    <row r="166" spans="1:5" x14ac:dyDescent="0.2">
      <c r="A166" t="s">
        <v>174</v>
      </c>
      <c r="B166" t="s">
        <v>3</v>
      </c>
      <c r="C166" t="s">
        <v>3</v>
      </c>
      <c r="D166">
        <v>1.05</v>
      </c>
      <c r="E166">
        <v>275</v>
      </c>
    </row>
    <row r="167" spans="1:5" x14ac:dyDescent="0.2">
      <c r="A167" t="s">
        <v>175</v>
      </c>
      <c r="B167" t="s">
        <v>3</v>
      </c>
      <c r="C167" t="s">
        <v>3</v>
      </c>
      <c r="D167">
        <v>1.37</v>
      </c>
      <c r="E167">
        <v>477</v>
      </c>
    </row>
    <row r="168" spans="1:5" x14ac:dyDescent="0.2">
      <c r="A168" t="s">
        <v>176</v>
      </c>
      <c r="B168" t="s">
        <v>3</v>
      </c>
      <c r="C168" t="s">
        <v>3</v>
      </c>
      <c r="D168">
        <v>1.29</v>
      </c>
      <c r="E168">
        <v>427</v>
      </c>
    </row>
    <row r="169" spans="1:5" x14ac:dyDescent="0.2">
      <c r="A169" t="s">
        <v>177</v>
      </c>
      <c r="B169" t="s">
        <v>3</v>
      </c>
      <c r="C169" t="s">
        <v>3</v>
      </c>
      <c r="D169">
        <v>1.1000000000000001</v>
      </c>
      <c r="E169">
        <v>306</v>
      </c>
    </row>
    <row r="170" spans="1:5" x14ac:dyDescent="0.2">
      <c r="A170" t="s">
        <v>178</v>
      </c>
      <c r="B170" t="s">
        <v>3</v>
      </c>
      <c r="C170" t="s">
        <v>3</v>
      </c>
      <c r="D170">
        <v>1.1299999999999999</v>
      </c>
      <c r="E170">
        <v>325</v>
      </c>
    </row>
    <row r="171" spans="1:5" x14ac:dyDescent="0.2">
      <c r="A171" t="s">
        <v>179</v>
      </c>
      <c r="B171" t="s">
        <v>3</v>
      </c>
      <c r="C171" t="s">
        <v>3</v>
      </c>
      <c r="D171">
        <v>0.96</v>
      </c>
      <c r="E171">
        <v>217</v>
      </c>
    </row>
    <row r="172" spans="1:5" x14ac:dyDescent="0.2">
      <c r="A172" t="s">
        <v>180</v>
      </c>
      <c r="B172" t="s">
        <v>3</v>
      </c>
      <c r="C172" t="s">
        <v>3</v>
      </c>
      <c r="D172">
        <v>0.84</v>
      </c>
      <c r="E172">
        <v>141</v>
      </c>
    </row>
    <row r="173" spans="1:5" x14ac:dyDescent="0.2">
      <c r="A173" t="s">
        <v>181</v>
      </c>
      <c r="B173" t="s">
        <v>3</v>
      </c>
      <c r="C173" t="s">
        <v>3</v>
      </c>
      <c r="D173">
        <v>1.1599999999999999</v>
      </c>
      <c r="E173">
        <v>344</v>
      </c>
    </row>
    <row r="174" spans="1:5" x14ac:dyDescent="0.2">
      <c r="A174" t="s">
        <v>182</v>
      </c>
      <c r="B174" t="s">
        <v>3</v>
      </c>
      <c r="C174" t="s">
        <v>3</v>
      </c>
      <c r="D174">
        <v>1.23</v>
      </c>
      <c r="E174">
        <v>389</v>
      </c>
    </row>
    <row r="175" spans="1:5" x14ac:dyDescent="0.2">
      <c r="A175" t="s">
        <v>183</v>
      </c>
      <c r="B175" t="s">
        <v>3</v>
      </c>
      <c r="C175" t="s">
        <v>3</v>
      </c>
      <c r="D175">
        <v>1.1200000000000001</v>
      </c>
      <c r="E175">
        <v>319</v>
      </c>
    </row>
    <row r="176" spans="1:5" x14ac:dyDescent="0.2">
      <c r="A176" t="s">
        <v>184</v>
      </c>
      <c r="B176" t="s">
        <v>3</v>
      </c>
      <c r="C176" t="s">
        <v>3</v>
      </c>
      <c r="D176">
        <v>1.19</v>
      </c>
      <c r="E176">
        <v>363</v>
      </c>
    </row>
    <row r="177" spans="1:5" x14ac:dyDescent="0.2">
      <c r="A177" t="s">
        <v>185</v>
      </c>
      <c r="B177" t="s">
        <v>3</v>
      </c>
      <c r="C177" t="s">
        <v>3</v>
      </c>
      <c r="D177">
        <v>0.96</v>
      </c>
      <c r="E177">
        <v>217</v>
      </c>
    </row>
    <row r="178" spans="1:5" x14ac:dyDescent="0.2">
      <c r="A178" t="s">
        <v>186</v>
      </c>
      <c r="B178" t="s">
        <v>3</v>
      </c>
      <c r="C178" t="s">
        <v>3</v>
      </c>
      <c r="D178">
        <v>1.22</v>
      </c>
      <c r="E178">
        <v>382</v>
      </c>
    </row>
    <row r="179" spans="1:5" x14ac:dyDescent="0.2">
      <c r="A179" t="s">
        <v>187</v>
      </c>
      <c r="B179" t="s">
        <v>3</v>
      </c>
      <c r="C179" t="s">
        <v>3</v>
      </c>
      <c r="D179">
        <v>1.18</v>
      </c>
      <c r="E179">
        <v>357</v>
      </c>
    </row>
    <row r="180" spans="1:5" x14ac:dyDescent="0.2">
      <c r="A180" t="s">
        <v>188</v>
      </c>
      <c r="B180" t="s">
        <v>3</v>
      </c>
      <c r="C180" t="s">
        <v>3</v>
      </c>
      <c r="D180">
        <v>1.26</v>
      </c>
      <c r="E180">
        <v>408</v>
      </c>
    </row>
    <row r="181" spans="1:5" x14ac:dyDescent="0.2">
      <c r="A181" t="s">
        <v>189</v>
      </c>
      <c r="B181" t="s">
        <v>3</v>
      </c>
      <c r="C181" t="s">
        <v>3</v>
      </c>
      <c r="D181">
        <v>1.1100000000000001</v>
      </c>
      <c r="E181">
        <v>313</v>
      </c>
    </row>
    <row r="182" spans="1:5" x14ac:dyDescent="0.2">
      <c r="A182" t="s">
        <v>190</v>
      </c>
      <c r="B182" t="s">
        <v>3</v>
      </c>
      <c r="C182" t="s">
        <v>3</v>
      </c>
      <c r="D182">
        <v>1.05</v>
      </c>
      <c r="E182">
        <v>275</v>
      </c>
    </row>
    <row r="183" spans="1:5" x14ac:dyDescent="0.2">
      <c r="A183" t="s">
        <v>191</v>
      </c>
      <c r="B183" t="s">
        <v>3</v>
      </c>
      <c r="C183" t="s">
        <v>3</v>
      </c>
      <c r="D183">
        <v>1</v>
      </c>
      <c r="E183">
        <v>243</v>
      </c>
    </row>
    <row r="184" spans="1:5" x14ac:dyDescent="0.2">
      <c r="A184" t="s">
        <v>192</v>
      </c>
      <c r="B184" t="s">
        <v>3</v>
      </c>
      <c r="C184" t="s">
        <v>3</v>
      </c>
      <c r="D184">
        <v>1.03</v>
      </c>
      <c r="E184">
        <v>262</v>
      </c>
    </row>
    <row r="185" spans="1:5" x14ac:dyDescent="0.2">
      <c r="A185" t="s">
        <v>193</v>
      </c>
      <c r="B185" t="s">
        <v>3</v>
      </c>
      <c r="C185" t="s">
        <v>3</v>
      </c>
      <c r="D185">
        <v>1.0900000000000001</v>
      </c>
      <c r="E185">
        <v>300</v>
      </c>
    </row>
    <row r="186" spans="1:5" x14ac:dyDescent="0.2">
      <c r="A186" t="s">
        <v>194</v>
      </c>
      <c r="B186" t="s">
        <v>3</v>
      </c>
      <c r="C186" t="s">
        <v>3</v>
      </c>
      <c r="D186" t="s">
        <v>28</v>
      </c>
      <c r="E186" t="s">
        <v>28</v>
      </c>
    </row>
    <row r="187" spans="1:5" x14ac:dyDescent="0.2">
      <c r="A187" t="s">
        <v>195</v>
      </c>
      <c r="B187" t="s">
        <v>3</v>
      </c>
      <c r="C187" t="s">
        <v>53</v>
      </c>
      <c r="D187">
        <v>1.06</v>
      </c>
      <c r="E187">
        <v>281</v>
      </c>
    </row>
    <row r="188" spans="1:5" x14ac:dyDescent="0.2">
      <c r="A188" t="s">
        <v>196</v>
      </c>
      <c r="B188" t="s">
        <v>3</v>
      </c>
      <c r="C188" t="s">
        <v>53</v>
      </c>
      <c r="D188">
        <v>1.08</v>
      </c>
      <c r="E188">
        <v>294</v>
      </c>
    </row>
    <row r="189" spans="1:5" x14ac:dyDescent="0.2">
      <c r="A189" t="s">
        <v>197</v>
      </c>
      <c r="B189" t="s">
        <v>3</v>
      </c>
      <c r="C189" t="s">
        <v>53</v>
      </c>
      <c r="D189">
        <v>1.28</v>
      </c>
      <c r="E189">
        <v>420</v>
      </c>
    </row>
    <row r="190" spans="1:5" x14ac:dyDescent="0.2">
      <c r="A190" t="s">
        <v>198</v>
      </c>
      <c r="B190" t="s">
        <v>3</v>
      </c>
      <c r="C190" t="s">
        <v>53</v>
      </c>
      <c r="D190">
        <v>1.0900000000000001</v>
      </c>
      <c r="E190">
        <v>300</v>
      </c>
    </row>
    <row r="191" spans="1:5" x14ac:dyDescent="0.2">
      <c r="A191" t="s">
        <v>199</v>
      </c>
      <c r="B191" t="s">
        <v>3</v>
      </c>
      <c r="C191" t="s">
        <v>53</v>
      </c>
      <c r="D191">
        <v>1.1499999999999999</v>
      </c>
      <c r="E191">
        <v>338</v>
      </c>
    </row>
    <row r="192" spans="1:5" x14ac:dyDescent="0.2">
      <c r="A192" t="s">
        <v>200</v>
      </c>
      <c r="B192" t="s">
        <v>3</v>
      </c>
      <c r="C192" t="s">
        <v>53</v>
      </c>
      <c r="D192">
        <v>1.29</v>
      </c>
      <c r="E192">
        <v>427</v>
      </c>
    </row>
    <row r="193" spans="1:5" x14ac:dyDescent="0.2">
      <c r="A193" t="s">
        <v>201</v>
      </c>
      <c r="B193" t="s">
        <v>3</v>
      </c>
      <c r="C193" t="s">
        <v>53</v>
      </c>
      <c r="D193">
        <v>0.98</v>
      </c>
      <c r="E193">
        <v>230</v>
      </c>
    </row>
    <row r="194" spans="1:5" x14ac:dyDescent="0.2">
      <c r="A194" t="s">
        <v>202</v>
      </c>
      <c r="B194" t="s">
        <v>3</v>
      </c>
      <c r="C194" t="s">
        <v>53</v>
      </c>
      <c r="D194">
        <v>1.05</v>
      </c>
      <c r="E194">
        <v>275</v>
      </c>
    </row>
    <row r="195" spans="1:5" x14ac:dyDescent="0.2">
      <c r="A195" t="s">
        <v>203</v>
      </c>
      <c r="B195" t="s">
        <v>3</v>
      </c>
      <c r="C195" t="s">
        <v>53</v>
      </c>
      <c r="D195">
        <v>1.01</v>
      </c>
      <c r="E195">
        <v>249</v>
      </c>
    </row>
    <row r="196" spans="1:5" x14ac:dyDescent="0.2">
      <c r="A196" t="s">
        <v>204</v>
      </c>
      <c r="B196" t="s">
        <v>3</v>
      </c>
      <c r="C196" t="s">
        <v>53</v>
      </c>
      <c r="D196">
        <v>1.1299999999999999</v>
      </c>
      <c r="E196">
        <v>325</v>
      </c>
    </row>
    <row r="197" spans="1:5" x14ac:dyDescent="0.2">
      <c r="A197" t="s">
        <v>205</v>
      </c>
      <c r="B197" t="s">
        <v>3</v>
      </c>
      <c r="C197" t="s">
        <v>53</v>
      </c>
      <c r="D197">
        <v>1.1499999999999999</v>
      </c>
      <c r="E197">
        <v>338</v>
      </c>
    </row>
    <row r="198" spans="1:5" x14ac:dyDescent="0.2">
      <c r="A198" t="s">
        <v>206</v>
      </c>
      <c r="B198" t="s">
        <v>3</v>
      </c>
      <c r="C198" t="s">
        <v>53</v>
      </c>
      <c r="D198">
        <v>1.1100000000000001</v>
      </c>
      <c r="E198">
        <v>313</v>
      </c>
    </row>
    <row r="199" spans="1:5" x14ac:dyDescent="0.2">
      <c r="A199" t="s">
        <v>207</v>
      </c>
      <c r="B199" t="s">
        <v>3</v>
      </c>
      <c r="C199" t="s">
        <v>53</v>
      </c>
      <c r="D199">
        <v>1.1000000000000001</v>
      </c>
      <c r="E199">
        <v>306</v>
      </c>
    </row>
    <row r="200" spans="1:5" x14ac:dyDescent="0.2">
      <c r="A200" t="s">
        <v>208</v>
      </c>
      <c r="B200" t="s">
        <v>3</v>
      </c>
      <c r="C200" t="s">
        <v>53</v>
      </c>
      <c r="D200">
        <v>1.03</v>
      </c>
      <c r="E200">
        <v>262</v>
      </c>
    </row>
    <row r="201" spans="1:5" x14ac:dyDescent="0.2">
      <c r="A201" t="s">
        <v>209</v>
      </c>
      <c r="B201" t="s">
        <v>3</v>
      </c>
      <c r="C201" t="s">
        <v>53</v>
      </c>
      <c r="D201">
        <v>1.1499999999999999</v>
      </c>
      <c r="E201">
        <v>338</v>
      </c>
    </row>
    <row r="202" spans="1:5" x14ac:dyDescent="0.2">
      <c r="A202" t="s">
        <v>210</v>
      </c>
      <c r="B202" t="s">
        <v>3</v>
      </c>
      <c r="C202" t="s">
        <v>53</v>
      </c>
      <c r="D202">
        <v>0.85</v>
      </c>
      <c r="E202">
        <v>148</v>
      </c>
    </row>
    <row r="203" spans="1:5" x14ac:dyDescent="0.2">
      <c r="A203" t="s">
        <v>211</v>
      </c>
      <c r="B203" t="s">
        <v>3</v>
      </c>
      <c r="C203" t="s">
        <v>53</v>
      </c>
      <c r="D203">
        <v>1.1599999999999999</v>
      </c>
      <c r="E203">
        <v>344</v>
      </c>
    </row>
    <row r="204" spans="1:5" x14ac:dyDescent="0.2">
      <c r="A204" t="s">
        <v>212</v>
      </c>
      <c r="B204" t="s">
        <v>3</v>
      </c>
      <c r="C204" t="s">
        <v>53</v>
      </c>
      <c r="D204">
        <v>1</v>
      </c>
      <c r="E204">
        <v>243</v>
      </c>
    </row>
    <row r="205" spans="1:5" x14ac:dyDescent="0.2">
      <c r="A205" t="s">
        <v>213</v>
      </c>
      <c r="B205" t="s">
        <v>3</v>
      </c>
      <c r="C205" t="s">
        <v>53</v>
      </c>
      <c r="D205">
        <v>1.0900000000000001</v>
      </c>
      <c r="E205">
        <v>300</v>
      </c>
    </row>
    <row r="206" spans="1:5" x14ac:dyDescent="0.2">
      <c r="A206" t="s">
        <v>214</v>
      </c>
      <c r="B206" t="s">
        <v>3</v>
      </c>
      <c r="C206" t="s">
        <v>53</v>
      </c>
      <c r="D206">
        <v>1.1299999999999999</v>
      </c>
      <c r="E206">
        <v>325</v>
      </c>
    </row>
    <row r="207" spans="1:5" x14ac:dyDescent="0.2">
      <c r="A207" t="s">
        <v>215</v>
      </c>
      <c r="B207" t="s">
        <v>3</v>
      </c>
      <c r="C207" t="s">
        <v>53</v>
      </c>
      <c r="D207">
        <v>1.1000000000000001</v>
      </c>
      <c r="E207">
        <v>306</v>
      </c>
    </row>
    <row r="208" spans="1:5" x14ac:dyDescent="0.2">
      <c r="A208" t="s">
        <v>216</v>
      </c>
      <c r="B208" t="s">
        <v>3</v>
      </c>
      <c r="C208" t="s">
        <v>53</v>
      </c>
      <c r="D208">
        <v>1.05</v>
      </c>
      <c r="E208">
        <v>275</v>
      </c>
    </row>
    <row r="209" spans="1:5" x14ac:dyDescent="0.2">
      <c r="A209" t="s">
        <v>217</v>
      </c>
      <c r="B209" t="s">
        <v>3</v>
      </c>
      <c r="C209" t="s">
        <v>53</v>
      </c>
      <c r="D209">
        <v>1.28</v>
      </c>
      <c r="E209">
        <v>420</v>
      </c>
    </row>
    <row r="210" spans="1:5" x14ac:dyDescent="0.2">
      <c r="A210" t="s">
        <v>218</v>
      </c>
      <c r="B210" t="s">
        <v>3</v>
      </c>
      <c r="C210" t="s">
        <v>53</v>
      </c>
      <c r="D210">
        <v>1.18</v>
      </c>
      <c r="E210">
        <v>357</v>
      </c>
    </row>
    <row r="211" spans="1:5" x14ac:dyDescent="0.2">
      <c r="A211" t="s">
        <v>219</v>
      </c>
      <c r="B211" t="s">
        <v>3</v>
      </c>
      <c r="C211" t="s">
        <v>2</v>
      </c>
      <c r="D211">
        <v>1.1000000000000001</v>
      </c>
      <c r="E211">
        <v>306</v>
      </c>
    </row>
    <row r="212" spans="1:5" x14ac:dyDescent="0.2">
      <c r="A212" t="s">
        <v>220</v>
      </c>
      <c r="B212" t="s">
        <v>3</v>
      </c>
      <c r="C212" t="s">
        <v>2</v>
      </c>
      <c r="D212">
        <v>1.1399999999999999</v>
      </c>
      <c r="E212">
        <v>332</v>
      </c>
    </row>
    <row r="213" spans="1:5" x14ac:dyDescent="0.2">
      <c r="A213" t="s">
        <v>221</v>
      </c>
      <c r="B213" t="s">
        <v>3</v>
      </c>
      <c r="C213" t="s">
        <v>2</v>
      </c>
      <c r="D213">
        <v>1.27</v>
      </c>
      <c r="E213">
        <v>414</v>
      </c>
    </row>
    <row r="214" spans="1:5" x14ac:dyDescent="0.2">
      <c r="A214" t="s">
        <v>222</v>
      </c>
      <c r="B214" t="s">
        <v>3</v>
      </c>
      <c r="C214" t="s">
        <v>2</v>
      </c>
      <c r="D214">
        <v>1.05</v>
      </c>
      <c r="E214">
        <v>275</v>
      </c>
    </row>
    <row r="215" spans="1:5" x14ac:dyDescent="0.2">
      <c r="A215" t="s">
        <v>223</v>
      </c>
      <c r="B215" t="s">
        <v>3</v>
      </c>
      <c r="C215" t="s">
        <v>2</v>
      </c>
      <c r="D215">
        <v>1.23</v>
      </c>
      <c r="E215">
        <v>389</v>
      </c>
    </row>
    <row r="216" spans="1:5" x14ac:dyDescent="0.2">
      <c r="A216" t="s">
        <v>224</v>
      </c>
      <c r="B216" t="s">
        <v>3</v>
      </c>
      <c r="C216" t="s">
        <v>2</v>
      </c>
      <c r="D216">
        <v>0.99</v>
      </c>
      <c r="E216">
        <v>236</v>
      </c>
    </row>
    <row r="217" spans="1:5" x14ac:dyDescent="0.2">
      <c r="A217" t="s">
        <v>225</v>
      </c>
      <c r="B217" t="s">
        <v>3</v>
      </c>
      <c r="C217" t="s">
        <v>2</v>
      </c>
      <c r="D217">
        <v>1.1000000000000001</v>
      </c>
      <c r="E217">
        <v>306</v>
      </c>
    </row>
    <row r="218" spans="1:5" x14ac:dyDescent="0.2">
      <c r="A218" t="s">
        <v>226</v>
      </c>
      <c r="B218" t="s">
        <v>3</v>
      </c>
      <c r="C218" t="s">
        <v>2</v>
      </c>
      <c r="D218">
        <v>1.1200000000000001</v>
      </c>
      <c r="E218">
        <v>319</v>
      </c>
    </row>
    <row r="219" spans="1:5" x14ac:dyDescent="0.2">
      <c r="A219" t="s">
        <v>227</v>
      </c>
      <c r="B219" t="s">
        <v>3</v>
      </c>
      <c r="C219" t="s">
        <v>2</v>
      </c>
      <c r="D219">
        <v>1.1299999999999999</v>
      </c>
      <c r="E219">
        <v>325</v>
      </c>
    </row>
    <row r="220" spans="1:5" x14ac:dyDescent="0.2">
      <c r="A220" t="s">
        <v>228</v>
      </c>
      <c r="B220" t="s">
        <v>3</v>
      </c>
      <c r="C220" t="s">
        <v>2</v>
      </c>
      <c r="D220">
        <v>1.18</v>
      </c>
      <c r="E220">
        <v>357</v>
      </c>
    </row>
    <row r="221" spans="1:5" x14ac:dyDescent="0.2">
      <c r="A221" t="s">
        <v>229</v>
      </c>
      <c r="B221" t="s">
        <v>3</v>
      </c>
      <c r="C221" t="s">
        <v>2</v>
      </c>
      <c r="D221">
        <v>1.21</v>
      </c>
      <c r="E221">
        <v>376</v>
      </c>
    </row>
    <row r="222" spans="1:5" x14ac:dyDescent="0.2">
      <c r="A222" t="s">
        <v>230</v>
      </c>
      <c r="B222" t="s">
        <v>3</v>
      </c>
      <c r="C222" t="s">
        <v>2</v>
      </c>
      <c r="D222">
        <v>1.04</v>
      </c>
      <c r="E222">
        <v>268</v>
      </c>
    </row>
    <row r="223" spans="1:5" x14ac:dyDescent="0.2">
      <c r="A223" t="s">
        <v>231</v>
      </c>
      <c r="B223" t="s">
        <v>3</v>
      </c>
      <c r="C223" t="s">
        <v>2</v>
      </c>
      <c r="D223">
        <v>1.24</v>
      </c>
      <c r="E223">
        <v>395</v>
      </c>
    </row>
    <row r="224" spans="1:5" x14ac:dyDescent="0.2">
      <c r="A224" t="s">
        <v>232</v>
      </c>
      <c r="B224" t="s">
        <v>3</v>
      </c>
      <c r="C224" t="s">
        <v>2</v>
      </c>
      <c r="D224">
        <v>0.91</v>
      </c>
      <c r="E224">
        <v>186</v>
      </c>
    </row>
    <row r="225" spans="1:5" x14ac:dyDescent="0.2">
      <c r="A225" t="s">
        <v>233</v>
      </c>
      <c r="B225" t="s">
        <v>3</v>
      </c>
      <c r="C225" t="s">
        <v>2</v>
      </c>
      <c r="D225">
        <v>1.04</v>
      </c>
      <c r="E225">
        <v>268</v>
      </c>
    </row>
    <row r="226" spans="1:5" x14ac:dyDescent="0.2">
      <c r="A226" t="s">
        <v>234</v>
      </c>
      <c r="B226" t="s">
        <v>3</v>
      </c>
      <c r="C226" t="s">
        <v>2</v>
      </c>
      <c r="D226">
        <v>1.1100000000000001</v>
      </c>
      <c r="E226">
        <v>313</v>
      </c>
    </row>
    <row r="227" spans="1:5" x14ac:dyDescent="0.2">
      <c r="A227" t="s">
        <v>235</v>
      </c>
      <c r="B227" t="s">
        <v>3</v>
      </c>
      <c r="C227" t="s">
        <v>2</v>
      </c>
      <c r="D227">
        <v>1.07</v>
      </c>
      <c r="E227">
        <v>287</v>
      </c>
    </row>
    <row r="228" spans="1:5" x14ac:dyDescent="0.2">
      <c r="A228" t="s">
        <v>236</v>
      </c>
      <c r="B228" t="s">
        <v>3</v>
      </c>
      <c r="C228" t="s">
        <v>2</v>
      </c>
      <c r="D228">
        <v>1.23</v>
      </c>
      <c r="E228">
        <v>389</v>
      </c>
    </row>
    <row r="229" spans="1:5" x14ac:dyDescent="0.2">
      <c r="A229" t="s">
        <v>237</v>
      </c>
      <c r="B229" t="s">
        <v>3</v>
      </c>
      <c r="C229" t="s">
        <v>2</v>
      </c>
      <c r="D229">
        <v>1.25</v>
      </c>
      <c r="E229">
        <v>401</v>
      </c>
    </row>
    <row r="230" spans="1:5" x14ac:dyDescent="0.2">
      <c r="A230" t="s">
        <v>238</v>
      </c>
      <c r="B230" t="s">
        <v>3</v>
      </c>
      <c r="C230" t="s">
        <v>2</v>
      </c>
      <c r="D230">
        <v>1.04</v>
      </c>
      <c r="E230">
        <v>268</v>
      </c>
    </row>
    <row r="231" spans="1:5" x14ac:dyDescent="0.2">
      <c r="A231" t="s">
        <v>239</v>
      </c>
      <c r="B231" t="s">
        <v>3</v>
      </c>
      <c r="C231" t="s">
        <v>2</v>
      </c>
      <c r="D231">
        <v>1.1200000000000001</v>
      </c>
      <c r="E231">
        <v>319</v>
      </c>
    </row>
    <row r="232" spans="1:5" x14ac:dyDescent="0.2">
      <c r="A232" t="s">
        <v>240</v>
      </c>
      <c r="B232" t="s">
        <v>3</v>
      </c>
      <c r="C232" t="s">
        <v>2</v>
      </c>
      <c r="D232">
        <v>1.08</v>
      </c>
      <c r="E232">
        <v>294</v>
      </c>
    </row>
    <row r="233" spans="1:5" x14ac:dyDescent="0.2">
      <c r="A233" t="s">
        <v>241</v>
      </c>
      <c r="B233" t="s">
        <v>3</v>
      </c>
      <c r="C233" t="s">
        <v>91</v>
      </c>
      <c r="D233">
        <v>1.1499999999999999</v>
      </c>
      <c r="E233">
        <v>338</v>
      </c>
    </row>
    <row r="234" spans="1:5" x14ac:dyDescent="0.2">
      <c r="A234" t="s">
        <v>242</v>
      </c>
      <c r="B234" t="s">
        <v>3</v>
      </c>
      <c r="C234" t="s">
        <v>91</v>
      </c>
      <c r="D234">
        <v>1.1200000000000001</v>
      </c>
      <c r="E234">
        <v>319</v>
      </c>
    </row>
    <row r="235" spans="1:5" x14ac:dyDescent="0.2">
      <c r="A235" t="s">
        <v>243</v>
      </c>
      <c r="B235" t="s">
        <v>3</v>
      </c>
      <c r="C235" t="s">
        <v>91</v>
      </c>
      <c r="D235">
        <v>1.17</v>
      </c>
      <c r="E235">
        <v>351</v>
      </c>
    </row>
    <row r="236" spans="1:5" x14ac:dyDescent="0.2">
      <c r="A236" t="s">
        <v>244</v>
      </c>
      <c r="B236" t="s">
        <v>3</v>
      </c>
      <c r="C236" t="s">
        <v>91</v>
      </c>
      <c r="D236">
        <v>1.04</v>
      </c>
      <c r="E236">
        <v>268</v>
      </c>
    </row>
    <row r="237" spans="1:5" x14ac:dyDescent="0.2">
      <c r="A237" t="s">
        <v>245</v>
      </c>
      <c r="B237" t="s">
        <v>3</v>
      </c>
      <c r="C237" t="s">
        <v>91</v>
      </c>
      <c r="D237">
        <v>1.23</v>
      </c>
      <c r="E237">
        <v>389</v>
      </c>
    </row>
    <row r="238" spans="1:5" x14ac:dyDescent="0.2">
      <c r="A238" t="s">
        <v>246</v>
      </c>
      <c r="B238" t="s">
        <v>3</v>
      </c>
      <c r="C238" t="s">
        <v>91</v>
      </c>
      <c r="D238">
        <v>1.22</v>
      </c>
      <c r="E238">
        <v>382</v>
      </c>
    </row>
    <row r="239" spans="1:5" x14ac:dyDescent="0.2">
      <c r="A239" t="s">
        <v>247</v>
      </c>
      <c r="B239" t="s">
        <v>3</v>
      </c>
      <c r="C239" t="s">
        <v>91</v>
      </c>
      <c r="D239">
        <v>1.1299999999999999</v>
      </c>
      <c r="E239">
        <v>325</v>
      </c>
    </row>
    <row r="240" spans="1:5" x14ac:dyDescent="0.2">
      <c r="A240" t="s">
        <v>248</v>
      </c>
      <c r="B240" t="s">
        <v>3</v>
      </c>
      <c r="C240" t="s">
        <v>91</v>
      </c>
      <c r="D240">
        <v>1.1499999999999999</v>
      </c>
      <c r="E240">
        <v>338</v>
      </c>
    </row>
    <row r="241" spans="1:5" x14ac:dyDescent="0.2">
      <c r="A241" t="s">
        <v>249</v>
      </c>
      <c r="B241" t="s">
        <v>3</v>
      </c>
      <c r="C241" t="s">
        <v>91</v>
      </c>
      <c r="D241" t="s">
        <v>28</v>
      </c>
      <c r="E241" t="s">
        <v>28</v>
      </c>
    </row>
    <row r="242" spans="1:5" x14ac:dyDescent="0.2">
      <c r="A242" t="s">
        <v>250</v>
      </c>
      <c r="B242" t="s">
        <v>3</v>
      </c>
      <c r="C242" t="s">
        <v>91</v>
      </c>
      <c r="D242">
        <v>1.27</v>
      </c>
      <c r="E242">
        <v>414</v>
      </c>
    </row>
    <row r="243" spans="1:5" x14ac:dyDescent="0.2">
      <c r="A243" t="s">
        <v>251</v>
      </c>
      <c r="B243" t="s">
        <v>3</v>
      </c>
      <c r="C243" t="s">
        <v>91</v>
      </c>
      <c r="D243">
        <v>0.96</v>
      </c>
      <c r="E243">
        <v>217</v>
      </c>
    </row>
    <row r="244" spans="1:5" x14ac:dyDescent="0.2">
      <c r="A244" t="s">
        <v>252</v>
      </c>
      <c r="B244" t="s">
        <v>3</v>
      </c>
      <c r="C244" t="s">
        <v>91</v>
      </c>
      <c r="D244">
        <v>1.33</v>
      </c>
      <c r="E244">
        <v>452</v>
      </c>
    </row>
    <row r="245" spans="1:5" x14ac:dyDescent="0.2">
      <c r="A245" t="s">
        <v>253</v>
      </c>
      <c r="B245" t="s">
        <v>3</v>
      </c>
      <c r="C245" t="s">
        <v>91</v>
      </c>
      <c r="D245">
        <v>1.1399999999999999</v>
      </c>
      <c r="E245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C269-3793-204B-91A3-17426FF5DC05}">
  <dimension ref="A2:F86"/>
  <sheetViews>
    <sheetView workbookViewId="0">
      <selection activeCell="F2" sqref="F2:F6"/>
    </sheetView>
  </sheetViews>
  <sheetFormatPr baseColWidth="10" defaultRowHeight="16" x14ac:dyDescent="0.2"/>
  <cols>
    <col min="1" max="1" width="12" bestFit="1" customWidth="1"/>
    <col min="2" max="3" width="18.1640625" bestFit="1" customWidth="1"/>
    <col min="6" max="6" width="40" bestFit="1" customWidth="1"/>
  </cols>
  <sheetData>
    <row r="2" spans="1:6" x14ac:dyDescent="0.2">
      <c r="A2" t="s">
        <v>4</v>
      </c>
      <c r="B2" t="s">
        <v>0</v>
      </c>
      <c r="C2" t="s">
        <v>1</v>
      </c>
      <c r="D2" t="s">
        <v>256</v>
      </c>
      <c r="F2" s="7" t="s">
        <v>294</v>
      </c>
    </row>
    <row r="3" spans="1:6" x14ac:dyDescent="0.2">
      <c r="A3" t="s">
        <v>173</v>
      </c>
      <c r="B3" t="s">
        <v>257</v>
      </c>
      <c r="C3" t="s">
        <v>3</v>
      </c>
      <c r="D3">
        <v>507.83138769999999</v>
      </c>
      <c r="F3" t="s">
        <v>290</v>
      </c>
    </row>
    <row r="4" spans="1:6" x14ac:dyDescent="0.2">
      <c r="A4" t="s">
        <v>174</v>
      </c>
      <c r="B4" t="s">
        <v>257</v>
      </c>
      <c r="C4" t="s">
        <v>3</v>
      </c>
      <c r="D4">
        <v>433.63516770000001</v>
      </c>
      <c r="F4" t="s">
        <v>291</v>
      </c>
    </row>
    <row r="5" spans="1:6" x14ac:dyDescent="0.2">
      <c r="A5" t="s">
        <v>175</v>
      </c>
      <c r="B5" t="s">
        <v>257</v>
      </c>
      <c r="C5" t="s">
        <v>3</v>
      </c>
      <c r="D5">
        <v>559.63336330000004</v>
      </c>
      <c r="F5" t="s">
        <v>292</v>
      </c>
    </row>
    <row r="6" spans="1:6" x14ac:dyDescent="0.2">
      <c r="A6" t="s">
        <v>176</v>
      </c>
      <c r="B6" t="s">
        <v>257</v>
      </c>
      <c r="C6" t="s">
        <v>3</v>
      </c>
      <c r="D6">
        <v>479.51028739999998</v>
      </c>
      <c r="F6" t="s">
        <v>293</v>
      </c>
    </row>
    <row r="7" spans="1:6" ht="34" x14ac:dyDescent="0.2">
      <c r="A7" t="s">
        <v>177</v>
      </c>
      <c r="B7" t="s">
        <v>257</v>
      </c>
      <c r="C7" t="s">
        <v>3</v>
      </c>
      <c r="D7">
        <v>594.43359969999995</v>
      </c>
      <c r="F7" s="8" t="s">
        <v>303</v>
      </c>
    </row>
    <row r="8" spans="1:6" x14ac:dyDescent="0.2">
      <c r="A8" t="s">
        <v>178</v>
      </c>
      <c r="B8" t="s">
        <v>257</v>
      </c>
      <c r="C8" t="s">
        <v>3</v>
      </c>
      <c r="D8">
        <v>615.6833421</v>
      </c>
    </row>
    <row r="9" spans="1:6" x14ac:dyDescent="0.2">
      <c r="A9" t="s">
        <v>179</v>
      </c>
      <c r="B9" t="s">
        <v>257</v>
      </c>
      <c r="C9" t="s">
        <v>3</v>
      </c>
      <c r="D9">
        <v>449.97239960000002</v>
      </c>
    </row>
    <row r="10" spans="1:6" x14ac:dyDescent="0.2">
      <c r="A10" t="s">
        <v>180</v>
      </c>
      <c r="B10" t="s">
        <v>257</v>
      </c>
      <c r="C10" t="s">
        <v>3</v>
      </c>
      <c r="D10">
        <v>688.93239730000005</v>
      </c>
    </row>
    <row r="11" spans="1:6" x14ac:dyDescent="0.2">
      <c r="A11" t="s">
        <v>195</v>
      </c>
      <c r="B11" t="s">
        <v>257</v>
      </c>
      <c r="C11" t="s">
        <v>53</v>
      </c>
      <c r="D11">
        <v>635.93368469999996</v>
      </c>
    </row>
    <row r="12" spans="1:6" x14ac:dyDescent="0.2">
      <c r="A12" t="s">
        <v>196</v>
      </c>
      <c r="B12" t="s">
        <v>257</v>
      </c>
      <c r="C12" t="s">
        <v>53</v>
      </c>
      <c r="D12">
        <v>486.51754039999997</v>
      </c>
    </row>
    <row r="13" spans="1:6" x14ac:dyDescent="0.2">
      <c r="A13" t="s">
        <v>197</v>
      </c>
      <c r="B13" t="s">
        <v>257</v>
      </c>
      <c r="C13" t="s">
        <v>53</v>
      </c>
      <c r="D13">
        <v>575.58168469999998</v>
      </c>
    </row>
    <row r="14" spans="1:6" x14ac:dyDescent="0.2">
      <c r="A14" t="s">
        <v>198</v>
      </c>
      <c r="B14" t="s">
        <v>257</v>
      </c>
      <c r="C14" t="s">
        <v>53</v>
      </c>
      <c r="D14">
        <v>806.25122060000001</v>
      </c>
    </row>
    <row r="15" spans="1:6" x14ac:dyDescent="0.2">
      <c r="A15" t="s">
        <v>199</v>
      </c>
      <c r="B15" t="s">
        <v>257</v>
      </c>
      <c r="C15" t="s">
        <v>53</v>
      </c>
      <c r="D15">
        <v>325.26902619999998</v>
      </c>
    </row>
    <row r="16" spans="1:6" x14ac:dyDescent="0.2">
      <c r="A16" t="s">
        <v>200</v>
      </c>
      <c r="B16" t="s">
        <v>257</v>
      </c>
      <c r="C16" t="s">
        <v>53</v>
      </c>
      <c r="D16">
        <v>525.40749100000005</v>
      </c>
    </row>
    <row r="17" spans="1:4" x14ac:dyDescent="0.2">
      <c r="A17" t="s">
        <v>201</v>
      </c>
      <c r="B17" t="s">
        <v>257</v>
      </c>
      <c r="C17" t="s">
        <v>53</v>
      </c>
      <c r="D17">
        <v>797.57230379999999</v>
      </c>
    </row>
    <row r="18" spans="1:4" x14ac:dyDescent="0.2">
      <c r="A18" t="s">
        <v>202</v>
      </c>
      <c r="B18" t="s">
        <v>257</v>
      </c>
      <c r="C18" t="s">
        <v>53</v>
      </c>
      <c r="D18">
        <v>703.10523550000005</v>
      </c>
    </row>
    <row r="19" spans="1:4" x14ac:dyDescent="0.2">
      <c r="A19" t="s">
        <v>219</v>
      </c>
      <c r="B19" t="s">
        <v>257</v>
      </c>
      <c r="C19" t="s">
        <v>2</v>
      </c>
      <c r="D19">
        <v>581.62170400000002</v>
      </c>
    </row>
    <row r="20" spans="1:4" x14ac:dyDescent="0.2">
      <c r="A20" t="s">
        <v>220</v>
      </c>
      <c r="B20" t="s">
        <v>257</v>
      </c>
      <c r="C20" t="s">
        <v>2</v>
      </c>
      <c r="D20">
        <v>954.21405270000002</v>
      </c>
    </row>
    <row r="21" spans="1:4" x14ac:dyDescent="0.2">
      <c r="A21" t="s">
        <v>221</v>
      </c>
      <c r="B21" t="s">
        <v>257</v>
      </c>
      <c r="C21" t="s">
        <v>2</v>
      </c>
      <c r="D21">
        <v>980.56025709999994</v>
      </c>
    </row>
    <row r="22" spans="1:4" x14ac:dyDescent="0.2">
      <c r="A22" t="s">
        <v>222</v>
      </c>
      <c r="B22" t="s">
        <v>257</v>
      </c>
      <c r="C22" t="s">
        <v>2</v>
      </c>
      <c r="D22">
        <v>579.70860149999999</v>
      </c>
    </row>
    <row r="23" spans="1:4" x14ac:dyDescent="0.2">
      <c r="A23" t="s">
        <v>223</v>
      </c>
      <c r="B23" t="s">
        <v>257</v>
      </c>
      <c r="C23" t="s">
        <v>2</v>
      </c>
      <c r="D23">
        <v>732.07443430000001</v>
      </c>
    </row>
    <row r="24" spans="1:4" x14ac:dyDescent="0.2">
      <c r="A24" t="s">
        <v>224</v>
      </c>
      <c r="B24" t="s">
        <v>257</v>
      </c>
      <c r="C24" t="s">
        <v>2</v>
      </c>
      <c r="D24">
        <v>504.78650090000002</v>
      </c>
    </row>
    <row r="25" spans="1:4" x14ac:dyDescent="0.2">
      <c r="A25" t="s">
        <v>225</v>
      </c>
      <c r="B25" t="s">
        <v>257</v>
      </c>
      <c r="C25" t="s">
        <v>2</v>
      </c>
      <c r="D25">
        <v>804.92943379999997</v>
      </c>
    </row>
    <row r="26" spans="1:4" x14ac:dyDescent="0.2">
      <c r="A26" t="s">
        <v>226</v>
      </c>
      <c r="B26" t="s">
        <v>257</v>
      </c>
      <c r="C26" t="s">
        <v>2</v>
      </c>
      <c r="D26">
        <v>530.1154808</v>
      </c>
    </row>
    <row r="27" spans="1:4" x14ac:dyDescent="0.2">
      <c r="A27" t="s">
        <v>241</v>
      </c>
      <c r="B27" t="s">
        <v>257</v>
      </c>
      <c r="C27" t="s">
        <v>91</v>
      </c>
      <c r="D27">
        <v>695.96327159999998</v>
      </c>
    </row>
    <row r="28" spans="1:4" x14ac:dyDescent="0.2">
      <c r="A28" t="s">
        <v>242</v>
      </c>
      <c r="B28" t="s">
        <v>257</v>
      </c>
      <c r="C28" t="s">
        <v>91</v>
      </c>
      <c r="D28">
        <v>389.73350140000002</v>
      </c>
    </row>
    <row r="29" spans="1:4" x14ac:dyDescent="0.2">
      <c r="A29" t="s">
        <v>243</v>
      </c>
      <c r="B29" t="s">
        <v>257</v>
      </c>
      <c r="C29" t="s">
        <v>91</v>
      </c>
      <c r="D29">
        <v>859.44116940000004</v>
      </c>
    </row>
    <row r="30" spans="1:4" x14ac:dyDescent="0.2">
      <c r="A30" t="s">
        <v>244</v>
      </c>
      <c r="B30" t="s">
        <v>257</v>
      </c>
      <c r="C30" t="s">
        <v>91</v>
      </c>
      <c r="D30">
        <v>722.82877059999998</v>
      </c>
    </row>
    <row r="31" spans="1:4" x14ac:dyDescent="0.2">
      <c r="A31" t="s">
        <v>29</v>
      </c>
      <c r="B31" t="s">
        <v>258</v>
      </c>
      <c r="C31" t="s">
        <v>53</v>
      </c>
      <c r="D31">
        <v>163.24576819999999</v>
      </c>
    </row>
    <row r="32" spans="1:4" x14ac:dyDescent="0.2">
      <c r="A32" t="s">
        <v>30</v>
      </c>
      <c r="B32" t="s">
        <v>258</v>
      </c>
      <c r="C32" t="s">
        <v>53</v>
      </c>
      <c r="D32">
        <v>130.85897499999999</v>
      </c>
    </row>
    <row r="33" spans="1:4" x14ac:dyDescent="0.2">
      <c r="A33" t="s">
        <v>31</v>
      </c>
      <c r="B33" t="s">
        <v>258</v>
      </c>
      <c r="C33" t="s">
        <v>53</v>
      </c>
      <c r="D33">
        <v>155.00606529999999</v>
      </c>
    </row>
    <row r="34" spans="1:4" x14ac:dyDescent="0.2">
      <c r="A34" t="s">
        <v>32</v>
      </c>
      <c r="B34" t="s">
        <v>258</v>
      </c>
      <c r="C34" t="s">
        <v>53</v>
      </c>
      <c r="D34">
        <v>343.56351810000001</v>
      </c>
    </row>
    <row r="35" spans="1:4" x14ac:dyDescent="0.2">
      <c r="A35" t="s">
        <v>33</v>
      </c>
      <c r="B35" t="s">
        <v>258</v>
      </c>
      <c r="C35" t="s">
        <v>53</v>
      </c>
      <c r="D35">
        <v>116.4297466</v>
      </c>
    </row>
    <row r="36" spans="1:4" x14ac:dyDescent="0.2">
      <c r="A36" t="s">
        <v>34</v>
      </c>
      <c r="B36" t="s">
        <v>258</v>
      </c>
      <c r="C36" t="s">
        <v>53</v>
      </c>
      <c r="D36">
        <v>68.643858410000007</v>
      </c>
    </row>
    <row r="37" spans="1:4" x14ac:dyDescent="0.2">
      <c r="A37" t="s">
        <v>35</v>
      </c>
      <c r="B37" t="s">
        <v>258</v>
      </c>
      <c r="C37" t="s">
        <v>53</v>
      </c>
      <c r="D37">
        <v>253.02698509999999</v>
      </c>
    </row>
    <row r="38" spans="1:4" x14ac:dyDescent="0.2">
      <c r="A38" t="s">
        <v>36</v>
      </c>
      <c r="B38" t="s">
        <v>258</v>
      </c>
      <c r="C38" t="s">
        <v>53</v>
      </c>
      <c r="D38">
        <v>222.31186500000001</v>
      </c>
    </row>
    <row r="39" spans="1:4" x14ac:dyDescent="0.2">
      <c r="A39" t="s">
        <v>54</v>
      </c>
      <c r="B39" t="s">
        <v>258</v>
      </c>
      <c r="C39" t="s">
        <v>2</v>
      </c>
      <c r="D39">
        <v>176.3469078</v>
      </c>
    </row>
    <row r="40" spans="1:4" x14ac:dyDescent="0.2">
      <c r="A40" t="s">
        <v>55</v>
      </c>
      <c r="B40" t="s">
        <v>258</v>
      </c>
      <c r="C40" t="s">
        <v>2</v>
      </c>
      <c r="D40">
        <v>159.16483160000001</v>
      </c>
    </row>
    <row r="41" spans="1:4" x14ac:dyDescent="0.2">
      <c r="A41" t="s">
        <v>56</v>
      </c>
      <c r="B41" t="s">
        <v>258</v>
      </c>
      <c r="C41" t="s">
        <v>2</v>
      </c>
      <c r="D41">
        <v>241.61031410000001</v>
      </c>
    </row>
    <row r="42" spans="1:4" x14ac:dyDescent="0.2">
      <c r="A42" t="s">
        <v>57</v>
      </c>
      <c r="B42" t="s">
        <v>258</v>
      </c>
      <c r="C42" t="s">
        <v>2</v>
      </c>
      <c r="D42">
        <v>434.02495269999997</v>
      </c>
    </row>
    <row r="43" spans="1:4" x14ac:dyDescent="0.2">
      <c r="A43" t="s">
        <v>58</v>
      </c>
      <c r="B43" t="s">
        <v>258</v>
      </c>
      <c r="C43" t="s">
        <v>2</v>
      </c>
      <c r="D43">
        <v>92.555650740000004</v>
      </c>
    </row>
    <row r="44" spans="1:4" x14ac:dyDescent="0.2">
      <c r="A44" t="s">
        <v>59</v>
      </c>
      <c r="B44" t="s">
        <v>258</v>
      </c>
      <c r="C44" t="s">
        <v>2</v>
      </c>
      <c r="D44">
        <v>192.35140279999999</v>
      </c>
    </row>
    <row r="45" spans="1:4" x14ac:dyDescent="0.2">
      <c r="A45" t="s">
        <v>60</v>
      </c>
      <c r="B45" t="s">
        <v>258</v>
      </c>
      <c r="C45" t="s">
        <v>2</v>
      </c>
      <c r="D45">
        <v>400.84958119999999</v>
      </c>
    </row>
    <row r="46" spans="1:4" x14ac:dyDescent="0.2">
      <c r="A46" t="s">
        <v>61</v>
      </c>
      <c r="B46" t="s">
        <v>258</v>
      </c>
      <c r="C46" t="s">
        <v>2</v>
      </c>
      <c r="D46">
        <v>120.2800869</v>
      </c>
    </row>
    <row r="47" spans="1:4" x14ac:dyDescent="0.2">
      <c r="A47" t="s">
        <v>5</v>
      </c>
      <c r="B47" t="s">
        <v>258</v>
      </c>
      <c r="C47" t="s">
        <v>3</v>
      </c>
      <c r="D47">
        <v>179.08840739999999</v>
      </c>
    </row>
    <row r="48" spans="1:4" x14ac:dyDescent="0.2">
      <c r="A48" t="s">
        <v>6</v>
      </c>
      <c r="B48" t="s">
        <v>258</v>
      </c>
      <c r="C48" t="s">
        <v>3</v>
      </c>
      <c r="D48">
        <v>334.8450512</v>
      </c>
    </row>
    <row r="49" spans="1:4" x14ac:dyDescent="0.2">
      <c r="A49" t="s">
        <v>7</v>
      </c>
      <c r="B49" t="s">
        <v>258</v>
      </c>
      <c r="C49" t="s">
        <v>3</v>
      </c>
      <c r="D49">
        <v>358.79197670000002</v>
      </c>
    </row>
    <row r="50" spans="1:4" x14ac:dyDescent="0.2">
      <c r="A50" t="s">
        <v>8</v>
      </c>
      <c r="B50" t="s">
        <v>258</v>
      </c>
      <c r="C50" t="s">
        <v>3</v>
      </c>
      <c r="D50">
        <v>190.24349100000001</v>
      </c>
    </row>
    <row r="51" spans="1:4" x14ac:dyDescent="0.2">
      <c r="A51" t="s">
        <v>9</v>
      </c>
      <c r="B51" t="s">
        <v>258</v>
      </c>
      <c r="C51" t="s">
        <v>3</v>
      </c>
      <c r="D51">
        <v>185.7814391</v>
      </c>
    </row>
    <row r="52" spans="1:4" x14ac:dyDescent="0.2">
      <c r="A52" t="s">
        <v>10</v>
      </c>
      <c r="B52" t="s">
        <v>258</v>
      </c>
      <c r="C52" t="s">
        <v>3</v>
      </c>
      <c r="D52">
        <v>262.82693690000002</v>
      </c>
    </row>
    <row r="53" spans="1:4" x14ac:dyDescent="0.2">
      <c r="A53" t="s">
        <v>11</v>
      </c>
      <c r="B53" t="s">
        <v>258</v>
      </c>
      <c r="C53" t="s">
        <v>3</v>
      </c>
      <c r="D53">
        <v>295.50643330000003</v>
      </c>
    </row>
    <row r="54" spans="1:4" x14ac:dyDescent="0.2">
      <c r="A54" t="s">
        <v>12</v>
      </c>
      <c r="B54" t="s">
        <v>258</v>
      </c>
      <c r="C54" t="s">
        <v>3</v>
      </c>
      <c r="D54">
        <v>289.70355009999997</v>
      </c>
    </row>
    <row r="55" spans="1:4" x14ac:dyDescent="0.2">
      <c r="A55" t="s">
        <v>78</v>
      </c>
      <c r="B55" t="s">
        <v>258</v>
      </c>
      <c r="C55" t="s">
        <v>91</v>
      </c>
      <c r="D55">
        <v>487.37461239999999</v>
      </c>
    </row>
    <row r="56" spans="1:4" x14ac:dyDescent="0.2">
      <c r="A56" t="s">
        <v>79</v>
      </c>
      <c r="B56" t="s">
        <v>258</v>
      </c>
      <c r="C56" t="s">
        <v>91</v>
      </c>
      <c r="D56">
        <v>304.42304789999997</v>
      </c>
    </row>
    <row r="57" spans="1:4" x14ac:dyDescent="0.2">
      <c r="A57" t="s">
        <v>80</v>
      </c>
      <c r="B57" t="s">
        <v>258</v>
      </c>
      <c r="C57" t="s">
        <v>91</v>
      </c>
      <c r="D57">
        <v>619.17290600000001</v>
      </c>
    </row>
    <row r="58" spans="1:4" x14ac:dyDescent="0.2">
      <c r="A58" t="s">
        <v>81</v>
      </c>
      <c r="B58" t="s">
        <v>258</v>
      </c>
      <c r="C58" t="s">
        <v>91</v>
      </c>
      <c r="D58">
        <v>441.06153640000002</v>
      </c>
    </row>
    <row r="59" spans="1:4" x14ac:dyDescent="0.2">
      <c r="A59" t="s">
        <v>138</v>
      </c>
      <c r="B59" t="s">
        <v>259</v>
      </c>
      <c r="C59" t="s">
        <v>2</v>
      </c>
      <c r="D59">
        <v>456.47873529999998</v>
      </c>
    </row>
    <row r="60" spans="1:4" x14ac:dyDescent="0.2">
      <c r="A60" t="s">
        <v>139</v>
      </c>
      <c r="B60" t="s">
        <v>259</v>
      </c>
      <c r="C60" t="s">
        <v>2</v>
      </c>
      <c r="D60">
        <v>429.41198480000003</v>
      </c>
    </row>
    <row r="61" spans="1:4" x14ac:dyDescent="0.2">
      <c r="A61" t="s">
        <v>140</v>
      </c>
      <c r="B61" t="s">
        <v>259</v>
      </c>
      <c r="C61" t="s">
        <v>2</v>
      </c>
      <c r="D61">
        <v>866.06006420000006</v>
      </c>
    </row>
    <row r="62" spans="1:4" x14ac:dyDescent="0.2">
      <c r="A62" t="s">
        <v>141</v>
      </c>
      <c r="B62" t="s">
        <v>259</v>
      </c>
      <c r="C62" t="s">
        <v>2</v>
      </c>
      <c r="D62">
        <v>856.03942540000003</v>
      </c>
    </row>
    <row r="63" spans="1:4" x14ac:dyDescent="0.2">
      <c r="A63" t="s">
        <v>142</v>
      </c>
      <c r="B63" t="s">
        <v>259</v>
      </c>
      <c r="C63" t="s">
        <v>2</v>
      </c>
      <c r="D63">
        <v>844.18442619999996</v>
      </c>
    </row>
    <row r="64" spans="1:4" x14ac:dyDescent="0.2">
      <c r="A64" t="s">
        <v>143</v>
      </c>
      <c r="B64" t="s">
        <v>259</v>
      </c>
      <c r="C64" t="s">
        <v>2</v>
      </c>
      <c r="D64">
        <v>820.20062510000002</v>
      </c>
    </row>
    <row r="65" spans="1:4" x14ac:dyDescent="0.2">
      <c r="A65" t="s">
        <v>144</v>
      </c>
      <c r="B65" t="s">
        <v>259</v>
      </c>
      <c r="C65" t="s">
        <v>2</v>
      </c>
      <c r="D65">
        <v>503.37401319999998</v>
      </c>
    </row>
    <row r="66" spans="1:4" x14ac:dyDescent="0.2">
      <c r="A66" t="s">
        <v>145</v>
      </c>
      <c r="B66" t="s">
        <v>259</v>
      </c>
      <c r="C66" t="s">
        <v>2</v>
      </c>
      <c r="D66">
        <v>563.23829780000005</v>
      </c>
    </row>
    <row r="67" spans="1:4" x14ac:dyDescent="0.2">
      <c r="A67" t="s">
        <v>92</v>
      </c>
      <c r="B67" t="s">
        <v>259</v>
      </c>
      <c r="C67" t="s">
        <v>3</v>
      </c>
      <c r="D67">
        <v>719.58725589999995</v>
      </c>
    </row>
    <row r="68" spans="1:4" x14ac:dyDescent="0.2">
      <c r="A68" t="s">
        <v>93</v>
      </c>
      <c r="B68" t="s">
        <v>259</v>
      </c>
      <c r="C68" t="s">
        <v>3</v>
      </c>
      <c r="D68">
        <v>808.46052039999995</v>
      </c>
    </row>
    <row r="69" spans="1:4" x14ac:dyDescent="0.2">
      <c r="A69" t="s">
        <v>94</v>
      </c>
      <c r="B69" t="s">
        <v>259</v>
      </c>
      <c r="C69" t="s">
        <v>3</v>
      </c>
      <c r="D69">
        <v>182.44270750000001</v>
      </c>
    </row>
    <row r="70" spans="1:4" x14ac:dyDescent="0.2">
      <c r="A70" t="s">
        <v>95</v>
      </c>
      <c r="B70" t="s">
        <v>259</v>
      </c>
      <c r="C70" t="s">
        <v>3</v>
      </c>
      <c r="D70">
        <v>1121.742473</v>
      </c>
    </row>
    <row r="71" spans="1:4" x14ac:dyDescent="0.2">
      <c r="A71" t="s">
        <v>96</v>
      </c>
      <c r="B71" t="s">
        <v>259</v>
      </c>
      <c r="C71" t="s">
        <v>3</v>
      </c>
      <c r="D71">
        <v>711.21234249999998</v>
      </c>
    </row>
    <row r="72" spans="1:4" x14ac:dyDescent="0.2">
      <c r="A72" t="s">
        <v>97</v>
      </c>
      <c r="B72" t="s">
        <v>259</v>
      </c>
      <c r="C72" t="s">
        <v>3</v>
      </c>
      <c r="D72">
        <v>335.03796119999998</v>
      </c>
    </row>
    <row r="73" spans="1:4" x14ac:dyDescent="0.2">
      <c r="A73" t="s">
        <v>98</v>
      </c>
      <c r="B73" t="s">
        <v>259</v>
      </c>
      <c r="C73" t="s">
        <v>3</v>
      </c>
      <c r="D73">
        <v>306.30578059999999</v>
      </c>
    </row>
    <row r="74" spans="1:4" x14ac:dyDescent="0.2">
      <c r="A74" t="s">
        <v>99</v>
      </c>
      <c r="B74" t="s">
        <v>259</v>
      </c>
      <c r="C74" t="s">
        <v>3</v>
      </c>
      <c r="D74">
        <v>898.13634209999998</v>
      </c>
    </row>
    <row r="75" spans="1:4" x14ac:dyDescent="0.2">
      <c r="A75" t="s">
        <v>114</v>
      </c>
      <c r="B75" t="s">
        <v>259</v>
      </c>
      <c r="C75" t="s">
        <v>53</v>
      </c>
      <c r="D75">
        <v>269.77757020000001</v>
      </c>
    </row>
    <row r="76" spans="1:4" x14ac:dyDescent="0.2">
      <c r="A76" t="s">
        <v>115</v>
      </c>
      <c r="B76" t="s">
        <v>259</v>
      </c>
      <c r="C76" t="s">
        <v>53</v>
      </c>
      <c r="D76">
        <v>660.11726750000003</v>
      </c>
    </row>
    <row r="77" spans="1:4" x14ac:dyDescent="0.2">
      <c r="A77" t="s">
        <v>116</v>
      </c>
      <c r="B77" t="s">
        <v>259</v>
      </c>
      <c r="C77" t="s">
        <v>53</v>
      </c>
      <c r="D77">
        <v>1342.720288</v>
      </c>
    </row>
    <row r="78" spans="1:4" x14ac:dyDescent="0.2">
      <c r="A78" t="s">
        <v>117</v>
      </c>
      <c r="B78" t="s">
        <v>259</v>
      </c>
      <c r="C78" t="s">
        <v>53</v>
      </c>
      <c r="D78">
        <v>427.48605040000001</v>
      </c>
    </row>
    <row r="79" spans="1:4" x14ac:dyDescent="0.2">
      <c r="A79" t="s">
        <v>118</v>
      </c>
      <c r="B79" t="s">
        <v>259</v>
      </c>
      <c r="C79" t="s">
        <v>53</v>
      </c>
      <c r="D79">
        <v>209.7216209</v>
      </c>
    </row>
    <row r="80" spans="1:4" x14ac:dyDescent="0.2">
      <c r="A80" t="s">
        <v>119</v>
      </c>
      <c r="B80" t="s">
        <v>259</v>
      </c>
      <c r="C80" t="s">
        <v>53</v>
      </c>
      <c r="D80">
        <v>332.91439129999998</v>
      </c>
    </row>
    <row r="81" spans="1:4" x14ac:dyDescent="0.2">
      <c r="A81" t="s">
        <v>120</v>
      </c>
      <c r="B81" t="s">
        <v>259</v>
      </c>
      <c r="C81" t="s">
        <v>53</v>
      </c>
      <c r="D81">
        <v>237.5001652</v>
      </c>
    </row>
    <row r="82" spans="1:4" x14ac:dyDescent="0.2">
      <c r="A82" t="s">
        <v>121</v>
      </c>
      <c r="B82" t="s">
        <v>259</v>
      </c>
      <c r="C82" t="s">
        <v>53</v>
      </c>
      <c r="D82">
        <v>851.00555550000001</v>
      </c>
    </row>
    <row r="83" spans="1:4" x14ac:dyDescent="0.2">
      <c r="A83" t="s">
        <v>160</v>
      </c>
      <c r="B83" t="s">
        <v>259</v>
      </c>
      <c r="C83" t="s">
        <v>91</v>
      </c>
      <c r="D83">
        <v>234.43780509999999</v>
      </c>
    </row>
    <row r="84" spans="1:4" x14ac:dyDescent="0.2">
      <c r="A84" t="s">
        <v>161</v>
      </c>
      <c r="B84" t="s">
        <v>259</v>
      </c>
      <c r="C84" t="s">
        <v>91</v>
      </c>
      <c r="D84">
        <v>362.55107609999999</v>
      </c>
    </row>
    <row r="85" spans="1:4" x14ac:dyDescent="0.2">
      <c r="A85" t="s">
        <v>162</v>
      </c>
      <c r="B85" t="s">
        <v>259</v>
      </c>
      <c r="C85" t="s">
        <v>91</v>
      </c>
      <c r="D85">
        <v>444.17911359999999</v>
      </c>
    </row>
    <row r="86" spans="1:4" x14ac:dyDescent="0.2">
      <c r="A86" t="s">
        <v>163</v>
      </c>
      <c r="B86" t="s">
        <v>259</v>
      </c>
      <c r="C86" t="s">
        <v>91</v>
      </c>
      <c r="D86">
        <v>479.86519170000003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A3C6-D00F-EB44-A526-0030D6B30913}">
  <dimension ref="A2:AC37"/>
  <sheetViews>
    <sheetView topLeftCell="T1" workbookViewId="0">
      <selection activeCell="AA3" sqref="AA3:AA10"/>
    </sheetView>
  </sheetViews>
  <sheetFormatPr baseColWidth="10" defaultRowHeight="16" x14ac:dyDescent="0.2"/>
  <cols>
    <col min="2" max="2" width="11.5" bestFit="1" customWidth="1"/>
    <col min="3" max="3" width="12" bestFit="1" customWidth="1"/>
    <col min="4" max="4" width="18.1640625" bestFit="1" customWidth="1"/>
    <col min="5" max="6" width="16.83203125" bestFit="1" customWidth="1"/>
    <col min="7" max="10" width="13.83203125" bestFit="1" customWidth="1"/>
    <col min="11" max="11" width="8.33203125" bestFit="1" customWidth="1"/>
    <col min="12" max="12" width="18.1640625" bestFit="1" customWidth="1"/>
    <col min="13" max="13" width="12.1640625" bestFit="1" customWidth="1"/>
    <col min="15" max="16" width="16.83203125" bestFit="1" customWidth="1"/>
    <col min="17" max="24" width="13.83203125" bestFit="1" customWidth="1"/>
    <col min="27" max="27" width="43.33203125" bestFit="1" customWidth="1"/>
  </cols>
  <sheetData>
    <row r="2" spans="2:27" x14ac:dyDescent="0.2">
      <c r="O2" s="10" t="s">
        <v>271</v>
      </c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2:27" x14ac:dyDescent="0.2">
      <c r="B3" t="s">
        <v>4</v>
      </c>
      <c r="C3" t="s">
        <v>0</v>
      </c>
      <c r="D3" t="s">
        <v>1</v>
      </c>
      <c r="E3" s="2" t="s">
        <v>276</v>
      </c>
      <c r="F3" s="2" t="s">
        <v>277</v>
      </c>
      <c r="G3" s="2" t="s">
        <v>265</v>
      </c>
      <c r="H3" s="2" t="s">
        <v>266</v>
      </c>
      <c r="I3" s="2" t="s">
        <v>267</v>
      </c>
      <c r="J3" s="2" t="s">
        <v>268</v>
      </c>
      <c r="K3" s="2" t="s">
        <v>273</v>
      </c>
      <c r="L3" s="2" t="s">
        <v>274</v>
      </c>
      <c r="M3" s="2" t="s">
        <v>256</v>
      </c>
      <c r="N3" s="2" t="s">
        <v>279</v>
      </c>
      <c r="O3" s="2" t="s">
        <v>276</v>
      </c>
      <c r="P3" s="2" t="s">
        <v>277</v>
      </c>
      <c r="Q3" s="2" t="s">
        <v>265</v>
      </c>
      <c r="R3" s="2" t="s">
        <v>266</v>
      </c>
      <c r="S3" s="2" t="s">
        <v>267</v>
      </c>
      <c r="T3" s="2" t="s">
        <v>268</v>
      </c>
      <c r="U3" s="2" t="s">
        <v>265</v>
      </c>
      <c r="V3" s="2" t="s">
        <v>266</v>
      </c>
      <c r="W3" s="2" t="s">
        <v>267</v>
      </c>
      <c r="X3" s="2" t="s">
        <v>268</v>
      </c>
      <c r="Y3" s="2" t="s">
        <v>256</v>
      </c>
      <c r="AA3" s="7" t="s">
        <v>294</v>
      </c>
    </row>
    <row r="4" spans="2:27" x14ac:dyDescent="0.2">
      <c r="E4" s="4">
        <v>0.67152777777777783</v>
      </c>
      <c r="F4" s="4">
        <v>0.70277777777777783</v>
      </c>
      <c r="G4" s="4">
        <v>0.73749999999999993</v>
      </c>
      <c r="H4" s="4">
        <v>0.75902777777777775</v>
      </c>
      <c r="I4" s="4">
        <v>0.78125</v>
      </c>
      <c r="J4" s="4">
        <v>0.80069444444444438</v>
      </c>
      <c r="O4" s="4">
        <v>0.67152777777777783</v>
      </c>
      <c r="P4" s="4">
        <v>0.70277777777777783</v>
      </c>
      <c r="Q4" s="4">
        <v>0.73749999999999993</v>
      </c>
      <c r="R4" s="4">
        <v>0.75902777777777775</v>
      </c>
      <c r="S4" s="4">
        <v>0.78125</v>
      </c>
      <c r="T4" s="4">
        <v>0.80069444444444438</v>
      </c>
      <c r="U4" s="3">
        <v>0.73749999999999993</v>
      </c>
      <c r="V4" s="3">
        <v>0.75902777777777775</v>
      </c>
      <c r="W4" s="3">
        <v>0.78125</v>
      </c>
      <c r="X4" s="3">
        <v>0.80069444444444438</v>
      </c>
      <c r="AA4" t="s">
        <v>290</v>
      </c>
    </row>
    <row r="5" spans="2:27" x14ac:dyDescent="0.2">
      <c r="B5" t="s">
        <v>29</v>
      </c>
      <c r="C5" t="s">
        <v>258</v>
      </c>
      <c r="D5" t="s">
        <v>53</v>
      </c>
      <c r="E5">
        <v>28.25</v>
      </c>
      <c r="F5">
        <v>33.869999999999997</v>
      </c>
      <c r="G5">
        <v>50.69</v>
      </c>
      <c r="H5">
        <v>53.14</v>
      </c>
      <c r="I5">
        <v>52.45</v>
      </c>
      <c r="J5">
        <v>56.88</v>
      </c>
      <c r="K5">
        <v>31.08</v>
      </c>
      <c r="L5">
        <f t="shared" ref="L5:L32" si="0">K5-J$39</f>
        <v>31.08</v>
      </c>
      <c r="M5">
        <f t="shared" ref="M5:M33" si="1">LINEST(G5:J5,G$4:J$4)</f>
        <v>83.255341318008533</v>
      </c>
      <c r="N5">
        <f t="shared" ref="N5:N33" si="2">RSQ(G5:J5,G$4:J$4)</f>
        <v>0.76361138156220498</v>
      </c>
      <c r="O5">
        <v>55.392156862745317</v>
      </c>
      <c r="P5">
        <v>66.411764705882604</v>
      </c>
      <c r="Q5">
        <v>99.39215686274548</v>
      </c>
      <c r="R5">
        <v>104.19607843137295</v>
      </c>
      <c r="S5">
        <v>102.84313725490237</v>
      </c>
      <c r="T5">
        <v>111.52941176470632</v>
      </c>
      <c r="U5" s="2">
        <v>99.39215686</v>
      </c>
      <c r="V5" s="2">
        <v>104.1960784</v>
      </c>
      <c r="W5" s="2">
        <v>102.8431373</v>
      </c>
      <c r="X5" s="2">
        <v>111.52941180000001</v>
      </c>
      <c r="Y5">
        <f t="shared" ref="Y5:Y32" si="3">LINEST(U5:X5,U$4:X$4)</f>
        <v>163.24576819979583</v>
      </c>
      <c r="AA5" t="s">
        <v>291</v>
      </c>
    </row>
    <row r="6" spans="2:27" x14ac:dyDescent="0.2">
      <c r="B6" t="s">
        <v>30</v>
      </c>
      <c r="C6" t="s">
        <v>258</v>
      </c>
      <c r="D6" t="s">
        <v>53</v>
      </c>
      <c r="E6">
        <v>30.73</v>
      </c>
      <c r="F6">
        <v>32.06</v>
      </c>
      <c r="G6">
        <v>45.45</v>
      </c>
      <c r="H6">
        <v>50.31</v>
      </c>
      <c r="I6">
        <v>52.17</v>
      </c>
      <c r="J6">
        <v>52.72</v>
      </c>
      <c r="K6">
        <v>31.43</v>
      </c>
      <c r="L6">
        <f t="shared" si="0"/>
        <v>31.43</v>
      </c>
      <c r="M6">
        <f t="shared" si="1"/>
        <v>112.53871851334657</v>
      </c>
      <c r="N6">
        <f t="shared" si="2"/>
        <v>0.86675792763062387</v>
      </c>
      <c r="O6">
        <v>35.732558139534909</v>
      </c>
      <c r="P6">
        <v>37.279069767441889</v>
      </c>
      <c r="Q6">
        <v>52.848837209302367</v>
      </c>
      <c r="R6">
        <v>58.500000000000043</v>
      </c>
      <c r="S6">
        <v>60.66279069767446</v>
      </c>
      <c r="T6">
        <v>61.302325581395387</v>
      </c>
      <c r="U6" s="2">
        <v>52.848837209999999</v>
      </c>
      <c r="V6" s="2">
        <v>58.5</v>
      </c>
      <c r="W6" s="2">
        <v>60.662790700000002</v>
      </c>
      <c r="X6" s="2">
        <v>61.302325580000002</v>
      </c>
      <c r="Y6">
        <f t="shared" si="3"/>
        <v>130.85897499827064</v>
      </c>
      <c r="AA6" t="s">
        <v>292</v>
      </c>
    </row>
    <row r="7" spans="2:27" x14ac:dyDescent="0.2">
      <c r="B7" t="s">
        <v>31</v>
      </c>
      <c r="C7" t="s">
        <v>258</v>
      </c>
      <c r="D7" t="s">
        <v>53</v>
      </c>
      <c r="E7">
        <v>33.43</v>
      </c>
      <c r="F7">
        <v>38.659999999999997</v>
      </c>
      <c r="G7">
        <v>54.39</v>
      </c>
      <c r="H7">
        <v>59.41</v>
      </c>
      <c r="I7">
        <v>58.91</v>
      </c>
      <c r="J7">
        <v>64.150000000000006</v>
      </c>
      <c r="K7">
        <v>31.44</v>
      </c>
      <c r="L7">
        <f t="shared" si="0"/>
        <v>31.44</v>
      </c>
      <c r="M7">
        <f t="shared" si="1"/>
        <v>134.85527686771582</v>
      </c>
      <c r="N7">
        <f t="shared" si="2"/>
        <v>0.85465197649994706</v>
      </c>
      <c r="O7">
        <v>38.425287356321796</v>
      </c>
      <c r="P7">
        <v>44.43678160919535</v>
      </c>
      <c r="Q7">
        <v>62.517241379310271</v>
      </c>
      <c r="R7">
        <v>68.287356321838999</v>
      </c>
      <c r="S7">
        <v>67.712643678160845</v>
      </c>
      <c r="T7">
        <v>73.735632183907967</v>
      </c>
      <c r="U7" s="2">
        <v>62.517241380000002</v>
      </c>
      <c r="V7" s="2">
        <v>68.287356320000001</v>
      </c>
      <c r="W7" s="2">
        <v>67.712643679999999</v>
      </c>
      <c r="X7" s="2">
        <v>73.735632179999996</v>
      </c>
      <c r="Y7">
        <f t="shared" si="3"/>
        <v>155.00606531942626</v>
      </c>
      <c r="AA7" t="s">
        <v>293</v>
      </c>
    </row>
    <row r="8" spans="2:27" ht="34" x14ac:dyDescent="0.2">
      <c r="B8" t="s">
        <v>32</v>
      </c>
      <c r="C8" t="s">
        <v>258</v>
      </c>
      <c r="D8" t="s">
        <v>53</v>
      </c>
      <c r="E8">
        <v>23.96</v>
      </c>
      <c r="F8">
        <v>29.22</v>
      </c>
      <c r="G8">
        <v>51.78</v>
      </c>
      <c r="H8">
        <v>62.09</v>
      </c>
      <c r="I8">
        <v>66.13</v>
      </c>
      <c r="J8">
        <v>75.98</v>
      </c>
      <c r="K8">
        <v>31.62</v>
      </c>
      <c r="L8">
        <f t="shared" si="0"/>
        <v>31.62</v>
      </c>
      <c r="M8">
        <f t="shared" si="1"/>
        <v>360.74169396852676</v>
      </c>
      <c r="N8">
        <f t="shared" si="2"/>
        <v>0.97039587218624024</v>
      </c>
      <c r="O8">
        <v>22.819047619047605</v>
      </c>
      <c r="P8">
        <v>27.828571428571408</v>
      </c>
      <c r="Q8">
        <v>49.314285714285681</v>
      </c>
      <c r="R8">
        <v>59.133333333333297</v>
      </c>
      <c r="S8">
        <v>62.980952380952331</v>
      </c>
      <c r="T8">
        <v>72.361904761904711</v>
      </c>
      <c r="U8" s="2">
        <v>49.31428571</v>
      </c>
      <c r="V8" s="2">
        <v>59.133333329999999</v>
      </c>
      <c r="W8" s="2">
        <v>62.980952379999998</v>
      </c>
      <c r="X8" s="2">
        <v>72.361904760000002</v>
      </c>
      <c r="Y8">
        <f t="shared" si="3"/>
        <v>343.56351811100484</v>
      </c>
      <c r="AA8" s="8" t="s">
        <v>303</v>
      </c>
    </row>
    <row r="9" spans="2:27" ht="51" x14ac:dyDescent="0.2">
      <c r="B9" t="s">
        <v>33</v>
      </c>
      <c r="C9" t="s">
        <v>258</v>
      </c>
      <c r="D9" t="s">
        <v>53</v>
      </c>
      <c r="E9">
        <v>18.86</v>
      </c>
      <c r="F9">
        <v>23.18</v>
      </c>
      <c r="G9">
        <v>42.47</v>
      </c>
      <c r="H9">
        <v>46.56</v>
      </c>
      <c r="I9">
        <v>46.41</v>
      </c>
      <c r="J9">
        <v>49.79</v>
      </c>
      <c r="K9">
        <v>31.45</v>
      </c>
      <c r="L9">
        <f t="shared" si="0"/>
        <v>31.45</v>
      </c>
      <c r="M9">
        <f t="shared" si="1"/>
        <v>102.45817713088775</v>
      </c>
      <c r="N9">
        <f t="shared" si="2"/>
        <v>0.87509029396447224</v>
      </c>
      <c r="O9">
        <v>21.431818181818205</v>
      </c>
      <c r="P9">
        <v>26.340909090909122</v>
      </c>
      <c r="Q9">
        <v>48.26136363636369</v>
      </c>
      <c r="R9">
        <v>52.90909090909097</v>
      </c>
      <c r="S9">
        <v>52.738636363636417</v>
      </c>
      <c r="T9">
        <v>56.579545454545517</v>
      </c>
      <c r="U9" s="2">
        <v>48.261363639999999</v>
      </c>
      <c r="V9" s="2">
        <v>52.909090910000003</v>
      </c>
      <c r="W9" s="2">
        <v>52.738636360000001</v>
      </c>
      <c r="X9" s="2">
        <v>56.579545449999998</v>
      </c>
      <c r="Y9">
        <f t="shared" si="3"/>
        <v>116.42974660155748</v>
      </c>
      <c r="AA9" s="8" t="s">
        <v>304</v>
      </c>
    </row>
    <row r="10" spans="2:27" ht="34" x14ac:dyDescent="0.2">
      <c r="B10" t="s">
        <v>34</v>
      </c>
      <c r="C10" t="s">
        <v>258</v>
      </c>
      <c r="D10" t="s">
        <v>53</v>
      </c>
      <c r="E10">
        <v>22.48</v>
      </c>
      <c r="F10">
        <v>24.05</v>
      </c>
      <c r="G10">
        <v>40.58</v>
      </c>
      <c r="H10">
        <v>45.79</v>
      </c>
      <c r="I10">
        <v>45.09</v>
      </c>
      <c r="J10">
        <v>48.7</v>
      </c>
      <c r="K10">
        <v>32.19</v>
      </c>
      <c r="L10">
        <f t="shared" si="0"/>
        <v>32.19</v>
      </c>
      <c r="M10">
        <f t="shared" si="1"/>
        <v>111.20305064718843</v>
      </c>
      <c r="N10">
        <f t="shared" si="2"/>
        <v>0.82000760712167609</v>
      </c>
      <c r="O10">
        <v>13.876543209876566</v>
      </c>
      <c r="P10">
        <v>14.845679012345704</v>
      </c>
      <c r="Q10">
        <v>25.049382716049422</v>
      </c>
      <c r="R10">
        <v>28.265432098765476</v>
      </c>
      <c r="S10">
        <v>27.833333333333378</v>
      </c>
      <c r="T10">
        <v>30.061728395061778</v>
      </c>
      <c r="U10" s="2">
        <v>25.049382720000001</v>
      </c>
      <c r="V10" s="2">
        <v>28.265432100000002</v>
      </c>
      <c r="W10" s="2">
        <v>27.833333329999999</v>
      </c>
      <c r="X10" s="2">
        <v>30.0617284</v>
      </c>
      <c r="Y10">
        <f t="shared" si="3"/>
        <v>68.643858412932985</v>
      </c>
      <c r="AA10" s="8" t="s">
        <v>305</v>
      </c>
    </row>
    <row r="11" spans="2:27" x14ac:dyDescent="0.2">
      <c r="B11" t="s">
        <v>35</v>
      </c>
      <c r="C11" t="s">
        <v>258</v>
      </c>
      <c r="D11" t="s">
        <v>53</v>
      </c>
      <c r="E11">
        <v>30.12</v>
      </c>
      <c r="F11">
        <v>37.049999999999997</v>
      </c>
      <c r="G11">
        <v>55.07</v>
      </c>
      <c r="H11">
        <v>63.24</v>
      </c>
      <c r="I11">
        <v>66.98</v>
      </c>
      <c r="J11">
        <v>72.77</v>
      </c>
      <c r="K11">
        <v>31.63</v>
      </c>
      <c r="L11">
        <f t="shared" si="0"/>
        <v>31.63</v>
      </c>
      <c r="M11">
        <f t="shared" si="1"/>
        <v>268.20860411407693</v>
      </c>
      <c r="N11">
        <f t="shared" si="2"/>
        <v>0.97833674731442011</v>
      </c>
      <c r="O11">
        <v>28.415094339622677</v>
      </c>
      <c r="P11">
        <v>34.952830188679286</v>
      </c>
      <c r="Q11">
        <v>51.952830188679307</v>
      </c>
      <c r="R11">
        <v>59.660377358490642</v>
      </c>
      <c r="S11">
        <v>63.188679245283097</v>
      </c>
      <c r="T11">
        <v>68.650943396226495</v>
      </c>
      <c r="U11" s="2">
        <v>51.95283019</v>
      </c>
      <c r="V11" s="2">
        <v>59.660377359999998</v>
      </c>
      <c r="W11" s="2">
        <v>63.18867925</v>
      </c>
      <c r="X11" s="2">
        <v>68.650943400000003</v>
      </c>
      <c r="Y11">
        <f t="shared" si="3"/>
        <v>253.02698506394543</v>
      </c>
      <c r="AA11" s="2"/>
    </row>
    <row r="12" spans="2:27" x14ac:dyDescent="0.2">
      <c r="B12" t="s">
        <v>36</v>
      </c>
      <c r="C12" t="s">
        <v>258</v>
      </c>
      <c r="D12" t="s">
        <v>53</v>
      </c>
      <c r="E12">
        <v>19.8</v>
      </c>
      <c r="F12">
        <v>22.13</v>
      </c>
      <c r="G12">
        <v>39.090000000000003</v>
      </c>
      <c r="H12">
        <v>44.36</v>
      </c>
      <c r="I12">
        <v>47.67</v>
      </c>
      <c r="J12">
        <v>50.2</v>
      </c>
      <c r="K12">
        <v>31.35</v>
      </c>
      <c r="L12">
        <f t="shared" si="0"/>
        <v>31.35</v>
      </c>
      <c r="M12">
        <f t="shared" si="1"/>
        <v>173.40325473978197</v>
      </c>
      <c r="N12">
        <f t="shared" si="2"/>
        <v>0.97721499482358976</v>
      </c>
      <c r="O12">
        <v>25.384615384615348</v>
      </c>
      <c r="P12">
        <v>28.37179487179483</v>
      </c>
      <c r="Q12">
        <v>50.115384615384549</v>
      </c>
      <c r="R12">
        <v>56.871794871794791</v>
      </c>
      <c r="S12">
        <v>61.115384615384528</v>
      </c>
      <c r="T12">
        <v>64.358974358974265</v>
      </c>
      <c r="U12" s="2">
        <v>50.11538462</v>
      </c>
      <c r="V12" s="2">
        <v>56.871794870000002</v>
      </c>
      <c r="W12" s="2">
        <v>61.11538462</v>
      </c>
      <c r="X12" s="2">
        <v>64.358974360000005</v>
      </c>
      <c r="Y12">
        <f t="shared" si="3"/>
        <v>222.31186503154848</v>
      </c>
    </row>
    <row r="13" spans="2:27" x14ac:dyDescent="0.2">
      <c r="B13" t="s">
        <v>54</v>
      </c>
      <c r="C13" t="s">
        <v>258</v>
      </c>
      <c r="D13" t="s">
        <v>2</v>
      </c>
      <c r="E13">
        <v>24.18</v>
      </c>
      <c r="F13">
        <v>25.79</v>
      </c>
      <c r="G13">
        <v>39.96</v>
      </c>
      <c r="H13">
        <v>44.41</v>
      </c>
      <c r="I13">
        <v>45.63</v>
      </c>
      <c r="J13">
        <v>49.29</v>
      </c>
      <c r="K13">
        <v>31.35</v>
      </c>
      <c r="L13">
        <f t="shared" si="0"/>
        <v>31.35</v>
      </c>
      <c r="M13">
        <f t="shared" si="1"/>
        <v>137.55058810892098</v>
      </c>
      <c r="N13">
        <f t="shared" si="2"/>
        <v>0.95603110012121129</v>
      </c>
      <c r="O13">
        <v>30.999999999999954</v>
      </c>
      <c r="P13">
        <v>33.064102564102512</v>
      </c>
      <c r="Q13">
        <v>51.230769230769155</v>
      </c>
      <c r="R13">
        <v>56.935897435897346</v>
      </c>
      <c r="S13">
        <v>58.499999999999915</v>
      </c>
      <c r="T13">
        <v>63.192307692307601</v>
      </c>
      <c r="U13" s="2">
        <v>51.23076923</v>
      </c>
      <c r="V13" s="2">
        <v>56.935897439999998</v>
      </c>
      <c r="W13" s="2">
        <v>58.5</v>
      </c>
      <c r="X13" s="2">
        <v>63.19230769</v>
      </c>
      <c r="Y13">
        <f t="shared" si="3"/>
        <v>176.34690779165365</v>
      </c>
    </row>
    <row r="14" spans="2:27" x14ac:dyDescent="0.2">
      <c r="B14" t="s">
        <v>55</v>
      </c>
      <c r="C14" t="s">
        <v>258</v>
      </c>
      <c r="D14" t="s">
        <v>2</v>
      </c>
      <c r="E14">
        <v>19.55</v>
      </c>
      <c r="F14">
        <v>21.92</v>
      </c>
      <c r="G14">
        <v>38.409999999999997</v>
      </c>
      <c r="H14">
        <v>43.37</v>
      </c>
      <c r="I14">
        <v>45.59</v>
      </c>
      <c r="J14">
        <v>48.45</v>
      </c>
      <c r="K14">
        <v>31.53</v>
      </c>
      <c r="L14">
        <f t="shared" si="0"/>
        <v>31.53</v>
      </c>
      <c r="M14">
        <f t="shared" si="1"/>
        <v>152.79823835866605</v>
      </c>
      <c r="N14">
        <f t="shared" si="2"/>
        <v>0.97112642252436465</v>
      </c>
      <c r="O14">
        <v>20.364583333333314</v>
      </c>
      <c r="P14">
        <v>22.833333333333314</v>
      </c>
      <c r="Q14">
        <v>40.010416666666629</v>
      </c>
      <c r="R14">
        <v>45.177083333333293</v>
      </c>
      <c r="S14">
        <v>47.489583333333293</v>
      </c>
      <c r="T14">
        <v>50.468749999999957</v>
      </c>
      <c r="U14" s="2">
        <v>40.010416669999998</v>
      </c>
      <c r="V14" s="2">
        <v>45.177083330000002</v>
      </c>
      <c r="W14" s="2">
        <v>47.489583330000002</v>
      </c>
      <c r="X14" s="2">
        <v>50.46875</v>
      </c>
      <c r="Y14">
        <f t="shared" si="3"/>
        <v>159.16483157437028</v>
      </c>
    </row>
    <row r="15" spans="2:27" x14ac:dyDescent="0.2">
      <c r="B15" t="s">
        <v>56</v>
      </c>
      <c r="C15" t="s">
        <v>258</v>
      </c>
      <c r="D15" t="s">
        <v>2</v>
      </c>
      <c r="E15">
        <v>20.02</v>
      </c>
      <c r="F15">
        <v>23.87</v>
      </c>
      <c r="G15">
        <v>41.81</v>
      </c>
      <c r="H15">
        <v>47.38</v>
      </c>
      <c r="I15">
        <v>50.17</v>
      </c>
      <c r="J15">
        <v>54.89</v>
      </c>
      <c r="K15">
        <v>31.39</v>
      </c>
      <c r="L15">
        <f t="shared" si="0"/>
        <v>31.39</v>
      </c>
      <c r="M15">
        <f t="shared" si="1"/>
        <v>198.12045759707823</v>
      </c>
      <c r="N15">
        <f t="shared" si="2"/>
        <v>0.98320724853884034</v>
      </c>
      <c r="O15">
        <v>24.414634146341456</v>
      </c>
      <c r="P15">
        <v>29.109756097560968</v>
      </c>
      <c r="Q15">
        <v>50.987804878048763</v>
      </c>
      <c r="R15">
        <v>57.780487804878035</v>
      </c>
      <c r="S15">
        <v>61.182926829268276</v>
      </c>
      <c r="T15">
        <v>66.939024390243887</v>
      </c>
      <c r="U15" s="2">
        <v>50.987804879999999</v>
      </c>
      <c r="V15" s="2">
        <v>57.780487800000003</v>
      </c>
      <c r="W15" s="2">
        <v>61.18292683</v>
      </c>
      <c r="X15" s="2">
        <v>66.93902439</v>
      </c>
      <c r="Y15">
        <f t="shared" si="3"/>
        <v>241.61031413828886</v>
      </c>
    </row>
    <row r="16" spans="2:27" x14ac:dyDescent="0.2">
      <c r="B16" t="s">
        <v>57</v>
      </c>
      <c r="C16" t="s">
        <v>258</v>
      </c>
      <c r="D16" t="s">
        <v>2</v>
      </c>
      <c r="E16">
        <v>27.62</v>
      </c>
      <c r="F16">
        <v>36.19</v>
      </c>
      <c r="G16">
        <v>58.68</v>
      </c>
      <c r="H16">
        <v>65.34</v>
      </c>
      <c r="I16">
        <v>69.790000000000006</v>
      </c>
      <c r="J16">
        <v>78.11</v>
      </c>
      <c r="K16">
        <v>31.25</v>
      </c>
      <c r="L16">
        <f t="shared" si="0"/>
        <v>31.25</v>
      </c>
      <c r="M16">
        <f t="shared" si="1"/>
        <v>295.1369676137279</v>
      </c>
      <c r="N16">
        <f t="shared" si="2"/>
        <v>0.98083666914123435</v>
      </c>
      <c r="O16">
        <v>40.61764705882355</v>
      </c>
      <c r="P16">
        <v>53.220588235294137</v>
      </c>
      <c r="Q16">
        <v>86.294117647058854</v>
      </c>
      <c r="R16">
        <v>96.088235294117695</v>
      </c>
      <c r="S16">
        <v>102.63235294117652</v>
      </c>
      <c r="T16">
        <v>114.86764705882358</v>
      </c>
      <c r="U16" s="2">
        <v>86.294117650000004</v>
      </c>
      <c r="V16" s="2">
        <v>96.08823529</v>
      </c>
      <c r="W16" s="2">
        <v>102.6323529</v>
      </c>
      <c r="X16" s="2">
        <v>114.8676471</v>
      </c>
      <c r="Y16">
        <f t="shared" si="3"/>
        <v>434.02495270714837</v>
      </c>
    </row>
    <row r="17" spans="2:25" x14ac:dyDescent="0.2">
      <c r="B17" t="s">
        <v>58</v>
      </c>
      <c r="C17" t="s">
        <v>258</v>
      </c>
      <c r="D17" t="s">
        <v>2</v>
      </c>
      <c r="E17">
        <v>25.94</v>
      </c>
      <c r="F17">
        <v>28.92</v>
      </c>
      <c r="G17">
        <v>42.54</v>
      </c>
      <c r="H17">
        <v>46.54</v>
      </c>
      <c r="I17">
        <v>47.58</v>
      </c>
      <c r="J17">
        <v>50.24</v>
      </c>
      <c r="K17">
        <v>31.8</v>
      </c>
      <c r="L17">
        <f t="shared" si="0"/>
        <v>31.8</v>
      </c>
      <c r="M17">
        <f t="shared" si="1"/>
        <v>113.8434502390032</v>
      </c>
      <c r="N17">
        <f t="shared" si="2"/>
        <v>0.94967245908828635</v>
      </c>
      <c r="O17">
        <v>21.089430894308936</v>
      </c>
      <c r="P17">
        <v>23.512195121951212</v>
      </c>
      <c r="Q17">
        <v>34.585365853658523</v>
      </c>
      <c r="R17">
        <v>37.837398373983724</v>
      </c>
      <c r="S17">
        <v>38.682926829268276</v>
      </c>
      <c r="T17">
        <v>40.845528455284537</v>
      </c>
      <c r="U17" s="2">
        <v>34.585365850000002</v>
      </c>
      <c r="V17" s="2">
        <v>37.837398370000003</v>
      </c>
      <c r="W17" s="2">
        <v>38.68292683</v>
      </c>
      <c r="X17" s="2">
        <v>40.845528459999997</v>
      </c>
      <c r="Y17">
        <f t="shared" si="3"/>
        <v>92.555650741027875</v>
      </c>
    </row>
    <row r="18" spans="2:25" x14ac:dyDescent="0.2">
      <c r="B18" t="s">
        <v>59</v>
      </c>
      <c r="C18" t="s">
        <v>258</v>
      </c>
      <c r="D18" t="s">
        <v>2</v>
      </c>
      <c r="E18">
        <v>17.53</v>
      </c>
      <c r="F18">
        <v>19.55</v>
      </c>
      <c r="G18">
        <v>36.590000000000003</v>
      </c>
      <c r="H18">
        <v>40.14</v>
      </c>
      <c r="I18">
        <v>42.22</v>
      </c>
      <c r="J18">
        <v>46.53</v>
      </c>
      <c r="K18">
        <v>31.35</v>
      </c>
      <c r="L18">
        <f t="shared" si="0"/>
        <v>31.35</v>
      </c>
      <c r="M18">
        <f t="shared" si="1"/>
        <v>150.03409420484448</v>
      </c>
      <c r="N18">
        <f t="shared" si="2"/>
        <v>0.97719626690840034</v>
      </c>
      <c r="O18">
        <v>22.474358974358942</v>
      </c>
      <c r="P18">
        <v>25.06410256410253</v>
      </c>
      <c r="Q18">
        <v>46.910256410256345</v>
      </c>
      <c r="R18">
        <v>51.461538461538389</v>
      </c>
      <c r="S18">
        <v>54.128205128205046</v>
      </c>
      <c r="T18">
        <v>59.653846153846068</v>
      </c>
      <c r="U18" s="2">
        <v>46.910256410000002</v>
      </c>
      <c r="V18" s="2">
        <v>51.46153846</v>
      </c>
      <c r="W18" s="2">
        <v>54.128205129999998</v>
      </c>
      <c r="X18" s="2">
        <v>59.65384615</v>
      </c>
      <c r="Y18">
        <f t="shared" si="3"/>
        <v>192.35140279370526</v>
      </c>
    </row>
    <row r="19" spans="2:25" x14ac:dyDescent="0.2">
      <c r="B19" t="s">
        <v>60</v>
      </c>
      <c r="C19" t="s">
        <v>258</v>
      </c>
      <c r="D19" t="s">
        <v>2</v>
      </c>
      <c r="E19">
        <v>28.11</v>
      </c>
      <c r="F19">
        <v>32.39</v>
      </c>
      <c r="G19">
        <v>46.32</v>
      </c>
      <c r="H19">
        <v>55.22</v>
      </c>
      <c r="I19">
        <v>59.37</v>
      </c>
      <c r="J19">
        <v>69.08</v>
      </c>
      <c r="K19">
        <v>31.42</v>
      </c>
      <c r="L19">
        <f t="shared" si="0"/>
        <v>31.42</v>
      </c>
      <c r="M19">
        <f t="shared" si="1"/>
        <v>340.72214404640408</v>
      </c>
      <c r="N19">
        <f t="shared" si="2"/>
        <v>0.97316694739592668</v>
      </c>
      <c r="O19">
        <v>33.070588235294061</v>
      </c>
      <c r="P19">
        <v>38.105882352941116</v>
      </c>
      <c r="Q19">
        <v>54.494117647058729</v>
      </c>
      <c r="R19">
        <v>64.964705882352831</v>
      </c>
      <c r="S19">
        <v>69.847058823529295</v>
      </c>
      <c r="T19">
        <v>81.270588235293985</v>
      </c>
      <c r="U19" s="2">
        <v>54.49411765</v>
      </c>
      <c r="V19" s="2">
        <v>64.964705879999997</v>
      </c>
      <c r="W19" s="2">
        <v>69.847058820000001</v>
      </c>
      <c r="X19" s="2">
        <v>81.270588239999995</v>
      </c>
      <c r="Y19">
        <f t="shared" si="3"/>
        <v>400.84958124694117</v>
      </c>
    </row>
    <row r="20" spans="2:25" x14ac:dyDescent="0.2">
      <c r="B20" t="s">
        <v>61</v>
      </c>
      <c r="C20" t="s">
        <v>258</v>
      </c>
      <c r="D20" t="s">
        <v>2</v>
      </c>
      <c r="E20">
        <v>21.98</v>
      </c>
      <c r="F20">
        <v>26.19</v>
      </c>
      <c r="G20">
        <v>41.09</v>
      </c>
      <c r="H20">
        <v>44.66</v>
      </c>
      <c r="I20">
        <v>45.92</v>
      </c>
      <c r="J20">
        <v>47.71</v>
      </c>
      <c r="K20">
        <v>31.4</v>
      </c>
      <c r="L20">
        <f t="shared" si="0"/>
        <v>31.4</v>
      </c>
      <c r="M20">
        <f t="shared" si="1"/>
        <v>99.832472205811257</v>
      </c>
      <c r="N20">
        <f t="shared" si="2"/>
        <v>0.95209937609542938</v>
      </c>
      <c r="O20">
        <v>26.481927710843429</v>
      </c>
      <c r="P20">
        <v>31.554216867469947</v>
      </c>
      <c r="Q20">
        <v>49.506024096385651</v>
      </c>
      <c r="R20">
        <v>53.807228915662755</v>
      </c>
      <c r="S20">
        <v>55.32530120481939</v>
      </c>
      <c r="T20">
        <v>57.481927710843493</v>
      </c>
      <c r="U20" s="2">
        <v>49.506024099999998</v>
      </c>
      <c r="V20" s="2">
        <v>53.80722892</v>
      </c>
      <c r="W20" s="2">
        <v>55.325301199999998</v>
      </c>
      <c r="X20" s="2">
        <v>57.481927710000001</v>
      </c>
      <c r="Y20">
        <f t="shared" si="3"/>
        <v>120.28008688612711</v>
      </c>
    </row>
    <row r="21" spans="2:25" x14ac:dyDescent="0.2">
      <c r="B21" t="s">
        <v>5</v>
      </c>
      <c r="C21" t="s">
        <v>258</v>
      </c>
      <c r="D21" t="s">
        <v>3</v>
      </c>
      <c r="E21">
        <v>18.760000000000002</v>
      </c>
      <c r="F21">
        <v>22.19</v>
      </c>
      <c r="G21">
        <v>37.950000000000003</v>
      </c>
      <c r="H21">
        <v>41.47</v>
      </c>
      <c r="I21">
        <v>43.39</v>
      </c>
      <c r="J21">
        <v>45.91</v>
      </c>
      <c r="K21">
        <v>31.25</v>
      </c>
      <c r="L21">
        <f t="shared" si="0"/>
        <v>31.25</v>
      </c>
      <c r="M21">
        <f t="shared" si="1"/>
        <v>121.78011708469835</v>
      </c>
      <c r="N21">
        <f t="shared" si="2"/>
        <v>0.98569295353739284</v>
      </c>
      <c r="O21">
        <v>27.588235294117659</v>
      </c>
      <c r="P21">
        <v>32.632352941176485</v>
      </c>
      <c r="Q21">
        <v>55.808823529411789</v>
      </c>
      <c r="R21">
        <v>60.985294117647079</v>
      </c>
      <c r="S21">
        <v>63.808823529411789</v>
      </c>
      <c r="T21">
        <v>67.51470588235297</v>
      </c>
      <c r="U21" s="2">
        <v>55.808823529999998</v>
      </c>
      <c r="V21" s="2">
        <v>60.985294119999999</v>
      </c>
      <c r="W21" s="2">
        <v>63.808823529999998</v>
      </c>
      <c r="X21" s="2">
        <v>67.514705879999994</v>
      </c>
      <c r="Y21">
        <f t="shared" si="3"/>
        <v>179.08840742845473</v>
      </c>
    </row>
    <row r="22" spans="2:25" x14ac:dyDescent="0.2">
      <c r="B22" t="s">
        <v>6</v>
      </c>
      <c r="C22" t="s">
        <v>258</v>
      </c>
      <c r="D22" t="s">
        <v>3</v>
      </c>
      <c r="E22">
        <v>17.07</v>
      </c>
      <c r="F22">
        <v>19.47</v>
      </c>
      <c r="G22">
        <v>39.89</v>
      </c>
      <c r="H22">
        <v>43.19</v>
      </c>
      <c r="I22">
        <v>46.05</v>
      </c>
      <c r="J22">
        <v>47.9</v>
      </c>
      <c r="K22">
        <v>30.95</v>
      </c>
      <c r="L22">
        <f t="shared" si="0"/>
        <v>30.95</v>
      </c>
      <c r="M22">
        <f t="shared" si="1"/>
        <v>127.24111928675005</v>
      </c>
      <c r="N22">
        <f t="shared" si="2"/>
        <v>0.9904072804889158</v>
      </c>
      <c r="O22">
        <v>44.921052631579066</v>
      </c>
      <c r="P22">
        <v>51.236842105263293</v>
      </c>
      <c r="Q22">
        <v>104.97368421052659</v>
      </c>
      <c r="R22">
        <v>113.65789473684239</v>
      </c>
      <c r="S22">
        <v>121.18421052631609</v>
      </c>
      <c r="T22">
        <v>126.0526315789477</v>
      </c>
      <c r="U22" s="2">
        <v>104.97368419999999</v>
      </c>
      <c r="V22" s="2">
        <v>113.6578947</v>
      </c>
      <c r="W22" s="2">
        <v>121.18421050000001</v>
      </c>
      <c r="X22" s="2">
        <v>126.0526316</v>
      </c>
      <c r="Y22">
        <f t="shared" si="3"/>
        <v>334.84505123411577</v>
      </c>
    </row>
    <row r="23" spans="2:25" x14ac:dyDescent="0.2">
      <c r="B23" t="s">
        <v>7</v>
      </c>
      <c r="C23" t="s">
        <v>258</v>
      </c>
      <c r="D23" t="s">
        <v>3</v>
      </c>
      <c r="E23">
        <v>26.49</v>
      </c>
      <c r="F23">
        <v>29.65</v>
      </c>
      <c r="G23">
        <v>46.96</v>
      </c>
      <c r="H23">
        <v>51.77</v>
      </c>
      <c r="I23">
        <v>54.55</v>
      </c>
      <c r="J23">
        <v>57.68</v>
      </c>
      <c r="K23">
        <v>31.03</v>
      </c>
      <c r="L23">
        <f t="shared" si="0"/>
        <v>31.03</v>
      </c>
      <c r="M23">
        <f t="shared" si="1"/>
        <v>165.04430957623927</v>
      </c>
      <c r="N23">
        <f t="shared" si="2"/>
        <v>0.98577478946813912</v>
      </c>
      <c r="O23">
        <v>57.586956521739019</v>
      </c>
      <c r="P23">
        <v>64.456521739130309</v>
      </c>
      <c r="Q23">
        <v>102.08695652173894</v>
      </c>
      <c r="R23">
        <v>112.54347826086936</v>
      </c>
      <c r="S23">
        <v>118.5869565217389</v>
      </c>
      <c r="T23">
        <v>125.39130434782585</v>
      </c>
      <c r="U23" s="2">
        <v>102.0869565</v>
      </c>
      <c r="V23" s="2">
        <v>112.5434783</v>
      </c>
      <c r="W23" s="2">
        <v>118.5869565</v>
      </c>
      <c r="X23" s="2">
        <v>125.3913043</v>
      </c>
      <c r="Y23">
        <f t="shared" si="3"/>
        <v>358.79197669133686</v>
      </c>
    </row>
    <row r="24" spans="2:25" x14ac:dyDescent="0.2">
      <c r="B24" t="s">
        <v>8</v>
      </c>
      <c r="C24" t="s">
        <v>258</v>
      </c>
      <c r="D24" t="s">
        <v>3</v>
      </c>
      <c r="E24">
        <v>27.02</v>
      </c>
      <c r="F24">
        <v>29.38</v>
      </c>
      <c r="G24">
        <v>42.1</v>
      </c>
      <c r="H24">
        <v>45.99</v>
      </c>
      <c r="I24">
        <v>47.73</v>
      </c>
      <c r="J24">
        <v>51.35</v>
      </c>
      <c r="K24">
        <v>31.3</v>
      </c>
      <c r="L24">
        <f t="shared" si="0"/>
        <v>31.3</v>
      </c>
      <c r="M24">
        <f t="shared" si="1"/>
        <v>138.87774853644123</v>
      </c>
      <c r="N24">
        <f t="shared" si="2"/>
        <v>0.97701866989143205</v>
      </c>
      <c r="O24">
        <v>37.013698630136965</v>
      </c>
      <c r="P24">
        <v>40.246575342465725</v>
      </c>
      <c r="Q24">
        <v>57.671232876712295</v>
      </c>
      <c r="R24">
        <v>62.999999999999964</v>
      </c>
      <c r="S24">
        <v>65.383561643835577</v>
      </c>
      <c r="T24">
        <v>70.342465753424619</v>
      </c>
      <c r="U24" s="2">
        <v>57.671232879999998</v>
      </c>
      <c r="V24" s="2">
        <v>63</v>
      </c>
      <c r="W24" s="2">
        <v>65.383561639999996</v>
      </c>
      <c r="X24" s="2">
        <v>70.342465750000002</v>
      </c>
      <c r="Y24">
        <f t="shared" si="3"/>
        <v>190.24349103148398</v>
      </c>
    </row>
    <row r="25" spans="2:25" x14ac:dyDescent="0.2">
      <c r="B25" t="s">
        <v>9</v>
      </c>
      <c r="C25" t="s">
        <v>258</v>
      </c>
      <c r="D25" t="s">
        <v>3</v>
      </c>
      <c r="E25">
        <v>20.399999999999999</v>
      </c>
      <c r="F25">
        <v>22.29</v>
      </c>
      <c r="G25">
        <v>38.5</v>
      </c>
      <c r="H25">
        <v>42.22</v>
      </c>
      <c r="I25">
        <v>43.75</v>
      </c>
      <c r="J25">
        <v>48.27</v>
      </c>
      <c r="K25">
        <v>31.35</v>
      </c>
      <c r="L25">
        <f t="shared" si="0"/>
        <v>31.35</v>
      </c>
      <c r="M25">
        <f t="shared" si="1"/>
        <v>144.90952253074818</v>
      </c>
      <c r="N25">
        <f t="shared" si="2"/>
        <v>0.96087108932349174</v>
      </c>
      <c r="O25">
        <v>26.153846153846114</v>
      </c>
      <c r="P25">
        <v>28.576923076923034</v>
      </c>
      <c r="Q25">
        <v>49.358974358974287</v>
      </c>
      <c r="R25">
        <v>54.128205128205046</v>
      </c>
      <c r="S25">
        <v>56.089743589743506</v>
      </c>
      <c r="T25">
        <v>61.884615384615302</v>
      </c>
      <c r="U25" s="2">
        <v>49.358974359999998</v>
      </c>
      <c r="V25" s="2">
        <v>54.128205129999998</v>
      </c>
      <c r="W25" s="2">
        <v>56.089743589999998</v>
      </c>
      <c r="X25" s="2">
        <v>61.88461538</v>
      </c>
      <c r="Y25">
        <f t="shared" si="3"/>
        <v>185.78143905627584</v>
      </c>
    </row>
    <row r="26" spans="2:25" x14ac:dyDescent="0.2">
      <c r="B26" t="s">
        <v>10</v>
      </c>
      <c r="C26" t="s">
        <v>258</v>
      </c>
      <c r="D26" t="s">
        <v>3</v>
      </c>
      <c r="E26">
        <v>24.11</v>
      </c>
      <c r="F26">
        <v>25.96</v>
      </c>
      <c r="G26">
        <v>40.67</v>
      </c>
      <c r="H26">
        <v>45</v>
      </c>
      <c r="I26">
        <v>46.7</v>
      </c>
      <c r="J26">
        <v>50.71</v>
      </c>
      <c r="K26">
        <v>31.14</v>
      </c>
      <c r="L26">
        <f t="shared" si="0"/>
        <v>31.14</v>
      </c>
      <c r="M26">
        <f t="shared" si="1"/>
        <v>149.8113539932327</v>
      </c>
      <c r="N26">
        <f t="shared" si="2"/>
        <v>0.97125409994668022</v>
      </c>
      <c r="O26">
        <v>42.298245614035068</v>
      </c>
      <c r="P26">
        <v>45.543859649122787</v>
      </c>
      <c r="Q26">
        <v>71.350877192982423</v>
      </c>
      <c r="R26">
        <v>78.947368421052587</v>
      </c>
      <c r="S26">
        <v>81.929824561403478</v>
      </c>
      <c r="T26">
        <v>88.964912280701711</v>
      </c>
      <c r="U26" s="2">
        <v>71.350877190000006</v>
      </c>
      <c r="V26" s="2">
        <v>78.947368420000004</v>
      </c>
      <c r="W26" s="2">
        <v>81.92982456</v>
      </c>
      <c r="X26" s="2">
        <v>88.964912279999993</v>
      </c>
      <c r="Y26">
        <f t="shared" si="3"/>
        <v>262.82693686088379</v>
      </c>
    </row>
    <row r="27" spans="2:25" x14ac:dyDescent="0.2">
      <c r="B27" t="s">
        <v>11</v>
      </c>
      <c r="C27" t="s">
        <v>258</v>
      </c>
      <c r="D27" t="s">
        <v>3</v>
      </c>
      <c r="E27">
        <v>36.450000000000003</v>
      </c>
      <c r="F27">
        <v>38.14</v>
      </c>
      <c r="G27">
        <v>48.03</v>
      </c>
      <c r="H27">
        <v>52.37</v>
      </c>
      <c r="I27">
        <v>54.01</v>
      </c>
      <c r="J27">
        <v>57.73</v>
      </c>
      <c r="K27">
        <v>31.06</v>
      </c>
      <c r="L27">
        <f t="shared" si="0"/>
        <v>31.06</v>
      </c>
      <c r="M27">
        <f t="shared" si="1"/>
        <v>144.79815242494217</v>
      </c>
      <c r="N27">
        <f t="shared" si="2"/>
        <v>0.97069312981907518</v>
      </c>
      <c r="O27">
        <v>74.387755102041055</v>
      </c>
      <c r="P27">
        <v>77.836734693877801</v>
      </c>
      <c r="Q27">
        <v>98.020408163265614</v>
      </c>
      <c r="R27">
        <v>106.8775510204085</v>
      </c>
      <c r="S27">
        <v>110.22448979591871</v>
      </c>
      <c r="T27">
        <v>117.81632653061261</v>
      </c>
      <c r="U27" s="2">
        <v>98.020408160000002</v>
      </c>
      <c r="V27" s="2">
        <v>106.877551</v>
      </c>
      <c r="W27" s="2">
        <v>110.2244898</v>
      </c>
      <c r="X27" s="2">
        <v>117.8163265</v>
      </c>
      <c r="Y27">
        <f t="shared" si="3"/>
        <v>295.50643326064773</v>
      </c>
    </row>
    <row r="28" spans="2:25" x14ac:dyDescent="0.2">
      <c r="B28" t="s">
        <v>12</v>
      </c>
      <c r="C28" t="s">
        <v>258</v>
      </c>
      <c r="D28" t="s">
        <v>3</v>
      </c>
      <c r="E28">
        <v>24.68</v>
      </c>
      <c r="F28">
        <v>28.49</v>
      </c>
      <c r="G28">
        <v>44</v>
      </c>
      <c r="H28">
        <v>52.17</v>
      </c>
      <c r="I28">
        <v>54.39</v>
      </c>
      <c r="J28">
        <v>58.59</v>
      </c>
      <c r="K28">
        <v>31.32</v>
      </c>
      <c r="L28">
        <f t="shared" si="0"/>
        <v>31.32</v>
      </c>
      <c r="M28">
        <f t="shared" si="1"/>
        <v>217.27766260271773</v>
      </c>
      <c r="N28">
        <f t="shared" si="2"/>
        <v>0.9391702556005469</v>
      </c>
      <c r="O28">
        <v>32.906666666666666</v>
      </c>
      <c r="P28">
        <v>37.986666666666665</v>
      </c>
      <c r="Q28">
        <v>58.666666666666664</v>
      </c>
      <c r="R28">
        <v>69.56</v>
      </c>
      <c r="S28">
        <v>72.52</v>
      </c>
      <c r="T28">
        <v>78.12</v>
      </c>
      <c r="U28" s="2">
        <v>58.666666669999998</v>
      </c>
      <c r="V28" s="2">
        <v>69.56</v>
      </c>
      <c r="W28" s="2">
        <v>72.52</v>
      </c>
      <c r="X28" s="2">
        <v>78.12</v>
      </c>
      <c r="Y28">
        <f t="shared" si="3"/>
        <v>289.70355008926379</v>
      </c>
    </row>
    <row r="29" spans="2:25" x14ac:dyDescent="0.2">
      <c r="B29" t="s">
        <v>78</v>
      </c>
      <c r="C29" t="s">
        <v>258</v>
      </c>
      <c r="D29" t="s">
        <v>91</v>
      </c>
      <c r="E29">
        <v>38.08</v>
      </c>
      <c r="F29">
        <v>41.93</v>
      </c>
      <c r="G29">
        <v>55.49</v>
      </c>
      <c r="H29">
        <v>66.34</v>
      </c>
      <c r="I29">
        <v>75.19</v>
      </c>
      <c r="J29">
        <v>82.09</v>
      </c>
      <c r="K29">
        <v>31.43</v>
      </c>
      <c r="L29">
        <f t="shared" si="0"/>
        <v>31.43</v>
      </c>
      <c r="M29">
        <f t="shared" si="1"/>
        <v>419.14216660400666</v>
      </c>
      <c r="N29">
        <f t="shared" si="2"/>
        <v>0.99374874105943967</v>
      </c>
      <c r="O29">
        <v>44.279069767441889</v>
      </c>
      <c r="P29">
        <v>48.755813953488406</v>
      </c>
      <c r="Q29">
        <v>64.52325581395354</v>
      </c>
      <c r="R29">
        <v>77.139534883720984</v>
      </c>
      <c r="S29">
        <v>87.430232558139593</v>
      </c>
      <c r="T29">
        <v>95.453488372093091</v>
      </c>
      <c r="U29" s="2">
        <v>64.523255809999995</v>
      </c>
      <c r="V29" s="2">
        <v>77.139534879999999</v>
      </c>
      <c r="W29" s="2">
        <v>87.430232559999993</v>
      </c>
      <c r="X29" s="2">
        <v>95.453488370000002</v>
      </c>
      <c r="Y29">
        <f t="shared" si="3"/>
        <v>487.37461238502613</v>
      </c>
    </row>
    <row r="30" spans="2:25" x14ac:dyDescent="0.2">
      <c r="B30" t="s">
        <v>79</v>
      </c>
      <c r="C30" t="s">
        <v>258</v>
      </c>
      <c r="D30" t="s">
        <v>91</v>
      </c>
      <c r="E30">
        <v>31.69</v>
      </c>
      <c r="F30">
        <v>33.130000000000003</v>
      </c>
      <c r="G30">
        <v>48.42</v>
      </c>
      <c r="H30">
        <v>56.11</v>
      </c>
      <c r="I30">
        <v>60.58</v>
      </c>
      <c r="J30">
        <v>65.84</v>
      </c>
      <c r="K30">
        <v>31.45</v>
      </c>
      <c r="L30">
        <f t="shared" si="0"/>
        <v>31.45</v>
      </c>
      <c r="M30">
        <f t="shared" si="1"/>
        <v>267.89228207744787</v>
      </c>
      <c r="N30">
        <f t="shared" si="2"/>
        <v>0.98715480578592174</v>
      </c>
      <c r="O30">
        <v>36.011363636363676</v>
      </c>
      <c r="P30">
        <v>37.647727272727316</v>
      </c>
      <c r="Q30">
        <v>55.022727272727337</v>
      </c>
      <c r="R30">
        <v>63.761363636363711</v>
      </c>
      <c r="S30">
        <v>68.840909090909165</v>
      </c>
      <c r="T30">
        <v>74.818181818181912</v>
      </c>
      <c r="U30" s="2">
        <v>55.022727269999997</v>
      </c>
      <c r="V30" s="2">
        <v>63.761363639999999</v>
      </c>
      <c r="W30" s="2">
        <v>68.840909089999997</v>
      </c>
      <c r="X30" s="2">
        <v>74.818181820000007</v>
      </c>
      <c r="Y30">
        <f t="shared" si="3"/>
        <v>304.42304785760797</v>
      </c>
    </row>
    <row r="31" spans="2:25" x14ac:dyDescent="0.2">
      <c r="B31" t="s">
        <v>80</v>
      </c>
      <c r="C31" t="s">
        <v>258</v>
      </c>
      <c r="D31" t="s">
        <v>91</v>
      </c>
      <c r="E31">
        <v>36.520000000000003</v>
      </c>
      <c r="F31">
        <v>38.700000000000003</v>
      </c>
      <c r="G31">
        <v>55.63</v>
      </c>
      <c r="H31">
        <v>66.209999999999994</v>
      </c>
      <c r="I31">
        <v>72.989999999999995</v>
      </c>
      <c r="J31">
        <v>80.02</v>
      </c>
      <c r="K31">
        <v>31.18</v>
      </c>
      <c r="L31">
        <f t="shared" si="0"/>
        <v>31.18</v>
      </c>
      <c r="M31">
        <f t="shared" si="1"/>
        <v>377.69547236693688</v>
      </c>
      <c r="N31">
        <f t="shared" si="2"/>
        <v>0.98965884517785108</v>
      </c>
      <c r="O31">
        <v>59.868852459016452</v>
      </c>
      <c r="P31">
        <v>63.442622950819739</v>
      </c>
      <c r="Q31">
        <v>91.1967213114755</v>
      </c>
      <c r="R31">
        <v>108.54098360655746</v>
      </c>
      <c r="S31">
        <v>119.65573770491814</v>
      </c>
      <c r="T31">
        <v>131.18032786885257</v>
      </c>
      <c r="U31" s="2">
        <v>91.196721310000001</v>
      </c>
      <c r="V31" s="2">
        <v>108.5409836</v>
      </c>
      <c r="W31" s="2">
        <v>119.6557377</v>
      </c>
      <c r="X31" s="2">
        <v>131.18032790000001</v>
      </c>
      <c r="Y31">
        <f t="shared" si="3"/>
        <v>619.17290597733518</v>
      </c>
    </row>
    <row r="32" spans="2:25" x14ac:dyDescent="0.2">
      <c r="B32" t="s">
        <v>81</v>
      </c>
      <c r="C32" t="s">
        <v>258</v>
      </c>
      <c r="D32" t="s">
        <v>91</v>
      </c>
      <c r="E32">
        <v>45.29</v>
      </c>
      <c r="F32">
        <v>51.95</v>
      </c>
      <c r="G32">
        <v>65.290000000000006</v>
      </c>
      <c r="H32">
        <v>80.56</v>
      </c>
      <c r="I32">
        <v>87.78</v>
      </c>
      <c r="J32">
        <v>99.67</v>
      </c>
      <c r="K32">
        <v>31.75</v>
      </c>
      <c r="L32">
        <f t="shared" si="0"/>
        <v>31.75</v>
      </c>
      <c r="M32">
        <f t="shared" si="1"/>
        <v>520.45261292228361</v>
      </c>
      <c r="N32">
        <f t="shared" si="2"/>
        <v>0.98085174552719057</v>
      </c>
      <c r="O32">
        <v>38.381355932203398</v>
      </c>
      <c r="P32">
        <v>44.025423728813571</v>
      </c>
      <c r="Q32">
        <v>55.330508474576291</v>
      </c>
      <c r="R32">
        <v>68.27118644067798</v>
      </c>
      <c r="S32">
        <v>74.389830508474589</v>
      </c>
      <c r="T32">
        <v>84.466101694915281</v>
      </c>
      <c r="U32" s="2">
        <v>55.330508469999998</v>
      </c>
      <c r="V32" s="2">
        <v>68.271186439999994</v>
      </c>
      <c r="W32" s="2">
        <v>74.389830509999996</v>
      </c>
      <c r="X32" s="2">
        <v>84.466101690000002</v>
      </c>
      <c r="Y32">
        <f t="shared" si="3"/>
        <v>441.06153638335041</v>
      </c>
    </row>
    <row r="33" spans="1:29" x14ac:dyDescent="0.2">
      <c r="B33" t="s">
        <v>285</v>
      </c>
      <c r="C33" t="s">
        <v>272</v>
      </c>
      <c r="D33" t="s">
        <v>272</v>
      </c>
      <c r="E33" t="s">
        <v>28</v>
      </c>
      <c r="F33" t="s">
        <v>28</v>
      </c>
      <c r="G33">
        <v>24.27</v>
      </c>
      <c r="H33">
        <v>25.76</v>
      </c>
      <c r="I33">
        <v>25.67</v>
      </c>
      <c r="J33">
        <v>25.79</v>
      </c>
      <c r="K33">
        <v>30.63</v>
      </c>
      <c r="L33">
        <v>5.9999999999998721E-2</v>
      </c>
      <c r="M33">
        <f t="shared" si="1"/>
        <v>21.267823191363664</v>
      </c>
      <c r="N33">
        <f t="shared" si="2"/>
        <v>0.62349986390141443</v>
      </c>
      <c r="O33" t="s">
        <v>28</v>
      </c>
      <c r="P33" t="s">
        <v>28</v>
      </c>
      <c r="Q33">
        <v>404.50000000000864</v>
      </c>
      <c r="R33">
        <v>429.33333333334252</v>
      </c>
      <c r="S33">
        <v>427.83333333334247</v>
      </c>
      <c r="T33">
        <v>429.83333333334247</v>
      </c>
      <c r="U33" s="2">
        <v>404.5</v>
      </c>
      <c r="V33" s="2">
        <v>429.33333329999999</v>
      </c>
      <c r="W33" s="2">
        <v>427.83333329999999</v>
      </c>
      <c r="X33" s="2">
        <v>429.83333329999999</v>
      </c>
    </row>
    <row r="34" spans="1:29" x14ac:dyDescent="0.2">
      <c r="A34" s="2"/>
      <c r="B34" s="2" t="s">
        <v>286</v>
      </c>
      <c r="C34" t="s">
        <v>272</v>
      </c>
      <c r="D34" t="s">
        <v>272</v>
      </c>
      <c r="E34" s="2" t="s">
        <v>28</v>
      </c>
      <c r="F34" s="2" t="s">
        <v>28</v>
      </c>
      <c r="G34" s="2">
        <v>24.88</v>
      </c>
      <c r="H34" s="2">
        <v>25.61</v>
      </c>
      <c r="I34" s="2">
        <v>25.31</v>
      </c>
      <c r="J34" s="2">
        <v>25.65</v>
      </c>
      <c r="K34" s="2">
        <v>30.51</v>
      </c>
      <c r="L34">
        <v>-5.9999999999998721E-2</v>
      </c>
      <c r="M34" s="2">
        <v>9.4440302900000006</v>
      </c>
      <c r="N34" s="2">
        <v>0.52759776999999997</v>
      </c>
      <c r="O34" t="s">
        <v>28</v>
      </c>
      <c r="P34" t="s">
        <v>28</v>
      </c>
      <c r="Q34" s="2">
        <v>-414.66667000000001</v>
      </c>
      <c r="R34" s="2">
        <v>-426.83332999999999</v>
      </c>
      <c r="S34" s="2">
        <v>-421.83332999999999</v>
      </c>
      <c r="T34" s="2">
        <v>-427.5</v>
      </c>
      <c r="U34" s="2">
        <v>-414.66667000000001</v>
      </c>
      <c r="V34" s="2">
        <v>-426.83332999999999</v>
      </c>
      <c r="W34" s="2">
        <v>-421.83332999999999</v>
      </c>
      <c r="X34" s="2">
        <v>-427.5</v>
      </c>
      <c r="AA34" s="2"/>
      <c r="AB34" s="2"/>
      <c r="AC34" s="2"/>
    </row>
    <row r="36" spans="1:29" x14ac:dyDescent="0.2">
      <c r="C36" s="2"/>
      <c r="D36" s="2"/>
    </row>
    <row r="37" spans="1:29" x14ac:dyDescent="0.2">
      <c r="F37" t="s">
        <v>278</v>
      </c>
    </row>
  </sheetData>
  <mergeCells count="1">
    <mergeCell ref="O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7F65-FB55-A240-ABDD-42C684203BF9}">
  <dimension ref="B1:AB33"/>
  <sheetViews>
    <sheetView topLeftCell="M1" workbookViewId="0">
      <selection activeCell="AB21" sqref="AB21"/>
    </sheetView>
  </sheetViews>
  <sheetFormatPr baseColWidth="10" defaultRowHeight="16" x14ac:dyDescent="0.2"/>
  <cols>
    <col min="2" max="2" width="12.6640625" bestFit="1" customWidth="1"/>
    <col min="12" max="12" width="18.1640625" bestFit="1" customWidth="1"/>
    <col min="22" max="24" width="13.83203125" bestFit="1" customWidth="1"/>
    <col min="28" max="28" width="40" bestFit="1" customWidth="1"/>
  </cols>
  <sheetData>
    <row r="1" spans="2:28" x14ac:dyDescent="0.2">
      <c r="O1" s="5" t="s">
        <v>271</v>
      </c>
      <c r="P1" s="5"/>
      <c r="Q1" s="5"/>
      <c r="R1" s="5"/>
      <c r="S1" s="5"/>
      <c r="T1" s="5"/>
      <c r="U1" s="5"/>
      <c r="V1" s="5"/>
      <c r="W1" s="5"/>
      <c r="X1" s="5"/>
      <c r="Y1" s="5"/>
    </row>
    <row r="2" spans="2:28" x14ac:dyDescent="0.2">
      <c r="B2" t="s">
        <v>4</v>
      </c>
      <c r="C2" t="s">
        <v>0</v>
      </c>
      <c r="D2" t="s">
        <v>1</v>
      </c>
      <c r="E2" s="2" t="s">
        <v>276</v>
      </c>
      <c r="F2" s="2" t="s">
        <v>277</v>
      </c>
      <c r="G2" s="2" t="s">
        <v>265</v>
      </c>
      <c r="H2" s="2" t="s">
        <v>266</v>
      </c>
      <c r="I2" s="2" t="s">
        <v>267</v>
      </c>
      <c r="J2" s="2" t="s">
        <v>268</v>
      </c>
      <c r="K2" s="2" t="s">
        <v>273</v>
      </c>
      <c r="L2" s="2" t="s">
        <v>274</v>
      </c>
      <c r="M2" s="2" t="s">
        <v>264</v>
      </c>
      <c r="N2" s="2" t="s">
        <v>275</v>
      </c>
      <c r="O2" s="2" t="s">
        <v>276</v>
      </c>
      <c r="P2" s="2" t="s">
        <v>277</v>
      </c>
      <c r="Q2" s="2" t="s">
        <v>265</v>
      </c>
      <c r="R2" s="2" t="s">
        <v>266</v>
      </c>
      <c r="S2" s="2" t="s">
        <v>267</v>
      </c>
      <c r="T2" s="2" t="s">
        <v>268</v>
      </c>
      <c r="U2" s="2" t="s">
        <v>265</v>
      </c>
      <c r="V2" s="2" t="s">
        <v>266</v>
      </c>
      <c r="W2" s="2" t="s">
        <v>267</v>
      </c>
      <c r="X2" s="2" t="s">
        <v>268</v>
      </c>
      <c r="Y2" s="2" t="s">
        <v>264</v>
      </c>
      <c r="Z2" s="2" t="s">
        <v>279</v>
      </c>
      <c r="AB2" s="7" t="s">
        <v>294</v>
      </c>
    </row>
    <row r="3" spans="2:28" x14ac:dyDescent="0.2">
      <c r="E3" s="4">
        <v>0.69097222222222221</v>
      </c>
      <c r="F3" s="4">
        <v>0.71319444444444446</v>
      </c>
      <c r="G3" s="4">
        <v>0.75555555555555554</v>
      </c>
      <c r="H3" s="4">
        <v>0.77569444444444446</v>
      </c>
      <c r="I3" s="4">
        <v>0.79652777777777783</v>
      </c>
      <c r="J3" s="4">
        <v>0.81736111111111109</v>
      </c>
      <c r="O3" s="4">
        <v>0.69097222222222221</v>
      </c>
      <c r="P3" s="4">
        <v>0.71319444444444446</v>
      </c>
      <c r="Q3" s="4">
        <v>0.75555555555555554</v>
      </c>
      <c r="R3" s="4">
        <v>0.77569444444444446</v>
      </c>
      <c r="S3" s="4">
        <v>0.79652777777777783</v>
      </c>
      <c r="T3" s="4">
        <v>0.81736111111111109</v>
      </c>
      <c r="U3" s="6">
        <v>0.75555555555555554</v>
      </c>
      <c r="V3" s="4">
        <v>0.77569444444444446</v>
      </c>
      <c r="W3" s="4">
        <v>0.79652777777777783</v>
      </c>
      <c r="X3" s="4">
        <v>0.81736111111111109</v>
      </c>
      <c r="Y3" s="4"/>
      <c r="AB3" t="s">
        <v>290</v>
      </c>
    </row>
    <row r="4" spans="2:28" x14ac:dyDescent="0.2">
      <c r="B4" t="s">
        <v>173</v>
      </c>
      <c r="C4" t="s">
        <v>257</v>
      </c>
      <c r="D4" t="s">
        <v>3</v>
      </c>
      <c r="E4">
        <v>30.29</v>
      </c>
      <c r="F4">
        <v>33.770000000000003</v>
      </c>
      <c r="G4">
        <v>35.07</v>
      </c>
      <c r="H4">
        <v>58.59</v>
      </c>
      <c r="I4">
        <v>70.25</v>
      </c>
      <c r="J4">
        <v>77.72</v>
      </c>
      <c r="K4">
        <v>31.78</v>
      </c>
      <c r="L4">
        <f t="shared" ref="L4:L31" si="0">K4-K$44</f>
        <v>31.78</v>
      </c>
      <c r="M4">
        <f t="shared" ref="M4:M33" si="1">LINEST(G4:J4,G$7:J$7)</f>
        <v>0.85637585102654135</v>
      </c>
      <c r="N4">
        <f t="shared" ref="N4:N33" si="2">RSQ(G4:J4,G$7:J$7)</f>
        <v>0.99164448600847999</v>
      </c>
      <c r="O4">
        <f t="shared" ref="O4:O33" si="3">E4/L4</f>
        <v>0.95311516677155439</v>
      </c>
      <c r="P4">
        <f t="shared" ref="P4:P33" si="4">F4/L4</f>
        <v>1.0626179987413469</v>
      </c>
      <c r="Q4">
        <f t="shared" ref="Q4:Q33" si="5">G4/L4</f>
        <v>1.1035242290748899</v>
      </c>
      <c r="R4">
        <f t="shared" ref="R4:R33" si="6">H4/L4</f>
        <v>1.8436123348017621</v>
      </c>
      <c r="S4">
        <f t="shared" ref="S4:S33" si="7">I4/L4</f>
        <v>2.2105097545626178</v>
      </c>
      <c r="T4">
        <f t="shared" ref="T4:T33" si="8">J4/L4</f>
        <v>2.4455632473253619</v>
      </c>
      <c r="U4">
        <v>26.368421052631614</v>
      </c>
      <c r="V4">
        <v>44.052631578947427</v>
      </c>
      <c r="W4">
        <v>52.819548872180519</v>
      </c>
      <c r="X4">
        <v>58.436090225563987</v>
      </c>
      <c r="Y4">
        <f t="shared" ref="Y4:Y33" si="9">LINEST(U4:X4,U$7:X$7)</f>
        <v>1.0302265877010999</v>
      </c>
      <c r="Z4">
        <f t="shared" ref="Z4:Z33" si="10">RSQ(U4:X4,U$7:X$7)</f>
        <v>0.99164448600848021</v>
      </c>
      <c r="AB4" t="s">
        <v>291</v>
      </c>
    </row>
    <row r="5" spans="2:28" x14ac:dyDescent="0.2">
      <c r="B5" t="s">
        <v>174</v>
      </c>
      <c r="C5" t="s">
        <v>257</v>
      </c>
      <c r="D5" t="s">
        <v>3</v>
      </c>
      <c r="E5">
        <v>34.130000000000003</v>
      </c>
      <c r="F5">
        <v>38.33</v>
      </c>
      <c r="G5">
        <v>41.16</v>
      </c>
      <c r="H5">
        <v>65.95</v>
      </c>
      <c r="I5">
        <v>76.94</v>
      </c>
      <c r="J5">
        <v>82.93</v>
      </c>
      <c r="K5">
        <v>31.97</v>
      </c>
      <c r="L5">
        <f t="shared" si="0"/>
        <v>31.97</v>
      </c>
      <c r="M5">
        <f t="shared" si="1"/>
        <v>0.84959376024365729</v>
      </c>
      <c r="N5">
        <f t="shared" si="2"/>
        <v>0.99585531523099979</v>
      </c>
      <c r="O5">
        <f t="shared" si="3"/>
        <v>1.0675633406318426</v>
      </c>
      <c r="P5">
        <f t="shared" si="4"/>
        <v>1.1989365029715358</v>
      </c>
      <c r="Q5">
        <f t="shared" si="5"/>
        <v>1.2874569909289959</v>
      </c>
      <c r="R5">
        <f t="shared" si="6"/>
        <v>2.0628714419768537</v>
      </c>
      <c r="S5">
        <f t="shared" si="7"/>
        <v>2.4066312167657178</v>
      </c>
      <c r="T5">
        <f t="shared" si="8"/>
        <v>2.5939943697216141</v>
      </c>
      <c r="U5">
        <v>27.078947368421122</v>
      </c>
      <c r="V5">
        <v>43.388157894736956</v>
      </c>
      <c r="W5">
        <v>50.61842105263171</v>
      </c>
      <c r="X5">
        <v>54.559210526315937</v>
      </c>
      <c r="Y5">
        <f t="shared" si="9"/>
        <v>0.89430922130911239</v>
      </c>
      <c r="Z5">
        <f t="shared" si="10"/>
        <v>0.99585531523100002</v>
      </c>
      <c r="AB5" t="s">
        <v>292</v>
      </c>
    </row>
    <row r="6" spans="2:28" x14ac:dyDescent="0.2">
      <c r="B6" t="s">
        <v>175</v>
      </c>
      <c r="C6" t="s">
        <v>257</v>
      </c>
      <c r="D6" t="s">
        <v>3</v>
      </c>
      <c r="E6">
        <v>46.65</v>
      </c>
      <c r="F6">
        <v>50.16</v>
      </c>
      <c r="G6">
        <v>42.18</v>
      </c>
      <c r="H6">
        <v>70.95</v>
      </c>
      <c r="I6">
        <v>82.68</v>
      </c>
      <c r="J6">
        <v>86.9</v>
      </c>
      <c r="K6">
        <v>31.71</v>
      </c>
      <c r="L6">
        <f t="shared" si="0"/>
        <v>31.71</v>
      </c>
      <c r="M6">
        <f t="shared" si="1"/>
        <v>0.92719314173083356</v>
      </c>
      <c r="N6">
        <f t="shared" si="2"/>
        <v>0.9932055237180254</v>
      </c>
      <c r="O6">
        <f t="shared" si="3"/>
        <v>1.4711447492904446</v>
      </c>
      <c r="P6">
        <f t="shared" si="4"/>
        <v>1.5818353831598864</v>
      </c>
      <c r="Q6">
        <f t="shared" si="5"/>
        <v>1.3301797540208136</v>
      </c>
      <c r="R6">
        <f t="shared" si="6"/>
        <v>2.2374645222327341</v>
      </c>
      <c r="S6">
        <f t="shared" si="7"/>
        <v>2.6073793755912962</v>
      </c>
      <c r="T6">
        <f t="shared" si="8"/>
        <v>2.7404604225796279</v>
      </c>
      <c r="U6">
        <v>33.476190476190531</v>
      </c>
      <c r="V6">
        <v>56.309523809523903</v>
      </c>
      <c r="W6">
        <v>65.619047619047734</v>
      </c>
      <c r="X6">
        <v>68.968253968254075</v>
      </c>
      <c r="Y6">
        <f t="shared" si="9"/>
        <v>1.1773881164835962</v>
      </c>
      <c r="Z6">
        <f t="shared" si="10"/>
        <v>0.9932055237180254</v>
      </c>
      <c r="AB6" t="s">
        <v>293</v>
      </c>
    </row>
    <row r="7" spans="2:28" ht="34" x14ac:dyDescent="0.2">
      <c r="B7" t="s">
        <v>176</v>
      </c>
      <c r="C7" t="s">
        <v>257</v>
      </c>
      <c r="D7" t="s">
        <v>3</v>
      </c>
      <c r="E7">
        <v>42.7</v>
      </c>
      <c r="F7">
        <v>48.2</v>
      </c>
      <c r="G7">
        <v>46.68</v>
      </c>
      <c r="H7">
        <v>78.040000000000006</v>
      </c>
      <c r="I7">
        <v>87.61</v>
      </c>
      <c r="J7">
        <v>96.39</v>
      </c>
      <c r="K7">
        <v>32.049999999999997</v>
      </c>
      <c r="L7">
        <f t="shared" si="0"/>
        <v>32.049999999999997</v>
      </c>
      <c r="M7">
        <f t="shared" si="1"/>
        <v>0.99999999999999967</v>
      </c>
      <c r="N7">
        <f t="shared" si="2"/>
        <v>0.99999999999999978</v>
      </c>
      <c r="O7">
        <f t="shared" si="3"/>
        <v>1.3322932917316694</v>
      </c>
      <c r="P7">
        <f t="shared" si="4"/>
        <v>1.5039001560062404</v>
      </c>
      <c r="Q7">
        <f t="shared" si="5"/>
        <v>1.456474258970359</v>
      </c>
      <c r="R7">
        <f t="shared" si="6"/>
        <v>2.434945397815913</v>
      </c>
      <c r="S7">
        <f t="shared" si="7"/>
        <v>2.7335413416536665</v>
      </c>
      <c r="T7">
        <f t="shared" si="8"/>
        <v>3.0074882995319814</v>
      </c>
      <c r="U7">
        <v>29.175000000000104</v>
      </c>
      <c r="V7">
        <v>48.775000000000176</v>
      </c>
      <c r="W7">
        <v>54.756250000000193</v>
      </c>
      <c r="X7">
        <v>60.243750000000212</v>
      </c>
      <c r="Y7">
        <f t="shared" si="9"/>
        <v>1.0000000000000002</v>
      </c>
      <c r="Z7">
        <f t="shared" si="10"/>
        <v>1</v>
      </c>
      <c r="AB7" s="8" t="s">
        <v>303</v>
      </c>
    </row>
    <row r="8" spans="2:28" ht="51" x14ac:dyDescent="0.2">
      <c r="B8" t="s">
        <v>177</v>
      </c>
      <c r="C8" t="s">
        <v>257</v>
      </c>
      <c r="D8" t="s">
        <v>3</v>
      </c>
      <c r="E8">
        <v>72.13</v>
      </c>
      <c r="F8">
        <v>74.23</v>
      </c>
      <c r="G8">
        <v>61.56</v>
      </c>
      <c r="H8">
        <v>85.28</v>
      </c>
      <c r="I8">
        <v>95.36</v>
      </c>
      <c r="J8">
        <v>99.19</v>
      </c>
      <c r="K8">
        <v>31.45</v>
      </c>
      <c r="L8">
        <f t="shared" si="0"/>
        <v>31.45</v>
      </c>
      <c r="M8">
        <f t="shared" si="1"/>
        <v>0.77782977637825579</v>
      </c>
      <c r="N8">
        <f t="shared" si="2"/>
        <v>0.9937455564918054</v>
      </c>
      <c r="O8">
        <f t="shared" si="3"/>
        <v>2.2934817170111286</v>
      </c>
      <c r="P8">
        <f t="shared" si="4"/>
        <v>2.3602543720190781</v>
      </c>
      <c r="Q8">
        <f t="shared" si="5"/>
        <v>1.9573926868044516</v>
      </c>
      <c r="R8">
        <f t="shared" si="6"/>
        <v>2.7116057233704294</v>
      </c>
      <c r="S8">
        <f t="shared" si="7"/>
        <v>3.0321144674085851</v>
      </c>
      <c r="T8">
        <f t="shared" si="8"/>
        <v>3.1538950715421303</v>
      </c>
      <c r="U8">
        <v>61.560000000000223</v>
      </c>
      <c r="V8">
        <v>85.2800000000003</v>
      </c>
      <c r="W8">
        <v>95.36000000000034</v>
      </c>
      <c r="X8">
        <v>99.190000000000353</v>
      </c>
      <c r="Y8">
        <f t="shared" si="9"/>
        <v>1.2445276422052096</v>
      </c>
      <c r="Z8">
        <f t="shared" si="10"/>
        <v>0.99374555649180496</v>
      </c>
      <c r="AB8" s="8" t="s">
        <v>304</v>
      </c>
    </row>
    <row r="9" spans="2:28" ht="51" x14ac:dyDescent="0.2">
      <c r="B9" t="s">
        <v>178</v>
      </c>
      <c r="C9" t="s">
        <v>257</v>
      </c>
      <c r="D9" t="s">
        <v>3</v>
      </c>
      <c r="E9">
        <v>46.34</v>
      </c>
      <c r="F9">
        <v>52.3</v>
      </c>
      <c r="G9">
        <v>45.9</v>
      </c>
      <c r="H9">
        <v>88.85</v>
      </c>
      <c r="I9">
        <v>101.7</v>
      </c>
      <c r="J9">
        <v>112.1</v>
      </c>
      <c r="K9">
        <v>32.11</v>
      </c>
      <c r="L9">
        <f t="shared" si="0"/>
        <v>32.11</v>
      </c>
      <c r="M9">
        <f t="shared" si="1"/>
        <v>1.3420179435158435</v>
      </c>
      <c r="N9">
        <f t="shared" si="2"/>
        <v>0.99945110171818297</v>
      </c>
      <c r="O9">
        <f t="shared" si="3"/>
        <v>1.4431641233260668</v>
      </c>
      <c r="P9">
        <f t="shared" si="4"/>
        <v>1.6287760822173778</v>
      </c>
      <c r="Q9">
        <f t="shared" si="5"/>
        <v>1.4294612270320772</v>
      </c>
      <c r="R9">
        <f t="shared" si="6"/>
        <v>2.7670507630021799</v>
      </c>
      <c r="S9">
        <f t="shared" si="7"/>
        <v>3.1672376206789163</v>
      </c>
      <c r="T9">
        <f t="shared" si="8"/>
        <v>3.4911242603550297</v>
      </c>
      <c r="U9">
        <v>27.650602409638608</v>
      </c>
      <c r="V9">
        <v>53.524096385542272</v>
      </c>
      <c r="W9">
        <v>61.265060240963983</v>
      </c>
      <c r="X9">
        <v>67.530120481927852</v>
      </c>
      <c r="Y9">
        <f t="shared" si="9"/>
        <v>1.2935112708586429</v>
      </c>
      <c r="Z9">
        <f t="shared" si="10"/>
        <v>0.99945110171818341</v>
      </c>
      <c r="AB9" s="8" t="s">
        <v>305</v>
      </c>
    </row>
    <row r="10" spans="2:28" x14ac:dyDescent="0.2">
      <c r="B10" t="s">
        <v>179</v>
      </c>
      <c r="C10" t="s">
        <v>257</v>
      </c>
      <c r="D10" t="s">
        <v>3</v>
      </c>
      <c r="E10">
        <v>35.020000000000003</v>
      </c>
      <c r="F10">
        <v>39.49</v>
      </c>
      <c r="G10">
        <v>41.05</v>
      </c>
      <c r="H10">
        <v>67.209999999999994</v>
      </c>
      <c r="I10">
        <v>78.099999999999994</v>
      </c>
      <c r="J10">
        <v>84.26</v>
      </c>
      <c r="K10">
        <v>31.96</v>
      </c>
      <c r="L10">
        <f t="shared" si="0"/>
        <v>31.96</v>
      </c>
      <c r="M10">
        <f t="shared" si="1"/>
        <v>0.87946793814247115</v>
      </c>
      <c r="N10">
        <f t="shared" si="2"/>
        <v>0.99707799736902381</v>
      </c>
      <c r="O10">
        <f t="shared" si="3"/>
        <v>1.0957446808510638</v>
      </c>
      <c r="P10">
        <f t="shared" si="4"/>
        <v>1.2356070087609512</v>
      </c>
      <c r="Q10">
        <f t="shared" si="5"/>
        <v>1.2844180225281601</v>
      </c>
      <c r="R10">
        <f t="shared" si="6"/>
        <v>2.1029411764705879</v>
      </c>
      <c r="S10">
        <f t="shared" si="7"/>
        <v>2.4436795994993741</v>
      </c>
      <c r="T10">
        <f t="shared" si="8"/>
        <v>2.6364205256570714</v>
      </c>
      <c r="U10">
        <v>27.185430463576193</v>
      </c>
      <c r="V10">
        <v>44.509933774834494</v>
      </c>
      <c r="W10">
        <v>51.721854304635826</v>
      </c>
      <c r="X10">
        <v>55.801324503311335</v>
      </c>
      <c r="Y10">
        <f t="shared" si="9"/>
        <v>0.93188655697215317</v>
      </c>
      <c r="Z10">
        <f t="shared" si="10"/>
        <v>0.99707799736902358</v>
      </c>
    </row>
    <row r="11" spans="2:28" x14ac:dyDescent="0.2">
      <c r="B11" t="s">
        <v>180</v>
      </c>
      <c r="C11" t="s">
        <v>257</v>
      </c>
      <c r="D11" t="s">
        <v>3</v>
      </c>
      <c r="E11">
        <v>37.51</v>
      </c>
      <c r="F11">
        <v>41.41</v>
      </c>
      <c r="G11">
        <v>46.05</v>
      </c>
      <c r="H11">
        <v>77.239999999999995</v>
      </c>
      <c r="I11">
        <v>92.6</v>
      </c>
      <c r="J11">
        <v>94.15</v>
      </c>
      <c r="K11">
        <v>31.57</v>
      </c>
      <c r="L11">
        <f t="shared" si="0"/>
        <v>31.57</v>
      </c>
      <c r="M11">
        <f t="shared" si="1"/>
        <v>1.019550203982315</v>
      </c>
      <c r="N11">
        <f t="shared" si="2"/>
        <v>0.9799381033988992</v>
      </c>
      <c r="O11">
        <f t="shared" si="3"/>
        <v>1.1881533101045296</v>
      </c>
      <c r="P11">
        <f t="shared" si="4"/>
        <v>1.3116883116883116</v>
      </c>
      <c r="Q11">
        <f t="shared" si="5"/>
        <v>1.4586632879315806</v>
      </c>
      <c r="R11">
        <f t="shared" si="6"/>
        <v>2.4466265441875197</v>
      </c>
      <c r="S11">
        <f t="shared" si="7"/>
        <v>2.9331643965790306</v>
      </c>
      <c r="T11">
        <f t="shared" si="8"/>
        <v>2.9822616407982263</v>
      </c>
      <c r="U11">
        <v>41.116071428571523</v>
      </c>
      <c r="V11">
        <v>68.964285714285865</v>
      </c>
      <c r="W11">
        <v>82.678571428571615</v>
      </c>
      <c r="X11">
        <v>84.062500000000199</v>
      </c>
      <c r="Y11">
        <f t="shared" si="9"/>
        <v>1.4565002914033058</v>
      </c>
      <c r="Z11">
        <f t="shared" si="10"/>
        <v>0.9799381033988992</v>
      </c>
    </row>
    <row r="12" spans="2:28" x14ac:dyDescent="0.2">
      <c r="B12" t="s">
        <v>195</v>
      </c>
      <c r="C12" t="s">
        <v>257</v>
      </c>
      <c r="D12" t="s">
        <v>53</v>
      </c>
      <c r="E12">
        <v>30.34</v>
      </c>
      <c r="F12">
        <v>32.64</v>
      </c>
      <c r="G12">
        <v>37.06</v>
      </c>
      <c r="H12">
        <v>59.21</v>
      </c>
      <c r="I12">
        <v>68.19</v>
      </c>
      <c r="J12">
        <v>69.17</v>
      </c>
      <c r="K12">
        <v>31.25</v>
      </c>
      <c r="L12">
        <f t="shared" si="0"/>
        <v>31.25</v>
      </c>
      <c r="M12">
        <f t="shared" si="1"/>
        <v>0.68183486269790416</v>
      </c>
      <c r="N12">
        <f t="shared" si="2"/>
        <v>0.98062592020621475</v>
      </c>
      <c r="O12">
        <f t="shared" si="3"/>
        <v>0.97087999999999997</v>
      </c>
      <c r="P12">
        <f t="shared" si="4"/>
        <v>1.0444800000000001</v>
      </c>
      <c r="Q12">
        <f t="shared" si="5"/>
        <v>1.1859200000000001</v>
      </c>
      <c r="R12">
        <f t="shared" si="6"/>
        <v>1.89472</v>
      </c>
      <c r="S12">
        <f t="shared" si="7"/>
        <v>2.18208</v>
      </c>
      <c r="T12">
        <f t="shared" si="8"/>
        <v>2.2134399999999999</v>
      </c>
      <c r="U12">
        <v>46.325000000000166</v>
      </c>
      <c r="V12">
        <v>74.012500000000259</v>
      </c>
      <c r="W12">
        <v>85.237500000000296</v>
      </c>
      <c r="X12">
        <v>86.462500000000304</v>
      </c>
      <c r="Y12">
        <f t="shared" si="9"/>
        <v>1.3636697253958086</v>
      </c>
      <c r="Z12">
        <f t="shared" si="10"/>
        <v>0.98062592020621497</v>
      </c>
    </row>
    <row r="13" spans="2:28" x14ac:dyDescent="0.2">
      <c r="B13" t="s">
        <v>196</v>
      </c>
      <c r="C13" t="s">
        <v>257</v>
      </c>
      <c r="D13" t="s">
        <v>53</v>
      </c>
      <c r="E13">
        <v>35.799999999999997</v>
      </c>
      <c r="F13">
        <v>38.19</v>
      </c>
      <c r="G13">
        <v>38.450000000000003</v>
      </c>
      <c r="H13">
        <v>58.58</v>
      </c>
      <c r="I13">
        <v>68.27</v>
      </c>
      <c r="J13">
        <v>74.11</v>
      </c>
      <c r="K13">
        <v>31.61</v>
      </c>
      <c r="L13">
        <f t="shared" si="0"/>
        <v>31.61</v>
      </c>
      <c r="M13">
        <f t="shared" si="1"/>
        <v>0.71931005610028276</v>
      </c>
      <c r="N13">
        <f t="shared" si="2"/>
        <v>0.99332983638452121</v>
      </c>
      <c r="O13">
        <f t="shared" si="3"/>
        <v>1.1325529895602657</v>
      </c>
      <c r="P13">
        <f t="shared" si="4"/>
        <v>1.2081619740588421</v>
      </c>
      <c r="Q13">
        <f t="shared" si="5"/>
        <v>1.2163872192344196</v>
      </c>
      <c r="R13">
        <f t="shared" si="6"/>
        <v>1.8532110091743119</v>
      </c>
      <c r="S13">
        <f t="shared" si="7"/>
        <v>2.1597595697564063</v>
      </c>
      <c r="T13">
        <f t="shared" si="8"/>
        <v>2.3445112306232203</v>
      </c>
      <c r="U13">
        <v>33.146551724138028</v>
      </c>
      <c r="V13">
        <v>50.500000000000149</v>
      </c>
      <c r="W13">
        <v>58.853448275862242</v>
      </c>
      <c r="X13">
        <v>63.887931034482946</v>
      </c>
      <c r="Y13">
        <f t="shared" si="9"/>
        <v>0.99215180151763105</v>
      </c>
      <c r="Z13">
        <f t="shared" si="10"/>
        <v>0.9933298363845221</v>
      </c>
    </row>
    <row r="14" spans="2:28" x14ac:dyDescent="0.2">
      <c r="B14" t="s">
        <v>197</v>
      </c>
      <c r="C14" t="s">
        <v>257</v>
      </c>
      <c r="D14" t="s">
        <v>53</v>
      </c>
      <c r="E14">
        <v>36.31</v>
      </c>
      <c r="F14">
        <v>39.5</v>
      </c>
      <c r="G14">
        <v>41.43</v>
      </c>
      <c r="H14">
        <v>63.67</v>
      </c>
      <c r="I14">
        <v>75.3</v>
      </c>
      <c r="J14">
        <v>80</v>
      </c>
      <c r="K14">
        <v>31.52</v>
      </c>
      <c r="L14">
        <f t="shared" si="0"/>
        <v>31.52</v>
      </c>
      <c r="M14">
        <f t="shared" si="1"/>
        <v>0.79026214250922733</v>
      </c>
      <c r="N14">
        <f t="shared" si="2"/>
        <v>0.99037669764436786</v>
      </c>
      <c r="O14">
        <f t="shared" si="3"/>
        <v>1.1519670050761421</v>
      </c>
      <c r="P14">
        <f t="shared" si="4"/>
        <v>1.2531725888324874</v>
      </c>
      <c r="Q14">
        <f t="shared" si="5"/>
        <v>1.3144035532994924</v>
      </c>
      <c r="R14">
        <f t="shared" si="6"/>
        <v>2.0199873096446703</v>
      </c>
      <c r="S14">
        <f t="shared" si="7"/>
        <v>2.3889593908629441</v>
      </c>
      <c r="T14">
        <f t="shared" si="8"/>
        <v>2.5380710659898478</v>
      </c>
      <c r="U14">
        <v>38.719626168224416</v>
      </c>
      <c r="V14">
        <v>59.504672897196443</v>
      </c>
      <c r="W14">
        <v>70.373831775701149</v>
      </c>
      <c r="X14">
        <v>74.766355140187144</v>
      </c>
      <c r="Y14">
        <f t="shared" si="9"/>
        <v>1.1817004000137972</v>
      </c>
      <c r="Z14">
        <f t="shared" si="10"/>
        <v>0.99037669764436809</v>
      </c>
    </row>
    <row r="15" spans="2:28" x14ac:dyDescent="0.2">
      <c r="B15" t="s">
        <v>198</v>
      </c>
      <c r="C15" t="s">
        <v>257</v>
      </c>
      <c r="D15" t="s">
        <v>53</v>
      </c>
      <c r="E15">
        <v>35.979999999999997</v>
      </c>
      <c r="F15">
        <v>41.95</v>
      </c>
      <c r="G15">
        <v>45.29</v>
      </c>
      <c r="H15">
        <v>77.14</v>
      </c>
      <c r="I15">
        <v>90.31</v>
      </c>
      <c r="J15">
        <v>99.25</v>
      </c>
      <c r="K15">
        <v>31.5</v>
      </c>
      <c r="L15">
        <f t="shared" si="0"/>
        <v>31.5</v>
      </c>
      <c r="M15">
        <f t="shared" si="1"/>
        <v>1.0885311782677809</v>
      </c>
      <c r="N15">
        <f t="shared" si="2"/>
        <v>0.99731348794132835</v>
      </c>
      <c r="O15">
        <f t="shared" si="3"/>
        <v>1.142222222222222</v>
      </c>
      <c r="P15">
        <f t="shared" si="4"/>
        <v>1.3317460317460319</v>
      </c>
      <c r="Q15">
        <f t="shared" si="5"/>
        <v>1.4377777777777778</v>
      </c>
      <c r="R15">
        <f t="shared" si="6"/>
        <v>2.4488888888888889</v>
      </c>
      <c r="S15">
        <f t="shared" si="7"/>
        <v>2.8669841269841272</v>
      </c>
      <c r="T15">
        <f t="shared" si="8"/>
        <v>3.1507936507936507</v>
      </c>
      <c r="U15">
        <v>43.133333333333447</v>
      </c>
      <c r="V15">
        <v>73.466666666666868</v>
      </c>
      <c r="W15">
        <v>86.00952380952404</v>
      </c>
      <c r="X15">
        <v>94.523809523809774</v>
      </c>
      <c r="Y15">
        <f t="shared" si="9"/>
        <v>1.6587141764080455</v>
      </c>
      <c r="Z15">
        <f t="shared" si="10"/>
        <v>0.99731348794132879</v>
      </c>
    </row>
    <row r="16" spans="2:28" x14ac:dyDescent="0.2">
      <c r="B16" t="s">
        <v>199</v>
      </c>
      <c r="C16" t="s">
        <v>257</v>
      </c>
      <c r="D16" t="s">
        <v>53</v>
      </c>
      <c r="E16">
        <v>30.81</v>
      </c>
      <c r="F16">
        <v>32.229999999999997</v>
      </c>
      <c r="G16">
        <v>34.47</v>
      </c>
      <c r="H16">
        <v>51.07</v>
      </c>
      <c r="I16">
        <v>55.29</v>
      </c>
      <c r="J16">
        <v>58.2</v>
      </c>
      <c r="K16">
        <v>31.57</v>
      </c>
      <c r="L16">
        <f t="shared" si="0"/>
        <v>31.57</v>
      </c>
      <c r="M16">
        <f t="shared" si="1"/>
        <v>0.48784964721004126</v>
      </c>
      <c r="N16">
        <f t="shared" si="2"/>
        <v>0.99399835613095333</v>
      </c>
      <c r="O16">
        <f t="shared" si="3"/>
        <v>0.97592651251187834</v>
      </c>
      <c r="P16">
        <f t="shared" si="4"/>
        <v>1.0209059233449476</v>
      </c>
      <c r="Q16">
        <f t="shared" si="5"/>
        <v>1.091859360152043</v>
      </c>
      <c r="R16">
        <f t="shared" si="6"/>
        <v>1.6176750079189104</v>
      </c>
      <c r="S16">
        <f t="shared" si="7"/>
        <v>1.751346214760849</v>
      </c>
      <c r="T16">
        <f t="shared" si="8"/>
        <v>1.8435223313272096</v>
      </c>
      <c r="U16">
        <v>30.776785714285783</v>
      </c>
      <c r="V16">
        <v>45.598214285714391</v>
      </c>
      <c r="W16">
        <v>49.366071428571537</v>
      </c>
      <c r="X16">
        <v>51.964285714285836</v>
      </c>
      <c r="Y16">
        <f t="shared" si="9"/>
        <v>0.69692806744291524</v>
      </c>
      <c r="Z16">
        <f t="shared" si="10"/>
        <v>0.99399835613095355</v>
      </c>
    </row>
    <row r="17" spans="2:26" x14ac:dyDescent="0.2">
      <c r="B17" t="s">
        <v>200</v>
      </c>
      <c r="C17" t="s">
        <v>257</v>
      </c>
      <c r="D17" t="s">
        <v>53</v>
      </c>
      <c r="E17">
        <v>27.84</v>
      </c>
      <c r="F17">
        <v>29.63</v>
      </c>
      <c r="G17">
        <v>31.7</v>
      </c>
      <c r="H17">
        <v>51.66</v>
      </c>
      <c r="I17">
        <v>60.95</v>
      </c>
      <c r="J17">
        <v>68.42</v>
      </c>
      <c r="K17">
        <v>31.55</v>
      </c>
      <c r="L17">
        <f t="shared" si="0"/>
        <v>31.55</v>
      </c>
      <c r="M17">
        <f t="shared" si="1"/>
        <v>0.72944017689966478</v>
      </c>
      <c r="N17">
        <f t="shared" si="2"/>
        <v>0.99109711624732577</v>
      </c>
      <c r="O17">
        <f t="shared" si="3"/>
        <v>0.88240887480190167</v>
      </c>
      <c r="P17">
        <f t="shared" si="4"/>
        <v>0.93914421553090333</v>
      </c>
      <c r="Q17">
        <f t="shared" si="5"/>
        <v>1.004754358161648</v>
      </c>
      <c r="R17">
        <f t="shared" si="6"/>
        <v>1.6374009508716323</v>
      </c>
      <c r="S17">
        <f t="shared" si="7"/>
        <v>1.9318541996830427</v>
      </c>
      <c r="T17">
        <f t="shared" si="8"/>
        <v>2.1686212361331219</v>
      </c>
      <c r="U17">
        <v>28.818181818181873</v>
      </c>
      <c r="V17">
        <v>46.963636363636454</v>
      </c>
      <c r="W17">
        <v>55.40909090909102</v>
      </c>
      <c r="X17">
        <v>62.200000000000124</v>
      </c>
      <c r="Y17">
        <f t="shared" si="9"/>
        <v>1.0610038936722381</v>
      </c>
      <c r="Z17">
        <f t="shared" si="10"/>
        <v>0.99109711624732622</v>
      </c>
    </row>
    <row r="18" spans="2:26" x14ac:dyDescent="0.2">
      <c r="B18" t="s">
        <v>201</v>
      </c>
      <c r="C18" t="s">
        <v>257</v>
      </c>
      <c r="D18" t="s">
        <v>53</v>
      </c>
      <c r="E18">
        <v>34.369999999999997</v>
      </c>
      <c r="F18">
        <v>36.130000000000003</v>
      </c>
      <c r="G18">
        <v>55.94</v>
      </c>
      <c r="H18">
        <v>99.34</v>
      </c>
      <c r="I18">
        <v>108</v>
      </c>
      <c r="J18">
        <v>109.8</v>
      </c>
      <c r="K18">
        <v>31.48</v>
      </c>
      <c r="L18">
        <f t="shared" si="0"/>
        <v>31.48</v>
      </c>
      <c r="M18">
        <f t="shared" si="1"/>
        <v>1.146338731455298</v>
      </c>
      <c r="N18">
        <f t="shared" si="2"/>
        <v>0.96391940481472438</v>
      </c>
      <c r="O18">
        <f t="shared" si="3"/>
        <v>1.0918043202033036</v>
      </c>
      <c r="P18">
        <f t="shared" si="4"/>
        <v>1.1477128335451081</v>
      </c>
      <c r="Q18">
        <f t="shared" si="5"/>
        <v>1.7770012706480305</v>
      </c>
      <c r="R18">
        <f t="shared" si="6"/>
        <v>3.1556543837357052</v>
      </c>
      <c r="S18">
        <f t="shared" si="7"/>
        <v>3.4307496823379924</v>
      </c>
      <c r="T18">
        <f t="shared" si="8"/>
        <v>3.487928843710292</v>
      </c>
      <c r="U18">
        <v>54.310679611650613</v>
      </c>
      <c r="V18">
        <v>96.446601941747801</v>
      </c>
      <c r="W18">
        <v>104.85436893203908</v>
      </c>
      <c r="X18">
        <v>106.60194174757306</v>
      </c>
      <c r="Y18">
        <f t="shared" si="9"/>
        <v>1.7807203595422088</v>
      </c>
      <c r="Z18">
        <f t="shared" si="10"/>
        <v>0.96391940481472482</v>
      </c>
    </row>
    <row r="19" spans="2:26" x14ac:dyDescent="0.2">
      <c r="B19" t="s">
        <v>202</v>
      </c>
      <c r="C19" t="s">
        <v>257</v>
      </c>
      <c r="D19" t="s">
        <v>53</v>
      </c>
      <c r="E19">
        <v>34.81</v>
      </c>
      <c r="F19">
        <v>41.19</v>
      </c>
      <c r="G19">
        <v>44.13</v>
      </c>
      <c r="H19">
        <v>76.59</v>
      </c>
      <c r="I19">
        <v>90.28</v>
      </c>
      <c r="J19">
        <v>101.1</v>
      </c>
      <c r="K19">
        <v>31.72</v>
      </c>
      <c r="L19">
        <f t="shared" si="0"/>
        <v>31.72</v>
      </c>
      <c r="M19">
        <f t="shared" si="1"/>
        <v>1.1383130278522422</v>
      </c>
      <c r="N19">
        <f t="shared" si="2"/>
        <v>0.99557645286841834</v>
      </c>
      <c r="O19">
        <f t="shared" si="3"/>
        <v>1.0974148802017656</v>
      </c>
      <c r="P19">
        <f t="shared" si="4"/>
        <v>1.2985498108448927</v>
      </c>
      <c r="Q19">
        <f t="shared" si="5"/>
        <v>1.3912358133669611</v>
      </c>
      <c r="R19">
        <f t="shared" si="6"/>
        <v>2.4145649432534682</v>
      </c>
      <c r="S19">
        <f t="shared" si="7"/>
        <v>2.8461538461538463</v>
      </c>
      <c r="T19">
        <f t="shared" si="8"/>
        <v>3.1872635561160152</v>
      </c>
      <c r="U19">
        <v>34.748031496063106</v>
      </c>
      <c r="V19">
        <v>60.307086614173421</v>
      </c>
      <c r="W19">
        <v>71.086614173228568</v>
      </c>
      <c r="X19">
        <v>79.606299212598671</v>
      </c>
      <c r="Y19">
        <f t="shared" si="9"/>
        <v>1.4340951531996748</v>
      </c>
      <c r="Z19">
        <f t="shared" si="10"/>
        <v>0.99557645286841923</v>
      </c>
    </row>
    <row r="20" spans="2:26" x14ac:dyDescent="0.2">
      <c r="B20" t="s">
        <v>219</v>
      </c>
      <c r="C20" t="s">
        <v>257</v>
      </c>
      <c r="D20" t="s">
        <v>2</v>
      </c>
      <c r="E20">
        <v>25.63</v>
      </c>
      <c r="F20">
        <v>28.61</v>
      </c>
      <c r="G20">
        <v>34.36</v>
      </c>
      <c r="H20">
        <v>60.29</v>
      </c>
      <c r="I20">
        <v>71.06</v>
      </c>
      <c r="J20">
        <v>77.28</v>
      </c>
      <c r="K20">
        <v>31.61</v>
      </c>
      <c r="L20">
        <f t="shared" si="0"/>
        <v>31.61</v>
      </c>
      <c r="M20">
        <f t="shared" si="1"/>
        <v>0.87278195761977606</v>
      </c>
      <c r="N20">
        <f t="shared" si="2"/>
        <v>0.99718386297763495</v>
      </c>
      <c r="O20">
        <f t="shared" si="3"/>
        <v>0.81081936096172091</v>
      </c>
      <c r="P20">
        <f t="shared" si="4"/>
        <v>0.90509332489718441</v>
      </c>
      <c r="Q20">
        <f t="shared" si="5"/>
        <v>1.0869977855109143</v>
      </c>
      <c r="R20">
        <f t="shared" si="6"/>
        <v>1.9073078139829167</v>
      </c>
      <c r="S20">
        <f t="shared" si="7"/>
        <v>2.2480227776020247</v>
      </c>
      <c r="T20">
        <f t="shared" si="8"/>
        <v>2.4447959506485288</v>
      </c>
      <c r="U20">
        <v>29.620689655172502</v>
      </c>
      <c r="V20">
        <v>51.974137931034633</v>
      </c>
      <c r="W20">
        <v>61.258620689655352</v>
      </c>
      <c r="X20">
        <v>66.620689655172612</v>
      </c>
      <c r="Y20">
        <f t="shared" si="9"/>
        <v>1.2038371829238286</v>
      </c>
      <c r="Z20">
        <f t="shared" si="10"/>
        <v>0.99718386297763495</v>
      </c>
    </row>
    <row r="21" spans="2:26" x14ac:dyDescent="0.2">
      <c r="B21" t="s">
        <v>220</v>
      </c>
      <c r="C21" t="s">
        <v>257</v>
      </c>
      <c r="D21" t="s">
        <v>2</v>
      </c>
      <c r="E21">
        <v>25.44</v>
      </c>
      <c r="F21">
        <v>33.46</v>
      </c>
      <c r="G21">
        <v>37.22</v>
      </c>
      <c r="H21">
        <v>70.099999999999994</v>
      </c>
      <c r="I21">
        <v>89.15</v>
      </c>
      <c r="J21">
        <v>102.5</v>
      </c>
      <c r="K21">
        <v>31.54</v>
      </c>
      <c r="L21">
        <f t="shared" si="0"/>
        <v>31.54</v>
      </c>
      <c r="M21">
        <f t="shared" si="1"/>
        <v>1.2946744126520284</v>
      </c>
      <c r="N21">
        <f t="shared" si="2"/>
        <v>0.98083398653597065</v>
      </c>
      <c r="O21">
        <f t="shared" si="3"/>
        <v>0.80659480025364627</v>
      </c>
      <c r="P21">
        <f t="shared" si="4"/>
        <v>1.0608750792644261</v>
      </c>
      <c r="Q21">
        <f t="shared" si="5"/>
        <v>1.1800887761572607</v>
      </c>
      <c r="R21">
        <f t="shared" si="6"/>
        <v>2.2225745085605579</v>
      </c>
      <c r="S21">
        <f t="shared" si="7"/>
        <v>2.8265694356372864</v>
      </c>
      <c r="T21">
        <f t="shared" si="8"/>
        <v>3.2498414711477488</v>
      </c>
      <c r="U21">
        <v>34.146788990825804</v>
      </c>
      <c r="V21">
        <v>64.311926605504794</v>
      </c>
      <c r="W21">
        <v>81.788990825688359</v>
      </c>
      <c r="X21">
        <v>94.036697247706741</v>
      </c>
      <c r="Y21">
        <f t="shared" si="9"/>
        <v>1.9004395048103173</v>
      </c>
      <c r="Z21">
        <f t="shared" si="10"/>
        <v>0.9808339865359702</v>
      </c>
    </row>
    <row r="22" spans="2:26" x14ac:dyDescent="0.2">
      <c r="B22" t="s">
        <v>221</v>
      </c>
      <c r="C22" t="s">
        <v>257</v>
      </c>
      <c r="D22" t="s">
        <v>2</v>
      </c>
      <c r="E22">
        <v>29.64</v>
      </c>
      <c r="F22">
        <v>36.409999999999997</v>
      </c>
      <c r="G22">
        <v>42.72</v>
      </c>
      <c r="H22">
        <v>82.69</v>
      </c>
      <c r="I22">
        <v>103.3</v>
      </c>
      <c r="J22">
        <v>114.9</v>
      </c>
      <c r="K22">
        <v>31.62</v>
      </c>
      <c r="L22">
        <f t="shared" si="0"/>
        <v>31.62</v>
      </c>
      <c r="M22">
        <f t="shared" si="1"/>
        <v>1.4571290743758545</v>
      </c>
      <c r="N22">
        <f t="shared" si="2"/>
        <v>0.99092954199858707</v>
      </c>
      <c r="O22">
        <f t="shared" si="3"/>
        <v>0.93738140417457305</v>
      </c>
      <c r="P22">
        <f t="shared" si="4"/>
        <v>1.1514864010120176</v>
      </c>
      <c r="Q22">
        <f t="shared" si="5"/>
        <v>1.3510436432637571</v>
      </c>
      <c r="R22">
        <f t="shared" si="6"/>
        <v>2.6151170145477542</v>
      </c>
      <c r="S22">
        <f t="shared" si="7"/>
        <v>3.2669196710942439</v>
      </c>
      <c r="T22">
        <f t="shared" si="8"/>
        <v>3.6337760910815939</v>
      </c>
      <c r="U22">
        <v>36.512820512820568</v>
      </c>
      <c r="V22">
        <v>70.675213675213783</v>
      </c>
      <c r="W22">
        <v>88.290598290598425</v>
      </c>
      <c r="X22">
        <v>98.205128205128361</v>
      </c>
      <c r="Y22">
        <f t="shared" si="9"/>
        <v>1.99265514444561</v>
      </c>
      <c r="Z22">
        <f t="shared" si="10"/>
        <v>0.99092954199858707</v>
      </c>
    </row>
    <row r="23" spans="2:26" x14ac:dyDescent="0.2">
      <c r="B23" t="s">
        <v>222</v>
      </c>
      <c r="C23" t="s">
        <v>257</v>
      </c>
      <c r="D23" t="s">
        <v>2</v>
      </c>
      <c r="E23">
        <v>31.79</v>
      </c>
      <c r="F23">
        <v>39.94</v>
      </c>
      <c r="G23">
        <v>38.92</v>
      </c>
      <c r="H23">
        <v>63.51</v>
      </c>
      <c r="I23">
        <v>70.239999999999995</v>
      </c>
      <c r="J23">
        <v>78.64</v>
      </c>
      <c r="K23">
        <v>31.5</v>
      </c>
      <c r="L23">
        <f t="shared" si="0"/>
        <v>31.5</v>
      </c>
      <c r="M23">
        <f t="shared" si="1"/>
        <v>0.78849893803131232</v>
      </c>
      <c r="N23">
        <f t="shared" si="2"/>
        <v>0.9987212175517346</v>
      </c>
      <c r="O23">
        <f t="shared" si="3"/>
        <v>1.0092063492063492</v>
      </c>
      <c r="P23">
        <f t="shared" si="4"/>
        <v>1.2679365079365079</v>
      </c>
      <c r="Q23">
        <f t="shared" si="5"/>
        <v>1.2355555555555555</v>
      </c>
      <c r="R23">
        <f t="shared" si="6"/>
        <v>2.0161904761904763</v>
      </c>
      <c r="S23">
        <f t="shared" si="7"/>
        <v>2.2298412698412697</v>
      </c>
      <c r="T23">
        <f t="shared" si="8"/>
        <v>2.4965079365079363</v>
      </c>
      <c r="U23">
        <v>37.066666666666769</v>
      </c>
      <c r="V23">
        <v>60.485714285714451</v>
      </c>
      <c r="W23">
        <v>66.89523809523827</v>
      </c>
      <c r="X23">
        <v>74.895238095238298</v>
      </c>
      <c r="Y23">
        <f t="shared" si="9"/>
        <v>1.2015221912858089</v>
      </c>
      <c r="Z23">
        <f t="shared" si="10"/>
        <v>0.9987212175517346</v>
      </c>
    </row>
    <row r="24" spans="2:26" x14ac:dyDescent="0.2">
      <c r="B24" t="s">
        <v>223</v>
      </c>
      <c r="C24" t="s">
        <v>257</v>
      </c>
      <c r="D24" t="s">
        <v>2</v>
      </c>
      <c r="E24">
        <v>37.729999999999997</v>
      </c>
      <c r="F24">
        <v>42.95</v>
      </c>
      <c r="G24">
        <v>43.91</v>
      </c>
      <c r="H24">
        <v>71.67</v>
      </c>
      <c r="I24">
        <v>88.84</v>
      </c>
      <c r="J24">
        <v>98.19</v>
      </c>
      <c r="K24">
        <v>31.64</v>
      </c>
      <c r="L24">
        <f t="shared" si="0"/>
        <v>31.64</v>
      </c>
      <c r="M24">
        <f t="shared" si="1"/>
        <v>1.0897315627656075</v>
      </c>
      <c r="N24">
        <f t="shared" si="2"/>
        <v>0.98104353595805749</v>
      </c>
      <c r="O24">
        <f t="shared" si="3"/>
        <v>1.1924778761061945</v>
      </c>
      <c r="P24">
        <f t="shared" si="4"/>
        <v>1.3574589127686474</v>
      </c>
      <c r="Q24">
        <f t="shared" si="5"/>
        <v>1.3878002528445006</v>
      </c>
      <c r="R24">
        <f t="shared" si="6"/>
        <v>2.2651706700379268</v>
      </c>
      <c r="S24">
        <f t="shared" si="7"/>
        <v>2.8078381795195955</v>
      </c>
      <c r="T24">
        <f t="shared" si="8"/>
        <v>3.1033501896333755</v>
      </c>
      <c r="U24">
        <v>36.899159663865611</v>
      </c>
      <c r="V24">
        <v>60.226890756302637</v>
      </c>
      <c r="W24">
        <v>74.655462184874096</v>
      </c>
      <c r="X24">
        <v>82.512605042016958</v>
      </c>
      <c r="Y24">
        <f t="shared" si="9"/>
        <v>1.4651852944747641</v>
      </c>
      <c r="Z24">
        <f t="shared" si="10"/>
        <v>0.98104353595805771</v>
      </c>
    </row>
    <row r="25" spans="2:26" x14ac:dyDescent="0.2">
      <c r="B25" t="s">
        <v>224</v>
      </c>
      <c r="C25" t="s">
        <v>257</v>
      </c>
      <c r="D25" t="s">
        <v>2</v>
      </c>
      <c r="E25">
        <v>26.24</v>
      </c>
      <c r="F25">
        <v>27.55</v>
      </c>
      <c r="G25">
        <v>32.5</v>
      </c>
      <c r="H25">
        <v>51.77</v>
      </c>
      <c r="I25">
        <v>59.56</v>
      </c>
      <c r="J25">
        <v>65.39</v>
      </c>
      <c r="K25">
        <v>31.47</v>
      </c>
      <c r="L25">
        <f t="shared" si="0"/>
        <v>31.47</v>
      </c>
      <c r="M25">
        <f t="shared" si="1"/>
        <v>0.66058051165013931</v>
      </c>
      <c r="N25">
        <f t="shared" si="2"/>
        <v>0.99736552674600643</v>
      </c>
      <c r="O25">
        <f t="shared" si="3"/>
        <v>0.8338099777565936</v>
      </c>
      <c r="P25">
        <f t="shared" si="4"/>
        <v>0.87543692405465523</v>
      </c>
      <c r="Q25">
        <f t="shared" si="5"/>
        <v>1.032729583730537</v>
      </c>
      <c r="R25">
        <f t="shared" si="6"/>
        <v>1.6450587861455357</v>
      </c>
      <c r="S25">
        <f t="shared" si="7"/>
        <v>1.8925961232920243</v>
      </c>
      <c r="T25">
        <f t="shared" si="8"/>
        <v>2.0778519224658405</v>
      </c>
      <c r="U25">
        <v>31.862745098039341</v>
      </c>
      <c r="V25">
        <v>50.754901960784515</v>
      </c>
      <c r="W25">
        <v>58.392156862745331</v>
      </c>
      <c r="X25">
        <v>64.107843137255159</v>
      </c>
      <c r="Y25">
        <f t="shared" si="9"/>
        <v>1.036204724157082</v>
      </c>
      <c r="Z25">
        <f t="shared" si="10"/>
        <v>0.99736552674600643</v>
      </c>
    </row>
    <row r="26" spans="2:26" x14ac:dyDescent="0.2">
      <c r="B26" t="s">
        <v>225</v>
      </c>
      <c r="C26" t="s">
        <v>257</v>
      </c>
      <c r="D26" t="s">
        <v>2</v>
      </c>
      <c r="E26">
        <v>30.68</v>
      </c>
      <c r="F26">
        <v>33.64</v>
      </c>
      <c r="G26">
        <v>33.6</v>
      </c>
      <c r="H26">
        <v>63.96</v>
      </c>
      <c r="I26">
        <v>77.19</v>
      </c>
      <c r="J26">
        <v>82.47</v>
      </c>
      <c r="K26">
        <v>31.41</v>
      </c>
      <c r="L26">
        <f t="shared" si="0"/>
        <v>31.41</v>
      </c>
      <c r="M26">
        <f t="shared" si="1"/>
        <v>1.0076287696481239</v>
      </c>
      <c r="N26">
        <f t="shared" si="2"/>
        <v>0.9940711154191858</v>
      </c>
      <c r="O26">
        <f t="shared" si="3"/>
        <v>0.97675899395097099</v>
      </c>
      <c r="P26">
        <f t="shared" si="4"/>
        <v>1.0709964979305953</v>
      </c>
      <c r="Q26">
        <f t="shared" si="5"/>
        <v>1.0697230181470869</v>
      </c>
      <c r="R26">
        <f t="shared" si="6"/>
        <v>2.0362941738299907</v>
      </c>
      <c r="S26">
        <f t="shared" si="7"/>
        <v>2.457497612225406</v>
      </c>
      <c r="T26">
        <f t="shared" si="8"/>
        <v>2.6255969436485196</v>
      </c>
      <c r="U26">
        <v>35.000000000000099</v>
      </c>
      <c r="V26">
        <v>66.625000000000185</v>
      </c>
      <c r="W26">
        <v>80.406250000000227</v>
      </c>
      <c r="X26">
        <v>85.906250000000242</v>
      </c>
      <c r="Y26">
        <f t="shared" si="9"/>
        <v>1.6793812827468726</v>
      </c>
      <c r="Z26">
        <f t="shared" si="10"/>
        <v>0.99407111541918536</v>
      </c>
    </row>
    <row r="27" spans="2:26" x14ac:dyDescent="0.2">
      <c r="B27" t="s">
        <v>226</v>
      </c>
      <c r="C27" t="s">
        <v>257</v>
      </c>
      <c r="D27" t="s">
        <v>2</v>
      </c>
      <c r="E27">
        <v>33.81</v>
      </c>
      <c r="F27">
        <v>35.85</v>
      </c>
      <c r="G27">
        <v>37.42</v>
      </c>
      <c r="H27">
        <v>62.8</v>
      </c>
      <c r="I27">
        <v>70.09</v>
      </c>
      <c r="J27">
        <v>73.400000000000006</v>
      </c>
      <c r="K27">
        <v>31.5</v>
      </c>
      <c r="L27">
        <f t="shared" si="0"/>
        <v>31.5</v>
      </c>
      <c r="M27">
        <f t="shared" si="1"/>
        <v>0.74797824188638473</v>
      </c>
      <c r="N27">
        <f t="shared" si="2"/>
        <v>0.99064773820625018</v>
      </c>
      <c r="O27">
        <f t="shared" si="3"/>
        <v>1.0733333333333335</v>
      </c>
      <c r="P27">
        <f t="shared" si="4"/>
        <v>1.138095238095238</v>
      </c>
      <c r="Q27">
        <f t="shared" si="5"/>
        <v>1.1879365079365081</v>
      </c>
      <c r="R27">
        <f t="shared" si="6"/>
        <v>1.9936507936507935</v>
      </c>
      <c r="S27">
        <f t="shared" si="7"/>
        <v>2.225079365079365</v>
      </c>
      <c r="T27">
        <f t="shared" si="8"/>
        <v>2.3301587301587303</v>
      </c>
      <c r="U27">
        <v>35.638095238095339</v>
      </c>
      <c r="V27">
        <v>59.809523809523967</v>
      </c>
      <c r="W27">
        <v>66.752380952381131</v>
      </c>
      <c r="X27">
        <v>69.904761904762097</v>
      </c>
      <c r="Y27">
        <f t="shared" si="9"/>
        <v>1.1397763685887756</v>
      </c>
      <c r="Z27">
        <f t="shared" si="10"/>
        <v>0.99064773820625041</v>
      </c>
    </row>
    <row r="28" spans="2:26" x14ac:dyDescent="0.2">
      <c r="B28" t="s">
        <v>241</v>
      </c>
      <c r="C28" t="s">
        <v>257</v>
      </c>
      <c r="D28" t="s">
        <v>91</v>
      </c>
      <c r="E28">
        <v>41.69</v>
      </c>
      <c r="F28">
        <v>48.26</v>
      </c>
      <c r="G28">
        <v>50.5</v>
      </c>
      <c r="H28">
        <v>82.19</v>
      </c>
      <c r="I28">
        <v>97.68</v>
      </c>
      <c r="J28">
        <v>107.2</v>
      </c>
      <c r="K28">
        <v>31.74</v>
      </c>
      <c r="L28">
        <f t="shared" si="0"/>
        <v>31.74</v>
      </c>
      <c r="M28">
        <f t="shared" si="1"/>
        <v>1.1417869097825621</v>
      </c>
      <c r="N28">
        <f t="shared" si="2"/>
        <v>0.99261011171845215</v>
      </c>
      <c r="O28">
        <f t="shared" si="3"/>
        <v>1.3134845620667928</v>
      </c>
      <c r="P28">
        <f t="shared" si="4"/>
        <v>1.5204788909892879</v>
      </c>
      <c r="Q28">
        <f t="shared" si="5"/>
        <v>1.591052299936988</v>
      </c>
      <c r="R28">
        <f t="shared" si="6"/>
        <v>2.58947700063012</v>
      </c>
      <c r="S28">
        <f t="shared" si="7"/>
        <v>3.0775047258979211</v>
      </c>
      <c r="T28">
        <f t="shared" si="8"/>
        <v>3.3774417139256463</v>
      </c>
      <c r="U28">
        <v>39.147286821705563</v>
      </c>
      <c r="V28">
        <v>63.713178294573858</v>
      </c>
      <c r="W28">
        <v>75.720930232558402</v>
      </c>
      <c r="X28">
        <v>83.100775193798739</v>
      </c>
      <c r="Y28">
        <f t="shared" si="9"/>
        <v>1.4161698105830229</v>
      </c>
      <c r="Z28">
        <f t="shared" si="10"/>
        <v>0.99261011171845259</v>
      </c>
    </row>
    <row r="29" spans="2:26" x14ac:dyDescent="0.2">
      <c r="B29" t="s">
        <v>242</v>
      </c>
      <c r="C29" t="s">
        <v>257</v>
      </c>
      <c r="D29" t="s">
        <v>91</v>
      </c>
      <c r="E29">
        <v>26.05</v>
      </c>
      <c r="F29">
        <v>27.93</v>
      </c>
      <c r="G29">
        <v>30.76</v>
      </c>
      <c r="H29">
        <v>56.27</v>
      </c>
      <c r="I29">
        <v>65.790000000000006</v>
      </c>
      <c r="J29">
        <v>72.989999999999995</v>
      </c>
      <c r="K29">
        <v>32.14</v>
      </c>
      <c r="L29">
        <f t="shared" si="0"/>
        <v>32.14</v>
      </c>
      <c r="M29">
        <f t="shared" si="1"/>
        <v>0.85075311687561284</v>
      </c>
      <c r="N29">
        <f t="shared" si="2"/>
        <v>0.99886933118407861</v>
      </c>
      <c r="O29">
        <f t="shared" si="3"/>
        <v>0.81051649035469819</v>
      </c>
      <c r="P29">
        <f t="shared" si="4"/>
        <v>0.86901057871810827</v>
      </c>
      <c r="Q29">
        <f t="shared" si="5"/>
        <v>0.95706285003111391</v>
      </c>
      <c r="R29">
        <f t="shared" si="6"/>
        <v>1.7507778469197262</v>
      </c>
      <c r="S29">
        <f t="shared" si="7"/>
        <v>2.0469819539514624</v>
      </c>
      <c r="T29">
        <f t="shared" si="8"/>
        <v>2.2710018668326071</v>
      </c>
      <c r="U29">
        <v>18.201183431952689</v>
      </c>
      <c r="V29">
        <v>33.295857988165729</v>
      </c>
      <c r="W29">
        <v>38.928994082840291</v>
      </c>
      <c r="X29">
        <v>43.189349112426093</v>
      </c>
      <c r="Y29">
        <f t="shared" si="9"/>
        <v>0.80544673787040111</v>
      </c>
      <c r="Z29">
        <f t="shared" si="10"/>
        <v>0.99886933118407817</v>
      </c>
    </row>
    <row r="30" spans="2:26" x14ac:dyDescent="0.2">
      <c r="B30" t="s">
        <v>243</v>
      </c>
      <c r="C30" t="s">
        <v>257</v>
      </c>
      <c r="D30" t="s">
        <v>91</v>
      </c>
      <c r="E30">
        <v>35.479999999999997</v>
      </c>
      <c r="F30">
        <v>41.12</v>
      </c>
      <c r="G30">
        <v>42.21</v>
      </c>
      <c r="H30">
        <v>85.71</v>
      </c>
      <c r="I30">
        <v>104.2</v>
      </c>
      <c r="J30">
        <v>121.9</v>
      </c>
      <c r="K30">
        <v>31.9</v>
      </c>
      <c r="L30">
        <f t="shared" si="0"/>
        <v>31.9</v>
      </c>
      <c r="M30">
        <f t="shared" si="1"/>
        <v>1.5721272011485534</v>
      </c>
      <c r="N30">
        <f t="shared" si="2"/>
        <v>0.99127878866988695</v>
      </c>
      <c r="O30">
        <f t="shared" si="3"/>
        <v>1.1122257053291535</v>
      </c>
      <c r="P30">
        <f t="shared" si="4"/>
        <v>1.2890282131661441</v>
      </c>
      <c r="Q30">
        <f t="shared" si="5"/>
        <v>1.3231974921630094</v>
      </c>
      <c r="R30">
        <f t="shared" si="6"/>
        <v>2.6868338557993732</v>
      </c>
      <c r="S30">
        <f t="shared" si="7"/>
        <v>3.2664576802507841</v>
      </c>
      <c r="T30">
        <f t="shared" si="8"/>
        <v>3.8213166144200632</v>
      </c>
      <c r="U30">
        <v>29.110344827586292</v>
      </c>
      <c r="V30">
        <v>59.110344827586374</v>
      </c>
      <c r="W30">
        <v>71.862068965517452</v>
      </c>
      <c r="X30">
        <v>84.068965517241637</v>
      </c>
      <c r="Y30">
        <f t="shared" si="9"/>
        <v>1.7347610495432304</v>
      </c>
      <c r="Z30">
        <f t="shared" si="10"/>
        <v>0.99127878866988739</v>
      </c>
    </row>
    <row r="31" spans="2:26" x14ac:dyDescent="0.2">
      <c r="B31" t="s">
        <v>244</v>
      </c>
      <c r="C31" t="s">
        <v>257</v>
      </c>
      <c r="D31" t="s">
        <v>91</v>
      </c>
      <c r="E31">
        <v>27.19</v>
      </c>
      <c r="F31">
        <v>29.92</v>
      </c>
      <c r="G31">
        <v>32.11</v>
      </c>
      <c r="H31">
        <v>68.08</v>
      </c>
      <c r="I31">
        <v>79.86</v>
      </c>
      <c r="J31">
        <v>88</v>
      </c>
      <c r="K31">
        <v>31.65</v>
      </c>
      <c r="L31">
        <f t="shared" si="0"/>
        <v>31.65</v>
      </c>
      <c r="M31">
        <f t="shared" si="1"/>
        <v>1.1375746682314989</v>
      </c>
      <c r="N31">
        <f t="shared" si="2"/>
        <v>0.99903288848532568</v>
      </c>
      <c r="O31">
        <f t="shared" si="3"/>
        <v>0.85908372827804114</v>
      </c>
      <c r="P31">
        <f t="shared" si="4"/>
        <v>0.94533965244865725</v>
      </c>
      <c r="Q31">
        <f t="shared" si="5"/>
        <v>1.0145339652448657</v>
      </c>
      <c r="R31">
        <f t="shared" si="6"/>
        <v>2.1510268562401262</v>
      </c>
      <c r="S31">
        <f t="shared" si="7"/>
        <v>2.523222748815166</v>
      </c>
      <c r="T31">
        <f t="shared" si="8"/>
        <v>2.7804107424960507</v>
      </c>
      <c r="U31">
        <v>26.758333333333429</v>
      </c>
      <c r="V31">
        <v>56.733333333333533</v>
      </c>
      <c r="W31">
        <v>66.550000000000239</v>
      </c>
      <c r="X31">
        <v>73.333333333333599</v>
      </c>
      <c r="Y31">
        <f t="shared" si="9"/>
        <v>1.5167662243086655</v>
      </c>
      <c r="Z31">
        <f t="shared" si="10"/>
        <v>0.99903288848532568</v>
      </c>
    </row>
    <row r="32" spans="2:26" x14ac:dyDescent="0.2">
      <c r="B32" t="s">
        <v>283</v>
      </c>
      <c r="C32" t="s">
        <v>272</v>
      </c>
      <c r="D32" t="s">
        <v>272</v>
      </c>
      <c r="E32" t="s">
        <v>28</v>
      </c>
      <c r="F32" t="s">
        <v>28</v>
      </c>
      <c r="G32">
        <v>19.64</v>
      </c>
      <c r="H32">
        <v>25.5</v>
      </c>
      <c r="I32">
        <v>27.14</v>
      </c>
      <c r="J32">
        <v>26.99</v>
      </c>
      <c r="K32">
        <v>30.51</v>
      </c>
      <c r="L32">
        <v>5.9999999999998721E-2</v>
      </c>
      <c r="M32">
        <f t="shared" si="1"/>
        <v>0.1593258965475973</v>
      </c>
      <c r="N32">
        <f t="shared" si="2"/>
        <v>0.95655904022741811</v>
      </c>
      <c r="O32" t="e">
        <f t="shared" si="3"/>
        <v>#VALUE!</v>
      </c>
      <c r="P32" t="e">
        <f t="shared" si="4"/>
        <v>#VALUE!</v>
      </c>
      <c r="Q32">
        <f t="shared" si="5"/>
        <v>327.33333333334031</v>
      </c>
      <c r="R32">
        <f t="shared" si="6"/>
        <v>425.00000000000904</v>
      </c>
      <c r="S32">
        <f t="shared" si="7"/>
        <v>452.33333333334298</v>
      </c>
      <c r="T32">
        <f t="shared" si="8"/>
        <v>449.83333333334292</v>
      </c>
      <c r="U32">
        <v>327.33333333334031</v>
      </c>
      <c r="V32">
        <v>425.00000000000904</v>
      </c>
      <c r="W32">
        <v>452.33333333334298</v>
      </c>
      <c r="X32">
        <v>449.83333333334292</v>
      </c>
      <c r="Y32">
        <f t="shared" si="9"/>
        <v>4.248690574602672</v>
      </c>
      <c r="Z32">
        <f t="shared" si="10"/>
        <v>0.95655904022741789</v>
      </c>
    </row>
    <row r="33" spans="2:26" x14ac:dyDescent="0.2">
      <c r="B33" s="2" t="s">
        <v>284</v>
      </c>
      <c r="C33" t="s">
        <v>272</v>
      </c>
      <c r="D33" t="s">
        <v>272</v>
      </c>
      <c r="E33" t="s">
        <v>28</v>
      </c>
      <c r="F33" t="s">
        <v>28</v>
      </c>
      <c r="G33">
        <v>16.78</v>
      </c>
      <c r="H33">
        <v>24.46</v>
      </c>
      <c r="I33">
        <v>26.73</v>
      </c>
      <c r="J33">
        <v>25.52</v>
      </c>
      <c r="K33">
        <v>30.39</v>
      </c>
      <c r="L33">
        <v>-6.0000000000002274E-2</v>
      </c>
      <c r="M33">
        <f t="shared" si="1"/>
        <v>0.19752908613055117</v>
      </c>
      <c r="N33">
        <f t="shared" si="2"/>
        <v>0.90813982887498146</v>
      </c>
      <c r="O33" t="e">
        <f t="shared" si="3"/>
        <v>#VALUE!</v>
      </c>
      <c r="P33" t="e">
        <f t="shared" si="4"/>
        <v>#VALUE!</v>
      </c>
      <c r="Q33">
        <f t="shared" si="5"/>
        <v>-279.66666666665611</v>
      </c>
      <c r="R33">
        <f t="shared" si="6"/>
        <v>-407.66666666665122</v>
      </c>
      <c r="S33">
        <f t="shared" si="7"/>
        <v>-445.49999999998312</v>
      </c>
      <c r="T33">
        <f t="shared" si="8"/>
        <v>-425.33333333331723</v>
      </c>
      <c r="U33">
        <v>-279.66666666665611</v>
      </c>
      <c r="V33">
        <v>-407.66666666665122</v>
      </c>
      <c r="W33">
        <v>-445.49999999998312</v>
      </c>
      <c r="X33">
        <v>-425.33333333331723</v>
      </c>
      <c r="Y33">
        <f t="shared" si="9"/>
        <v>-5.2674422968144796</v>
      </c>
      <c r="Z33">
        <f t="shared" si="10"/>
        <v>0.90813982887498212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CF59-9643-3744-87CB-D33F7A7EEA37}">
  <dimension ref="B1:X33"/>
  <sheetViews>
    <sheetView workbookViewId="0">
      <selection activeCell="X20" sqref="X20"/>
    </sheetView>
  </sheetViews>
  <sheetFormatPr baseColWidth="10" defaultRowHeight="16" x14ac:dyDescent="0.2"/>
  <cols>
    <col min="2" max="2" width="11.33203125" bestFit="1" customWidth="1"/>
    <col min="3" max="3" width="12" bestFit="1" customWidth="1"/>
    <col min="4" max="4" width="18.1640625" bestFit="1" customWidth="1"/>
    <col min="11" max="11" width="17.5" bestFit="1" customWidth="1"/>
    <col min="24" max="24" width="40" bestFit="1" customWidth="1"/>
  </cols>
  <sheetData>
    <row r="1" spans="2:24" x14ac:dyDescent="0.2">
      <c r="L1" s="11" t="s">
        <v>271</v>
      </c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2:24" x14ac:dyDescent="0.2">
      <c r="B2" t="s">
        <v>4</v>
      </c>
      <c r="C2" t="s">
        <v>0</v>
      </c>
      <c r="D2" t="s">
        <v>1</v>
      </c>
      <c r="E2" s="2" t="s">
        <v>269</v>
      </c>
      <c r="F2" s="2" t="s">
        <v>270</v>
      </c>
      <c r="G2" s="2" t="s">
        <v>260</v>
      </c>
      <c r="H2" s="2" t="s">
        <v>261</v>
      </c>
      <c r="I2" s="2" t="s">
        <v>262</v>
      </c>
      <c r="J2" s="2" t="s">
        <v>263</v>
      </c>
      <c r="L2" s="2" t="s">
        <v>269</v>
      </c>
      <c r="M2" s="2" t="s">
        <v>270</v>
      </c>
      <c r="N2" s="2" t="s">
        <v>260</v>
      </c>
      <c r="O2" s="2" t="s">
        <v>261</v>
      </c>
      <c r="P2" s="2" t="s">
        <v>262</v>
      </c>
      <c r="Q2" s="2" t="s">
        <v>263</v>
      </c>
      <c r="R2" t="s">
        <v>260</v>
      </c>
      <c r="S2" t="s">
        <v>261</v>
      </c>
      <c r="T2" t="s">
        <v>262</v>
      </c>
      <c r="U2" t="s">
        <v>263</v>
      </c>
      <c r="V2" t="s">
        <v>256</v>
      </c>
      <c r="X2" s="7" t="s">
        <v>294</v>
      </c>
    </row>
    <row r="3" spans="2:24" x14ac:dyDescent="0.2">
      <c r="E3" s="4">
        <v>0.98055555555555562</v>
      </c>
      <c r="F3" s="4">
        <v>1.3194444444444444E-2</v>
      </c>
      <c r="G3" s="4">
        <v>4.3750000000000004E-2</v>
      </c>
      <c r="H3" s="4">
        <v>6.458333333333334E-2</v>
      </c>
      <c r="I3" s="4">
        <v>8.4722222222222213E-2</v>
      </c>
      <c r="J3" s="4">
        <v>0.10486111111111111</v>
      </c>
      <c r="K3" s="2" t="s">
        <v>280</v>
      </c>
      <c r="L3" s="4">
        <v>0.98055555555555562</v>
      </c>
      <c r="M3" s="4">
        <v>1.3194444444444444E-2</v>
      </c>
      <c r="N3" s="4">
        <v>4.3750000000000004E-2</v>
      </c>
      <c r="O3" s="4">
        <v>6.458333333333334E-2</v>
      </c>
      <c r="P3" s="4">
        <v>8.4722222222222213E-2</v>
      </c>
      <c r="Q3" s="4">
        <v>0.10486111111111111</v>
      </c>
      <c r="R3" s="6">
        <v>4.3750000000000004E-2</v>
      </c>
      <c r="S3" s="6">
        <v>6.458333333333334E-2</v>
      </c>
      <c r="T3" s="6">
        <v>8.4722222222222213E-2</v>
      </c>
      <c r="U3" s="6">
        <v>0.10486111111111111</v>
      </c>
      <c r="X3" t="s">
        <v>290</v>
      </c>
    </row>
    <row r="4" spans="2:24" x14ac:dyDescent="0.2">
      <c r="B4" t="s">
        <v>138</v>
      </c>
      <c r="C4" t="s">
        <v>259</v>
      </c>
      <c r="D4" t="s">
        <v>2</v>
      </c>
      <c r="E4">
        <v>17.21</v>
      </c>
      <c r="F4">
        <v>21.09</v>
      </c>
      <c r="G4">
        <v>42.88</v>
      </c>
      <c r="H4">
        <v>48.08</v>
      </c>
      <c r="I4">
        <v>52.55</v>
      </c>
      <c r="J4">
        <v>56.71</v>
      </c>
      <c r="K4">
        <v>0.49499999999999744</v>
      </c>
      <c r="L4">
        <f>E4/K$5</f>
        <v>24.411347517730558</v>
      </c>
      <c r="M4">
        <f>F4/K4</f>
        <v>42.606060606060829</v>
      </c>
      <c r="N4">
        <f>G4/K4</f>
        <v>86.626262626263085</v>
      </c>
      <c r="O4">
        <f>H4/K4</f>
        <v>97.131313131313632</v>
      </c>
      <c r="P4">
        <f>I4/K4</f>
        <v>106.16161616161671</v>
      </c>
      <c r="Q4">
        <f>J4/K4</f>
        <v>114.56565656565716</v>
      </c>
      <c r="R4">
        <v>86.626262626263085</v>
      </c>
      <c r="S4">
        <v>97.131313131313632</v>
      </c>
      <c r="T4">
        <v>106.16161616161671</v>
      </c>
      <c r="U4">
        <v>114.56565656565716</v>
      </c>
      <c r="V4">
        <f t="shared" ref="V4:V31" si="0">LINEST(R4:U4,R$4:U$4)</f>
        <v>0.99999999999999978</v>
      </c>
      <c r="X4" t="s">
        <v>291</v>
      </c>
    </row>
    <row r="5" spans="2:24" x14ac:dyDescent="0.2">
      <c r="B5" t="s">
        <v>139</v>
      </c>
      <c r="C5" t="s">
        <v>259</v>
      </c>
      <c r="D5" t="s">
        <v>2</v>
      </c>
      <c r="E5">
        <v>17.07</v>
      </c>
      <c r="F5">
        <v>21.1</v>
      </c>
      <c r="G5">
        <v>39.07</v>
      </c>
      <c r="H5">
        <v>46.1</v>
      </c>
      <c r="I5">
        <v>52.5</v>
      </c>
      <c r="J5">
        <v>57.46</v>
      </c>
      <c r="K5">
        <v>0.70499999999999829</v>
      </c>
      <c r="L5">
        <f>E5/K5</f>
        <v>24.212765957446866</v>
      </c>
      <c r="M5">
        <f t="shared" ref="M5:M11" si="1">F5/K5</f>
        <v>29.929078014184473</v>
      </c>
      <c r="N5">
        <f t="shared" ref="N5:N11" si="2">G5/K5</f>
        <v>55.418439716312193</v>
      </c>
      <c r="O5">
        <f t="shared" ref="O5:O11" si="3">H5/K5</f>
        <v>65.390070921985981</v>
      </c>
      <c r="P5">
        <f t="shared" ref="P5:P11" si="4">I5/K5</f>
        <v>74.468085106383157</v>
      </c>
      <c r="Q5">
        <f t="shared" ref="Q5:Q11" si="5">J5/K5</f>
        <v>81.503546099290972</v>
      </c>
      <c r="R5">
        <v>55.418439716312193</v>
      </c>
      <c r="S5">
        <v>65.390070921985981</v>
      </c>
      <c r="T5">
        <v>74.468085106383157</v>
      </c>
      <c r="U5">
        <v>81.503546099290972</v>
      </c>
      <c r="V5">
        <f t="shared" si="0"/>
        <v>0.94157608425391237</v>
      </c>
      <c r="X5" t="s">
        <v>292</v>
      </c>
    </row>
    <row r="6" spans="2:24" x14ac:dyDescent="0.2">
      <c r="B6" t="s">
        <v>140</v>
      </c>
      <c r="C6" t="s">
        <v>259</v>
      </c>
      <c r="D6" t="s">
        <v>2</v>
      </c>
      <c r="E6">
        <v>21.09</v>
      </c>
      <c r="F6">
        <v>27.02</v>
      </c>
      <c r="G6">
        <v>48.69</v>
      </c>
      <c r="H6">
        <v>56.49</v>
      </c>
      <c r="I6">
        <v>65.63</v>
      </c>
      <c r="J6">
        <v>72.37</v>
      </c>
      <c r="K6">
        <v>0.45499999999999829</v>
      </c>
      <c r="L6">
        <f t="shared" ref="L6:L11" si="6">E6/K6</f>
        <v>46.351648351648528</v>
      </c>
      <c r="M6">
        <f t="shared" si="1"/>
        <v>59.384615384615607</v>
      </c>
      <c r="N6">
        <f t="shared" si="2"/>
        <v>107.01098901098941</v>
      </c>
      <c r="O6">
        <f t="shared" si="3"/>
        <v>124.15384615384663</v>
      </c>
      <c r="P6">
        <f t="shared" si="4"/>
        <v>144.24175824175876</v>
      </c>
      <c r="Q6">
        <f t="shared" si="5"/>
        <v>159.05494505494565</v>
      </c>
      <c r="R6">
        <v>107.01098901098941</v>
      </c>
      <c r="S6">
        <v>124.15384615384663</v>
      </c>
      <c r="T6">
        <v>144.24175824175876</v>
      </c>
      <c r="U6">
        <v>159.05494505494565</v>
      </c>
      <c r="V6">
        <f t="shared" si="0"/>
        <v>1.8949485591319526</v>
      </c>
      <c r="X6" t="s">
        <v>293</v>
      </c>
    </row>
    <row r="7" spans="2:24" ht="34" x14ac:dyDescent="0.2">
      <c r="B7" t="s">
        <v>141</v>
      </c>
      <c r="C7" t="s">
        <v>259</v>
      </c>
      <c r="D7" t="s">
        <v>2</v>
      </c>
      <c r="E7">
        <v>19.3</v>
      </c>
      <c r="F7">
        <v>27.16</v>
      </c>
      <c r="G7">
        <v>47.2</v>
      </c>
      <c r="H7">
        <v>58.53</v>
      </c>
      <c r="I7">
        <v>68.180000000000007</v>
      </c>
      <c r="J7">
        <v>76.19</v>
      </c>
      <c r="K7">
        <v>0.55499999999999972</v>
      </c>
      <c r="L7">
        <f t="shared" si="6"/>
        <v>34.774774774774791</v>
      </c>
      <c r="M7">
        <f t="shared" si="1"/>
        <v>48.936936936936959</v>
      </c>
      <c r="N7">
        <f t="shared" si="2"/>
        <v>85.0450450450451</v>
      </c>
      <c r="O7">
        <f t="shared" si="3"/>
        <v>105.45945945945951</v>
      </c>
      <c r="P7">
        <f t="shared" si="4"/>
        <v>122.84684684684692</v>
      </c>
      <c r="Q7">
        <f t="shared" si="5"/>
        <v>137.27927927927934</v>
      </c>
      <c r="R7">
        <v>85.0450450450451</v>
      </c>
      <c r="S7">
        <v>105.45945945945951</v>
      </c>
      <c r="T7">
        <v>122.84684684684692</v>
      </c>
      <c r="U7">
        <v>137.27927927927934</v>
      </c>
      <c r="V7">
        <f t="shared" si="0"/>
        <v>1.8773245710494011</v>
      </c>
      <c r="X7" s="8" t="s">
        <v>303</v>
      </c>
    </row>
    <row r="8" spans="2:24" ht="51" x14ac:dyDescent="0.2">
      <c r="B8" t="s">
        <v>142</v>
      </c>
      <c r="C8" t="s">
        <v>259</v>
      </c>
      <c r="D8" t="s">
        <v>2</v>
      </c>
      <c r="E8">
        <v>26.2</v>
      </c>
      <c r="F8">
        <v>39.39</v>
      </c>
      <c r="G8">
        <v>56.85</v>
      </c>
      <c r="H8">
        <v>70.25</v>
      </c>
      <c r="I8">
        <v>80.37</v>
      </c>
      <c r="J8">
        <v>86.36</v>
      </c>
      <c r="K8">
        <v>0.57499999999999929</v>
      </c>
      <c r="L8">
        <f t="shared" si="6"/>
        <v>45.565217391304401</v>
      </c>
      <c r="M8">
        <f t="shared" si="1"/>
        <v>68.504347826087042</v>
      </c>
      <c r="N8">
        <f t="shared" si="2"/>
        <v>98.869565217391425</v>
      </c>
      <c r="O8">
        <f t="shared" si="3"/>
        <v>122.17391304347841</v>
      </c>
      <c r="P8">
        <f t="shared" si="4"/>
        <v>139.77391304347844</v>
      </c>
      <c r="Q8">
        <f t="shared" si="5"/>
        <v>150.19130434782628</v>
      </c>
      <c r="R8">
        <v>98.869565217391425</v>
      </c>
      <c r="S8">
        <v>122.17391304347841</v>
      </c>
      <c r="T8">
        <v>139.77391304347844</v>
      </c>
      <c r="U8">
        <v>150.19130434782628</v>
      </c>
      <c r="V8">
        <f t="shared" si="0"/>
        <v>1.8584425863790985</v>
      </c>
      <c r="X8" s="8" t="s">
        <v>304</v>
      </c>
    </row>
    <row r="9" spans="2:24" ht="51" x14ac:dyDescent="0.2">
      <c r="B9" t="s">
        <v>143</v>
      </c>
      <c r="C9" t="s">
        <v>259</v>
      </c>
      <c r="D9" t="s">
        <v>2</v>
      </c>
      <c r="E9">
        <v>37.380000000000003</v>
      </c>
      <c r="F9">
        <v>56.96</v>
      </c>
      <c r="G9">
        <v>73.099999999999994</v>
      </c>
      <c r="H9">
        <v>95.72</v>
      </c>
      <c r="I9">
        <v>112.2</v>
      </c>
      <c r="J9">
        <v>129.6</v>
      </c>
      <c r="K9">
        <v>1.1149999999999984</v>
      </c>
      <c r="L9">
        <f t="shared" si="6"/>
        <v>33.524663677130093</v>
      </c>
      <c r="M9">
        <f t="shared" si="1"/>
        <v>51.085201793722042</v>
      </c>
      <c r="N9">
        <f t="shared" si="2"/>
        <v>65.560538116592014</v>
      </c>
      <c r="O9">
        <f t="shared" si="3"/>
        <v>85.84753363228711</v>
      </c>
      <c r="P9">
        <f t="shared" si="4"/>
        <v>100.62780269058311</v>
      </c>
      <c r="Q9">
        <f t="shared" si="5"/>
        <v>116.23318385650239</v>
      </c>
      <c r="R9">
        <v>65.560538116592014</v>
      </c>
      <c r="S9">
        <v>85.84753363228711</v>
      </c>
      <c r="T9">
        <v>100.62780269058311</v>
      </c>
      <c r="U9">
        <v>116.23318385650239</v>
      </c>
      <c r="V9">
        <f t="shared" si="0"/>
        <v>1.7980304211047822</v>
      </c>
      <c r="X9" s="8" t="s">
        <v>305</v>
      </c>
    </row>
    <row r="10" spans="2:24" x14ac:dyDescent="0.2">
      <c r="B10" t="s">
        <v>144</v>
      </c>
      <c r="C10" t="s">
        <v>259</v>
      </c>
      <c r="D10" t="s">
        <v>2</v>
      </c>
      <c r="E10">
        <v>20.5</v>
      </c>
      <c r="F10">
        <v>23.08</v>
      </c>
      <c r="G10">
        <v>38.57</v>
      </c>
      <c r="H10">
        <v>43.26</v>
      </c>
      <c r="I10">
        <v>47.8</v>
      </c>
      <c r="J10">
        <v>51.22</v>
      </c>
      <c r="K10">
        <v>0.41499999999999915</v>
      </c>
      <c r="L10">
        <f t="shared" si="6"/>
        <v>49.397590361445886</v>
      </c>
      <c r="M10">
        <f t="shared" si="1"/>
        <v>55.61445783132541</v>
      </c>
      <c r="N10">
        <f t="shared" si="2"/>
        <v>92.939759036144764</v>
      </c>
      <c r="O10">
        <f t="shared" si="3"/>
        <v>104.2409638554219</v>
      </c>
      <c r="P10">
        <f t="shared" si="4"/>
        <v>115.18072289156649</v>
      </c>
      <c r="Q10">
        <f t="shared" si="5"/>
        <v>123.4216867469882</v>
      </c>
      <c r="R10">
        <v>92.939759036144764</v>
      </c>
      <c r="S10">
        <v>104.2409638554219</v>
      </c>
      <c r="T10">
        <v>115.18072289156649</v>
      </c>
      <c r="U10">
        <v>123.4216867469882</v>
      </c>
      <c r="V10">
        <f t="shared" si="0"/>
        <v>1.1032985820650116</v>
      </c>
    </row>
    <row r="11" spans="2:24" x14ac:dyDescent="0.2">
      <c r="B11" t="s">
        <v>145</v>
      </c>
      <c r="C11" t="s">
        <v>259</v>
      </c>
      <c r="D11" t="s">
        <v>2</v>
      </c>
      <c r="E11">
        <v>16.55</v>
      </c>
      <c r="F11">
        <v>20.76</v>
      </c>
      <c r="G11">
        <v>39.22</v>
      </c>
      <c r="H11">
        <v>48.42</v>
      </c>
      <c r="I11">
        <v>55.38</v>
      </c>
      <c r="J11">
        <v>62.29</v>
      </c>
      <c r="K11">
        <v>0.66499999999999915</v>
      </c>
      <c r="L11">
        <f t="shared" si="6"/>
        <v>24.887218045112814</v>
      </c>
      <c r="M11">
        <f t="shared" si="1"/>
        <v>31.218045112781997</v>
      </c>
      <c r="N11">
        <f t="shared" si="2"/>
        <v>58.977443609022629</v>
      </c>
      <c r="O11">
        <f t="shared" si="3"/>
        <v>72.812030075188062</v>
      </c>
      <c r="P11">
        <f t="shared" si="4"/>
        <v>83.27819548872192</v>
      </c>
      <c r="Q11">
        <f t="shared" si="5"/>
        <v>93.669172932330952</v>
      </c>
      <c r="R11">
        <v>58.977443609022629</v>
      </c>
      <c r="S11">
        <v>72.812030075188062</v>
      </c>
      <c r="T11">
        <v>83.27819548872192</v>
      </c>
      <c r="U11">
        <v>93.669172932330952</v>
      </c>
      <c r="V11">
        <f t="shared" si="0"/>
        <v>1.2348929605593011</v>
      </c>
    </row>
    <row r="12" spans="2:24" x14ac:dyDescent="0.2">
      <c r="B12" t="s">
        <v>92</v>
      </c>
      <c r="C12" t="s">
        <v>259</v>
      </c>
      <c r="D12" t="s">
        <v>3</v>
      </c>
      <c r="E12">
        <v>22.34</v>
      </c>
      <c r="F12">
        <v>28.59</v>
      </c>
      <c r="G12">
        <v>43.78</v>
      </c>
      <c r="H12">
        <v>52.01</v>
      </c>
      <c r="I12">
        <v>57.48</v>
      </c>
      <c r="J12">
        <v>62.19</v>
      </c>
      <c r="K12">
        <v>0.41499999999999915</v>
      </c>
      <c r="L12">
        <f t="shared" ref="L12:L31" si="7">E12/K12</f>
        <v>53.831325301204927</v>
      </c>
      <c r="M12">
        <f t="shared" ref="M12:M31" si="8">F12/K12</f>
        <v>68.891566265060376</v>
      </c>
      <c r="N12">
        <f t="shared" ref="N12:N33" si="9">G12/K12</f>
        <v>105.49397590361468</v>
      </c>
      <c r="O12">
        <f t="shared" ref="O12:O33" si="10">H12/K12</f>
        <v>125.32530120481952</v>
      </c>
      <c r="P12">
        <f t="shared" ref="P12:P33" si="11">I12/K12</f>
        <v>138.50602409638583</v>
      </c>
      <c r="Q12">
        <f t="shared" ref="Q12:Q33" si="12">J12/K12</f>
        <v>149.85542168674729</v>
      </c>
      <c r="R12">
        <v>105.49397590361468</v>
      </c>
      <c r="S12">
        <v>125.32530120481952</v>
      </c>
      <c r="T12">
        <v>138.50602409638583</v>
      </c>
      <c r="U12">
        <v>149.85542168674729</v>
      </c>
      <c r="V12">
        <f t="shared" si="0"/>
        <v>1.5819369618540766</v>
      </c>
    </row>
    <row r="13" spans="2:24" x14ac:dyDescent="0.2">
      <c r="B13" t="s">
        <v>93</v>
      </c>
      <c r="C13" t="s">
        <v>259</v>
      </c>
      <c r="D13" t="s">
        <v>3</v>
      </c>
      <c r="E13">
        <v>28.67</v>
      </c>
      <c r="F13">
        <v>37.96</v>
      </c>
      <c r="G13">
        <v>57.31</v>
      </c>
      <c r="H13">
        <v>69.47</v>
      </c>
      <c r="I13">
        <v>77.459999999999994</v>
      </c>
      <c r="J13">
        <v>84.5</v>
      </c>
      <c r="K13">
        <v>0.54499999999999815</v>
      </c>
      <c r="L13">
        <f t="shared" si="7"/>
        <v>52.605504587156148</v>
      </c>
      <c r="M13">
        <f t="shared" si="8"/>
        <v>69.651376146789232</v>
      </c>
      <c r="N13">
        <f t="shared" si="9"/>
        <v>105.15596330275265</v>
      </c>
      <c r="O13">
        <f t="shared" si="10"/>
        <v>127.46788990825731</v>
      </c>
      <c r="P13">
        <f t="shared" si="11"/>
        <v>142.12844036697294</v>
      </c>
      <c r="Q13">
        <f t="shared" si="12"/>
        <v>155.04587155963355</v>
      </c>
      <c r="R13">
        <v>105.15596330275265</v>
      </c>
      <c r="S13">
        <v>127.46788990825731</v>
      </c>
      <c r="T13">
        <v>142.12844036697294</v>
      </c>
      <c r="U13">
        <v>155.04587155963355</v>
      </c>
      <c r="V13">
        <f t="shared" si="0"/>
        <v>1.7772065357580051</v>
      </c>
    </row>
    <row r="14" spans="2:24" x14ac:dyDescent="0.2">
      <c r="B14" t="s">
        <v>94</v>
      </c>
      <c r="C14" t="s">
        <v>259</v>
      </c>
      <c r="D14" t="s">
        <v>3</v>
      </c>
      <c r="E14">
        <v>17.95</v>
      </c>
      <c r="F14">
        <v>20.91</v>
      </c>
      <c r="G14">
        <v>35.67</v>
      </c>
      <c r="H14">
        <v>39.25</v>
      </c>
      <c r="I14">
        <v>41.55</v>
      </c>
      <c r="J14">
        <v>46.85</v>
      </c>
      <c r="K14">
        <v>0.96499999999999986</v>
      </c>
      <c r="L14">
        <f t="shared" si="7"/>
        <v>18.601036269430054</v>
      </c>
      <c r="M14">
        <f t="shared" si="8"/>
        <v>21.668393782383422</v>
      </c>
      <c r="N14">
        <f t="shared" si="9"/>
        <v>36.963730569948197</v>
      </c>
      <c r="O14">
        <f t="shared" si="10"/>
        <v>40.673575129533688</v>
      </c>
      <c r="P14">
        <f t="shared" si="11"/>
        <v>43.056994818652853</v>
      </c>
      <c r="Q14">
        <f t="shared" si="12"/>
        <v>48.54922279792747</v>
      </c>
      <c r="R14">
        <v>36.963730569948197</v>
      </c>
      <c r="S14">
        <v>40.673575129533688</v>
      </c>
      <c r="T14">
        <v>43.056994818652853</v>
      </c>
      <c r="U14">
        <v>48.54922279792747</v>
      </c>
      <c r="V14">
        <f t="shared" si="0"/>
        <v>0.39721984852874981</v>
      </c>
    </row>
    <row r="15" spans="2:24" x14ac:dyDescent="0.2">
      <c r="B15" t="s">
        <v>95</v>
      </c>
      <c r="C15" t="s">
        <v>259</v>
      </c>
      <c r="D15" t="s">
        <v>3</v>
      </c>
      <c r="E15">
        <v>26.48</v>
      </c>
      <c r="F15">
        <v>34.56</v>
      </c>
      <c r="G15">
        <v>54.29</v>
      </c>
      <c r="H15">
        <v>68.349999999999994</v>
      </c>
      <c r="I15">
        <v>80.239999999999995</v>
      </c>
      <c r="J15">
        <v>88.72</v>
      </c>
      <c r="K15">
        <v>0.50499999999999901</v>
      </c>
      <c r="L15">
        <f t="shared" si="7"/>
        <v>52.435643564356539</v>
      </c>
      <c r="M15">
        <f t="shared" si="8"/>
        <v>68.435643564356582</v>
      </c>
      <c r="N15">
        <f t="shared" si="9"/>
        <v>107.50495049504971</v>
      </c>
      <c r="O15">
        <f t="shared" si="10"/>
        <v>135.3465346534656</v>
      </c>
      <c r="P15">
        <f t="shared" si="11"/>
        <v>158.89108910891119</v>
      </c>
      <c r="Q15">
        <f t="shared" si="12"/>
        <v>175.68316831683202</v>
      </c>
      <c r="R15">
        <v>107.50495049504971</v>
      </c>
      <c r="S15">
        <v>135.3465346534656</v>
      </c>
      <c r="T15">
        <v>158.89108910891119</v>
      </c>
      <c r="U15">
        <v>175.68316831683202</v>
      </c>
      <c r="V15">
        <f t="shared" si="0"/>
        <v>2.4631775605968578</v>
      </c>
    </row>
    <row r="16" spans="2:24" x14ac:dyDescent="0.2">
      <c r="B16" t="s">
        <v>96</v>
      </c>
      <c r="C16" t="s">
        <v>259</v>
      </c>
      <c r="D16" t="s">
        <v>3</v>
      </c>
      <c r="E16">
        <v>26.58</v>
      </c>
      <c r="F16">
        <v>36.86</v>
      </c>
      <c r="G16">
        <v>53.36</v>
      </c>
      <c r="H16">
        <v>65.75</v>
      </c>
      <c r="I16">
        <v>75.77</v>
      </c>
      <c r="J16">
        <v>84.49</v>
      </c>
      <c r="K16">
        <v>0.71499999999999986</v>
      </c>
      <c r="L16">
        <f t="shared" si="7"/>
        <v>37.17482517482518</v>
      </c>
      <c r="M16">
        <f t="shared" si="8"/>
        <v>51.55244755244756</v>
      </c>
      <c r="N16">
        <f t="shared" si="9"/>
        <v>74.629370629370641</v>
      </c>
      <c r="O16">
        <f t="shared" si="10"/>
        <v>91.958041958041974</v>
      </c>
      <c r="P16">
        <f t="shared" si="11"/>
        <v>105.97202797202799</v>
      </c>
      <c r="Q16">
        <f t="shared" si="12"/>
        <v>118.16783216783219</v>
      </c>
      <c r="R16">
        <v>74.629370629370641</v>
      </c>
      <c r="S16">
        <v>91.958041958041974</v>
      </c>
      <c r="T16">
        <v>105.97202797202799</v>
      </c>
      <c r="U16">
        <v>118.16783216783219</v>
      </c>
      <c r="V16">
        <f t="shared" si="0"/>
        <v>1.5599701926191309</v>
      </c>
    </row>
    <row r="17" spans="2:22" x14ac:dyDescent="0.2">
      <c r="B17" t="s">
        <v>97</v>
      </c>
      <c r="C17" t="s">
        <v>259</v>
      </c>
      <c r="D17" t="s">
        <v>3</v>
      </c>
      <c r="E17">
        <v>23.63</v>
      </c>
      <c r="F17" s="2">
        <v>30.38</v>
      </c>
      <c r="G17">
        <v>45.6</v>
      </c>
      <c r="H17">
        <v>54.75</v>
      </c>
      <c r="I17">
        <v>62.17</v>
      </c>
      <c r="J17">
        <v>68.22</v>
      </c>
      <c r="K17">
        <v>1.1049999999999969</v>
      </c>
      <c r="L17">
        <f t="shared" si="7"/>
        <v>21.384615384615444</v>
      </c>
      <c r="M17">
        <f t="shared" si="8"/>
        <v>27.493212669683334</v>
      </c>
      <c r="N17">
        <f t="shared" si="9"/>
        <v>41.266968325791971</v>
      </c>
      <c r="O17">
        <f t="shared" si="10"/>
        <v>49.547511312217338</v>
      </c>
      <c r="P17">
        <f t="shared" si="11"/>
        <v>56.26244343891419</v>
      </c>
      <c r="Q17">
        <f t="shared" si="12"/>
        <v>61.737556561086144</v>
      </c>
      <c r="R17">
        <v>41.266968325791971</v>
      </c>
      <c r="S17">
        <v>49.547511312217338</v>
      </c>
      <c r="T17">
        <v>56.26244343891419</v>
      </c>
      <c r="U17">
        <v>61.737556561086144</v>
      </c>
      <c r="V17">
        <f t="shared" si="0"/>
        <v>0.73524740327371674</v>
      </c>
    </row>
    <row r="18" spans="2:22" x14ac:dyDescent="0.2">
      <c r="B18" t="s">
        <v>98</v>
      </c>
      <c r="C18" t="s">
        <v>259</v>
      </c>
      <c r="D18" t="s">
        <v>3</v>
      </c>
      <c r="E18">
        <v>20.68</v>
      </c>
      <c r="F18" s="2">
        <v>26.12</v>
      </c>
      <c r="G18">
        <v>42.4</v>
      </c>
      <c r="H18">
        <v>50.1</v>
      </c>
      <c r="I18">
        <v>57.63</v>
      </c>
      <c r="J18">
        <v>62.21</v>
      </c>
      <c r="K18">
        <v>1.0749999999999993</v>
      </c>
      <c r="L18">
        <f t="shared" si="7"/>
        <v>19.237209302325592</v>
      </c>
      <c r="M18">
        <f t="shared" si="8"/>
        <v>24.297674418604668</v>
      </c>
      <c r="N18">
        <f t="shared" si="9"/>
        <v>39.441860465116307</v>
      </c>
      <c r="O18">
        <f t="shared" si="10"/>
        <v>46.604651162790731</v>
      </c>
      <c r="P18">
        <f t="shared" si="11"/>
        <v>53.609302325581432</v>
      </c>
      <c r="Q18">
        <f t="shared" si="12"/>
        <v>57.869767441860503</v>
      </c>
      <c r="R18">
        <v>39.441860465116307</v>
      </c>
      <c r="S18">
        <v>46.604651162790731</v>
      </c>
      <c r="T18">
        <v>53.609302325581432</v>
      </c>
      <c r="U18">
        <v>57.869767441860503</v>
      </c>
      <c r="V18">
        <f t="shared" si="0"/>
        <v>0.67236500098089125</v>
      </c>
    </row>
    <row r="19" spans="2:22" x14ac:dyDescent="0.2">
      <c r="B19" t="s">
        <v>99</v>
      </c>
      <c r="C19" t="s">
        <v>259</v>
      </c>
      <c r="D19" t="s">
        <v>3</v>
      </c>
      <c r="E19">
        <v>26.09</v>
      </c>
      <c r="F19" s="2">
        <v>35.97</v>
      </c>
      <c r="G19">
        <v>55.03</v>
      </c>
      <c r="H19">
        <v>66.569999999999993</v>
      </c>
      <c r="I19">
        <v>78.900000000000006</v>
      </c>
      <c r="J19">
        <v>85.93</v>
      </c>
      <c r="K19">
        <v>0.57499999999999929</v>
      </c>
      <c r="L19">
        <f t="shared" si="7"/>
        <v>45.373913043478318</v>
      </c>
      <c r="M19">
        <f t="shared" si="8"/>
        <v>62.55652173913051</v>
      </c>
      <c r="N19">
        <f t="shared" si="9"/>
        <v>95.704347826087073</v>
      </c>
      <c r="O19">
        <f t="shared" si="10"/>
        <v>115.77391304347839</v>
      </c>
      <c r="P19">
        <f t="shared" si="11"/>
        <v>137.21739130434801</v>
      </c>
      <c r="Q19">
        <f t="shared" si="12"/>
        <v>149.44347826086977</v>
      </c>
      <c r="R19">
        <v>95.704347826087073</v>
      </c>
      <c r="S19">
        <v>115.77391304347839</v>
      </c>
      <c r="T19">
        <v>137.21739130434801</v>
      </c>
      <c r="U19">
        <v>149.44347826086977</v>
      </c>
      <c r="V19">
        <f t="shared" si="0"/>
        <v>1.9706061060557738</v>
      </c>
    </row>
    <row r="20" spans="2:22" x14ac:dyDescent="0.2">
      <c r="B20" t="s">
        <v>114</v>
      </c>
      <c r="C20" t="s">
        <v>259</v>
      </c>
      <c r="D20" t="s">
        <v>53</v>
      </c>
      <c r="E20">
        <v>17.04</v>
      </c>
      <c r="F20" s="2">
        <v>19.38</v>
      </c>
      <c r="G20">
        <v>36.75</v>
      </c>
      <c r="H20">
        <v>41.81</v>
      </c>
      <c r="I20">
        <v>46.56</v>
      </c>
      <c r="J20">
        <v>50.44</v>
      </c>
      <c r="K20">
        <v>0.8349999999999973</v>
      </c>
      <c r="L20">
        <f t="shared" si="7"/>
        <v>20.407185628742582</v>
      </c>
      <c r="M20">
        <f t="shared" si="8"/>
        <v>23.209580838323426</v>
      </c>
      <c r="N20">
        <f t="shared" si="9"/>
        <v>44.011976047904334</v>
      </c>
      <c r="O20">
        <f t="shared" si="10"/>
        <v>50.071856287425312</v>
      </c>
      <c r="P20">
        <f t="shared" si="11"/>
        <v>55.760479041916348</v>
      </c>
      <c r="Q20">
        <f t="shared" si="12"/>
        <v>60.40718562874271</v>
      </c>
      <c r="R20">
        <v>44.011976047904334</v>
      </c>
      <c r="S20">
        <v>50.071856287425312</v>
      </c>
      <c r="T20">
        <v>55.760479041916348</v>
      </c>
      <c r="U20">
        <v>60.40718562874271</v>
      </c>
      <c r="V20">
        <f t="shared" si="0"/>
        <v>0.59110190700111298</v>
      </c>
    </row>
    <row r="21" spans="2:22" x14ac:dyDescent="0.2">
      <c r="B21" t="s">
        <v>115</v>
      </c>
      <c r="C21" t="s">
        <v>259</v>
      </c>
      <c r="D21" t="s">
        <v>53</v>
      </c>
      <c r="E21">
        <v>24.89</v>
      </c>
      <c r="F21" s="2">
        <v>33.96</v>
      </c>
      <c r="G21">
        <v>53.09</v>
      </c>
      <c r="H21">
        <v>65.44</v>
      </c>
      <c r="I21">
        <v>77.53</v>
      </c>
      <c r="J21">
        <v>88.23</v>
      </c>
      <c r="K21">
        <v>0.875</v>
      </c>
      <c r="L21">
        <f t="shared" si="7"/>
        <v>28.445714285714285</v>
      </c>
      <c r="M21">
        <f t="shared" si="8"/>
        <v>38.811428571428571</v>
      </c>
      <c r="N21">
        <f t="shared" si="9"/>
        <v>60.674285714285716</v>
      </c>
      <c r="O21">
        <f t="shared" si="10"/>
        <v>74.78857142857143</v>
      </c>
      <c r="P21">
        <f t="shared" si="11"/>
        <v>88.605714285714285</v>
      </c>
      <c r="Q21">
        <f t="shared" si="12"/>
        <v>100.83428571428571</v>
      </c>
      <c r="R21">
        <v>60.674285714285716</v>
      </c>
      <c r="S21">
        <v>74.78857142857143</v>
      </c>
      <c r="T21">
        <v>88.605714285714285</v>
      </c>
      <c r="U21">
        <v>100.83428571428571</v>
      </c>
      <c r="V21">
        <f t="shared" si="0"/>
        <v>1.4447629875924541</v>
      </c>
    </row>
    <row r="22" spans="2:22" x14ac:dyDescent="0.2">
      <c r="B22" t="s">
        <v>116</v>
      </c>
      <c r="C22" t="s">
        <v>259</v>
      </c>
      <c r="D22" t="s">
        <v>53</v>
      </c>
      <c r="E22">
        <v>35.9</v>
      </c>
      <c r="F22" s="2">
        <v>51.95</v>
      </c>
      <c r="G22">
        <v>74.040000000000006</v>
      </c>
      <c r="H22">
        <v>97.15</v>
      </c>
      <c r="I22">
        <v>117</v>
      </c>
      <c r="J22">
        <v>132.5</v>
      </c>
      <c r="K22">
        <v>0.71499999999999986</v>
      </c>
      <c r="L22">
        <f t="shared" si="7"/>
        <v>50.209790209790221</v>
      </c>
      <c r="M22">
        <f t="shared" si="8"/>
        <v>72.657342657342681</v>
      </c>
      <c r="N22">
        <f t="shared" si="9"/>
        <v>103.55244755244757</v>
      </c>
      <c r="O22">
        <f t="shared" si="10"/>
        <v>135.87412587412592</v>
      </c>
      <c r="P22">
        <f t="shared" si="11"/>
        <v>163.63636363636368</v>
      </c>
      <c r="Q22">
        <f t="shared" si="12"/>
        <v>185.31468531468536</v>
      </c>
      <c r="R22">
        <v>103.55244755244757</v>
      </c>
      <c r="S22">
        <v>135.87412587412592</v>
      </c>
      <c r="T22">
        <v>163.63636363636368</v>
      </c>
      <c r="U22">
        <v>185.31468531468536</v>
      </c>
      <c r="V22">
        <f t="shared" si="0"/>
        <v>2.9458329631684683</v>
      </c>
    </row>
    <row r="23" spans="2:22" x14ac:dyDescent="0.2">
      <c r="B23" t="s">
        <v>117</v>
      </c>
      <c r="C23" t="s">
        <v>259</v>
      </c>
      <c r="D23" t="s">
        <v>53</v>
      </c>
      <c r="E23">
        <v>25.24</v>
      </c>
      <c r="F23" s="2">
        <v>31.16</v>
      </c>
      <c r="G23">
        <v>48.06</v>
      </c>
      <c r="H23">
        <v>57.65</v>
      </c>
      <c r="I23">
        <v>66.69</v>
      </c>
      <c r="J23">
        <v>70.39</v>
      </c>
      <c r="K23">
        <v>0.875</v>
      </c>
      <c r="L23">
        <f t="shared" si="7"/>
        <v>28.845714285714283</v>
      </c>
      <c r="M23">
        <f t="shared" si="8"/>
        <v>35.611428571428569</v>
      </c>
      <c r="N23">
        <f t="shared" si="9"/>
        <v>54.925714285714285</v>
      </c>
      <c r="O23">
        <f t="shared" si="10"/>
        <v>65.885714285714286</v>
      </c>
      <c r="P23">
        <f t="shared" si="11"/>
        <v>76.217142857142861</v>
      </c>
      <c r="Q23">
        <f t="shared" si="12"/>
        <v>80.445714285714288</v>
      </c>
      <c r="R23">
        <v>54.925714285714285</v>
      </c>
      <c r="S23">
        <v>65.885714285714286</v>
      </c>
      <c r="T23">
        <v>76.217142857142861</v>
      </c>
      <c r="U23">
        <v>80.445714285714288</v>
      </c>
      <c r="V23">
        <f t="shared" si="0"/>
        <v>0.94101719879379053</v>
      </c>
    </row>
    <row r="24" spans="2:22" x14ac:dyDescent="0.2">
      <c r="B24" t="s">
        <v>118</v>
      </c>
      <c r="C24" t="s">
        <v>259</v>
      </c>
      <c r="D24" t="s">
        <v>53</v>
      </c>
      <c r="E24">
        <v>13.95</v>
      </c>
      <c r="F24" s="2">
        <v>15.01</v>
      </c>
      <c r="G24">
        <v>31.13</v>
      </c>
      <c r="H24">
        <v>36.86</v>
      </c>
      <c r="I24">
        <v>40.65</v>
      </c>
      <c r="J24">
        <v>44.72</v>
      </c>
      <c r="K24">
        <v>1.0449999999999982</v>
      </c>
      <c r="L24">
        <f t="shared" si="7"/>
        <v>13.34928229665074</v>
      </c>
      <c r="M24">
        <f t="shared" si="8"/>
        <v>14.363636363636388</v>
      </c>
      <c r="N24">
        <f t="shared" si="9"/>
        <v>29.789473684210577</v>
      </c>
      <c r="O24">
        <f t="shared" si="10"/>
        <v>35.272727272727337</v>
      </c>
      <c r="P24">
        <f t="shared" si="11"/>
        <v>38.899521531100547</v>
      </c>
      <c r="Q24">
        <f t="shared" si="12"/>
        <v>42.794258373205814</v>
      </c>
      <c r="R24">
        <v>29.789473684210577</v>
      </c>
      <c r="S24">
        <v>35.272727272727337</v>
      </c>
      <c r="T24">
        <v>38.899521531100547</v>
      </c>
      <c r="U24">
        <v>42.794258373205814</v>
      </c>
      <c r="V24">
        <f t="shared" si="0"/>
        <v>0.46018338769271799</v>
      </c>
    </row>
    <row r="25" spans="2:22" x14ac:dyDescent="0.2">
      <c r="B25" t="s">
        <v>119</v>
      </c>
      <c r="C25" t="s">
        <v>259</v>
      </c>
      <c r="D25" t="s">
        <v>53</v>
      </c>
      <c r="E25">
        <v>24.15</v>
      </c>
      <c r="F25" s="2">
        <v>31.25</v>
      </c>
      <c r="G25">
        <v>46.73</v>
      </c>
      <c r="H25">
        <v>55.18</v>
      </c>
      <c r="I25">
        <v>64.040000000000006</v>
      </c>
      <c r="J25">
        <v>69.62</v>
      </c>
      <c r="K25">
        <v>1.1449999999999996</v>
      </c>
      <c r="L25">
        <f t="shared" si="7"/>
        <v>21.091703056768566</v>
      </c>
      <c r="M25">
        <f t="shared" si="8"/>
        <v>27.292576419213983</v>
      </c>
      <c r="N25">
        <f t="shared" si="9"/>
        <v>40.812227074235821</v>
      </c>
      <c r="O25">
        <f t="shared" si="10"/>
        <v>48.192139737991283</v>
      </c>
      <c r="P25">
        <f t="shared" si="11"/>
        <v>55.930131004366835</v>
      </c>
      <c r="Q25">
        <f t="shared" si="12"/>
        <v>60.803493449781683</v>
      </c>
      <c r="R25">
        <v>40.812227074235821</v>
      </c>
      <c r="S25">
        <v>48.192139737991283</v>
      </c>
      <c r="T25">
        <v>55.930131004366835</v>
      </c>
      <c r="U25">
        <v>60.803493449781683</v>
      </c>
      <c r="V25">
        <f t="shared" si="0"/>
        <v>0.73007897101560026</v>
      </c>
    </row>
    <row r="26" spans="2:22" x14ac:dyDescent="0.2">
      <c r="B26" t="s">
        <v>120</v>
      </c>
      <c r="C26" t="s">
        <v>259</v>
      </c>
      <c r="D26" t="s">
        <v>53</v>
      </c>
      <c r="E26">
        <v>16.54</v>
      </c>
      <c r="F26" s="2">
        <v>19.48</v>
      </c>
      <c r="G26">
        <v>33.69</v>
      </c>
      <c r="H26">
        <v>37.67</v>
      </c>
      <c r="I26">
        <v>40.380000000000003</v>
      </c>
      <c r="J26">
        <v>45.92</v>
      </c>
      <c r="K26">
        <v>0.81499999999999773</v>
      </c>
      <c r="L26">
        <f t="shared" si="7"/>
        <v>20.294478527607417</v>
      </c>
      <c r="M26">
        <f t="shared" si="8"/>
        <v>23.901840490797614</v>
      </c>
      <c r="N26">
        <f t="shared" si="9"/>
        <v>41.337423312883551</v>
      </c>
      <c r="O26">
        <f t="shared" si="10"/>
        <v>46.220858895705653</v>
      </c>
      <c r="P26">
        <f t="shared" si="11"/>
        <v>49.546012269938792</v>
      </c>
      <c r="Q26">
        <f t="shared" si="12"/>
        <v>56.343558282208747</v>
      </c>
      <c r="R26">
        <v>41.337423312883551</v>
      </c>
      <c r="S26">
        <v>46.220858895705653</v>
      </c>
      <c r="T26">
        <v>49.546012269938792</v>
      </c>
      <c r="U26">
        <v>56.343558282208747</v>
      </c>
      <c r="V26">
        <f t="shared" si="0"/>
        <v>0.51746610882971866</v>
      </c>
    </row>
    <row r="27" spans="2:22" x14ac:dyDescent="0.2">
      <c r="B27" t="s">
        <v>121</v>
      </c>
      <c r="C27" t="s">
        <v>259</v>
      </c>
      <c r="D27" t="s">
        <v>53</v>
      </c>
      <c r="E27">
        <v>28.06</v>
      </c>
      <c r="F27" s="2">
        <v>39.51</v>
      </c>
      <c r="G27">
        <v>59.48</v>
      </c>
      <c r="H27">
        <v>76.55</v>
      </c>
      <c r="I27">
        <v>92.99</v>
      </c>
      <c r="J27">
        <v>106.8</v>
      </c>
      <c r="K27">
        <v>0.91499999999999915</v>
      </c>
      <c r="L27">
        <f t="shared" si="7"/>
        <v>30.666666666666693</v>
      </c>
      <c r="M27">
        <f t="shared" si="8"/>
        <v>43.180327868852494</v>
      </c>
      <c r="N27">
        <f t="shared" si="9"/>
        <v>65.00546448087438</v>
      </c>
      <c r="O27">
        <f t="shared" si="10"/>
        <v>83.661202185792419</v>
      </c>
      <c r="P27">
        <f t="shared" si="11"/>
        <v>101.62841530054654</v>
      </c>
      <c r="Q27">
        <f t="shared" si="12"/>
        <v>116.72131147540995</v>
      </c>
      <c r="R27">
        <v>65.00546448087438</v>
      </c>
      <c r="S27">
        <v>83.661202185792419</v>
      </c>
      <c r="T27">
        <v>101.62841530054654</v>
      </c>
      <c r="U27">
        <v>116.72131147540995</v>
      </c>
      <c r="V27">
        <f t="shared" si="0"/>
        <v>1.8636859268340333</v>
      </c>
    </row>
    <row r="28" spans="2:22" x14ac:dyDescent="0.2">
      <c r="B28" t="s">
        <v>160</v>
      </c>
      <c r="C28" t="s">
        <v>259</v>
      </c>
      <c r="D28" t="s">
        <v>91</v>
      </c>
      <c r="E28">
        <v>18.05</v>
      </c>
      <c r="F28" s="2">
        <v>19.96</v>
      </c>
      <c r="G28">
        <v>37.22</v>
      </c>
      <c r="H28">
        <v>42.96</v>
      </c>
      <c r="I28">
        <v>47.44</v>
      </c>
      <c r="J28">
        <v>50.58</v>
      </c>
      <c r="K28">
        <v>0.93499999999999872</v>
      </c>
      <c r="L28">
        <f t="shared" si="7"/>
        <v>19.304812834224627</v>
      </c>
      <c r="M28">
        <f t="shared" si="8"/>
        <v>21.347593582887729</v>
      </c>
      <c r="N28">
        <f t="shared" si="9"/>
        <v>39.807486631016097</v>
      </c>
      <c r="O28">
        <f t="shared" si="10"/>
        <v>45.946524064171186</v>
      </c>
      <c r="P28">
        <f t="shared" si="11"/>
        <v>50.73796791443857</v>
      </c>
      <c r="Q28">
        <f t="shared" si="12"/>
        <v>54.096256684492047</v>
      </c>
      <c r="R28">
        <v>39.807486631016097</v>
      </c>
      <c r="S28">
        <v>45.946524064171186</v>
      </c>
      <c r="T28">
        <v>50.73796791443857</v>
      </c>
      <c r="U28">
        <v>54.096256684492047</v>
      </c>
      <c r="V28">
        <f t="shared" si="0"/>
        <v>0.51530298989551115</v>
      </c>
    </row>
    <row r="29" spans="2:22" x14ac:dyDescent="0.2">
      <c r="B29" t="s">
        <v>161</v>
      </c>
      <c r="C29" t="s">
        <v>259</v>
      </c>
      <c r="D29" t="s">
        <v>91</v>
      </c>
      <c r="E29">
        <v>22.27</v>
      </c>
      <c r="F29" s="2">
        <v>24.68</v>
      </c>
      <c r="G29">
        <v>42.53</v>
      </c>
      <c r="H29">
        <v>49.67</v>
      </c>
      <c r="I29">
        <v>56.13</v>
      </c>
      <c r="J29">
        <v>59.91</v>
      </c>
      <c r="K29">
        <v>0.79499999999999815</v>
      </c>
      <c r="L29">
        <f t="shared" si="7"/>
        <v>28.012578616352265</v>
      </c>
      <c r="M29">
        <f t="shared" si="8"/>
        <v>31.044025157232777</v>
      </c>
      <c r="N29">
        <f t="shared" si="9"/>
        <v>53.496855345912074</v>
      </c>
      <c r="O29">
        <f t="shared" si="10"/>
        <v>62.477987421383794</v>
      </c>
      <c r="P29">
        <f t="shared" si="11"/>
        <v>70.603773584905824</v>
      </c>
      <c r="Q29">
        <f t="shared" si="12"/>
        <v>75.358490566037901</v>
      </c>
      <c r="R29">
        <v>53.496855345912074</v>
      </c>
      <c r="S29">
        <v>62.477987421383794</v>
      </c>
      <c r="T29">
        <v>70.603773584905824</v>
      </c>
      <c r="U29">
        <v>75.358490566037901</v>
      </c>
      <c r="V29">
        <f t="shared" si="0"/>
        <v>0.79667782928844622</v>
      </c>
    </row>
    <row r="30" spans="2:22" x14ac:dyDescent="0.2">
      <c r="B30" t="s">
        <v>162</v>
      </c>
      <c r="C30" t="s">
        <v>259</v>
      </c>
      <c r="D30" t="s">
        <v>91</v>
      </c>
      <c r="E30">
        <v>18.87</v>
      </c>
      <c r="F30" s="2">
        <v>22.78</v>
      </c>
      <c r="G30">
        <v>38.07</v>
      </c>
      <c r="H30">
        <v>42.81</v>
      </c>
      <c r="I30">
        <v>47.22</v>
      </c>
      <c r="J30">
        <v>50.3</v>
      </c>
      <c r="K30">
        <v>0.45499999999999829</v>
      </c>
      <c r="L30">
        <f t="shared" si="7"/>
        <v>41.472527472527631</v>
      </c>
      <c r="M30">
        <f t="shared" si="8"/>
        <v>50.065934065934258</v>
      </c>
      <c r="N30">
        <f t="shared" si="9"/>
        <v>83.670329670329991</v>
      </c>
      <c r="O30">
        <f t="shared" si="10"/>
        <v>94.087912087912443</v>
      </c>
      <c r="P30">
        <f t="shared" si="11"/>
        <v>103.78021978022016</v>
      </c>
      <c r="Q30">
        <f t="shared" si="12"/>
        <v>110.54945054945095</v>
      </c>
      <c r="R30">
        <v>83.670329670329991</v>
      </c>
      <c r="S30">
        <v>94.087912087912443</v>
      </c>
      <c r="T30">
        <v>103.78021978022016</v>
      </c>
      <c r="U30">
        <v>110.54945054945095</v>
      </c>
      <c r="V30">
        <f t="shared" si="0"/>
        <v>0.97452483726850758</v>
      </c>
    </row>
    <row r="31" spans="2:22" x14ac:dyDescent="0.2">
      <c r="B31" t="s">
        <v>163</v>
      </c>
      <c r="C31" t="s">
        <v>259</v>
      </c>
      <c r="D31" t="s">
        <v>91</v>
      </c>
      <c r="E31">
        <v>21.68</v>
      </c>
      <c r="F31" s="2">
        <v>25.65</v>
      </c>
      <c r="G31">
        <v>44.48</v>
      </c>
      <c r="H31">
        <v>54.19</v>
      </c>
      <c r="I31">
        <v>66.02</v>
      </c>
      <c r="J31">
        <v>68.010000000000005</v>
      </c>
      <c r="K31">
        <v>0.84499999999999886</v>
      </c>
      <c r="L31">
        <f t="shared" si="7"/>
        <v>25.656804733727846</v>
      </c>
      <c r="M31">
        <f t="shared" si="8"/>
        <v>30.355029585798857</v>
      </c>
      <c r="N31">
        <f t="shared" si="9"/>
        <v>52.63905325443794</v>
      </c>
      <c r="O31">
        <f t="shared" si="10"/>
        <v>64.130177514792976</v>
      </c>
      <c r="P31">
        <f t="shared" si="11"/>
        <v>78.130177514793004</v>
      </c>
      <c r="Q31">
        <f t="shared" si="12"/>
        <v>80.485207100591836</v>
      </c>
      <c r="R31">
        <v>52.63905325443794</v>
      </c>
      <c r="S31">
        <v>64.130177514792976</v>
      </c>
      <c r="T31">
        <v>78.130177514793004</v>
      </c>
      <c r="U31">
        <v>80.485207100591836</v>
      </c>
      <c r="V31">
        <f t="shared" si="0"/>
        <v>1.0574563888903583</v>
      </c>
    </row>
    <row r="32" spans="2:22" x14ac:dyDescent="0.2">
      <c r="B32" t="s">
        <v>281</v>
      </c>
      <c r="C32" t="s">
        <v>272</v>
      </c>
      <c r="D32" t="s">
        <v>272</v>
      </c>
      <c r="E32" t="s">
        <v>28</v>
      </c>
      <c r="F32" t="s">
        <v>28</v>
      </c>
      <c r="G32">
        <v>21.92</v>
      </c>
      <c r="H32">
        <v>23.33</v>
      </c>
      <c r="I32">
        <v>23.2</v>
      </c>
      <c r="J32">
        <v>23.17</v>
      </c>
      <c r="K32">
        <v>2.4999999999998579E-2</v>
      </c>
      <c r="L32" t="s">
        <v>28</v>
      </c>
      <c r="M32" t="s">
        <v>28</v>
      </c>
      <c r="N32">
        <f t="shared" si="9"/>
        <v>876.80000000004986</v>
      </c>
      <c r="O32">
        <f t="shared" si="10"/>
        <v>933.20000000005302</v>
      </c>
      <c r="P32">
        <f t="shared" si="11"/>
        <v>928.00000000005275</v>
      </c>
      <c r="Q32">
        <f t="shared" si="12"/>
        <v>926.80000000005271</v>
      </c>
    </row>
    <row r="33" spans="2:17" x14ac:dyDescent="0.2">
      <c r="B33" t="s">
        <v>282</v>
      </c>
      <c r="C33" t="s">
        <v>272</v>
      </c>
      <c r="D33" t="s">
        <v>272</v>
      </c>
      <c r="E33" t="s">
        <v>28</v>
      </c>
      <c r="F33" t="s">
        <v>28</v>
      </c>
      <c r="G33">
        <v>21.1</v>
      </c>
      <c r="H33">
        <v>22.02</v>
      </c>
      <c r="I33">
        <v>22.19</v>
      </c>
      <c r="J33">
        <v>21.82</v>
      </c>
      <c r="K33">
        <v>-2.5000000000002132E-2</v>
      </c>
      <c r="L33" t="s">
        <v>28</v>
      </c>
      <c r="M33" t="s">
        <v>28</v>
      </c>
      <c r="N33">
        <f t="shared" si="9"/>
        <v>-843.99999999992815</v>
      </c>
      <c r="O33">
        <f t="shared" si="10"/>
        <v>-880.79999999992492</v>
      </c>
      <c r="P33">
        <f t="shared" si="11"/>
        <v>-887.59999999992442</v>
      </c>
      <c r="Q33">
        <f t="shared" si="12"/>
        <v>-872.7999999999256</v>
      </c>
    </row>
  </sheetData>
  <mergeCells count="1">
    <mergeCell ref="L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8E12-36DE-2A40-8055-3DB2718876A9}">
  <dimension ref="A1:F84"/>
  <sheetViews>
    <sheetView workbookViewId="0">
      <selection activeCell="F11" sqref="F10:F11"/>
    </sheetView>
  </sheetViews>
  <sheetFormatPr baseColWidth="10" defaultRowHeight="16" x14ac:dyDescent="0.2"/>
  <cols>
    <col min="2" max="2" width="12" bestFit="1" customWidth="1"/>
    <col min="3" max="3" width="18.1640625" bestFit="1" customWidth="1"/>
    <col min="6" max="6" width="40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306</v>
      </c>
      <c r="F1" s="7" t="s">
        <v>294</v>
      </c>
    </row>
    <row r="2" spans="1:6" x14ac:dyDescent="0.2">
      <c r="A2" t="s">
        <v>138</v>
      </c>
      <c r="B2" s="2" t="s">
        <v>53</v>
      </c>
      <c r="C2" s="2" t="s">
        <v>2</v>
      </c>
      <c r="D2">
        <v>4</v>
      </c>
      <c r="F2" t="s">
        <v>290</v>
      </c>
    </row>
    <row r="3" spans="1:6" x14ac:dyDescent="0.2">
      <c r="A3" t="s">
        <v>139</v>
      </c>
      <c r="B3" s="2" t="s">
        <v>53</v>
      </c>
      <c r="C3" s="2" t="s">
        <v>2</v>
      </c>
      <c r="D3">
        <v>6</v>
      </c>
      <c r="F3" t="s">
        <v>291</v>
      </c>
    </row>
    <row r="4" spans="1:6" x14ac:dyDescent="0.2">
      <c r="A4" t="s">
        <v>140</v>
      </c>
      <c r="B4" s="2" t="s">
        <v>53</v>
      </c>
      <c r="C4" s="2" t="s">
        <v>2</v>
      </c>
      <c r="D4">
        <v>2</v>
      </c>
      <c r="F4" t="s">
        <v>292</v>
      </c>
    </row>
    <row r="5" spans="1:6" x14ac:dyDescent="0.2">
      <c r="A5" t="s">
        <v>141</v>
      </c>
      <c r="B5" s="2" t="s">
        <v>53</v>
      </c>
      <c r="C5" s="2" t="s">
        <v>2</v>
      </c>
      <c r="D5">
        <v>2</v>
      </c>
      <c r="F5" t="s">
        <v>293</v>
      </c>
    </row>
    <row r="6" spans="1:6" ht="34" x14ac:dyDescent="0.2">
      <c r="A6" t="s">
        <v>142</v>
      </c>
      <c r="B6" s="2" t="s">
        <v>53</v>
      </c>
      <c r="C6" s="2" t="s">
        <v>2</v>
      </c>
      <c r="D6">
        <v>2</v>
      </c>
      <c r="F6" s="8" t="s">
        <v>307</v>
      </c>
    </row>
    <row r="7" spans="1:6" x14ac:dyDescent="0.2">
      <c r="A7" t="s">
        <v>143</v>
      </c>
      <c r="B7" s="2" t="s">
        <v>53</v>
      </c>
      <c r="C7" s="2" t="s">
        <v>2</v>
      </c>
      <c r="D7">
        <v>0</v>
      </c>
    </row>
    <row r="8" spans="1:6" x14ac:dyDescent="0.2">
      <c r="A8" t="s">
        <v>144</v>
      </c>
      <c r="B8" s="2" t="s">
        <v>53</v>
      </c>
      <c r="C8" s="2" t="s">
        <v>2</v>
      </c>
      <c r="D8">
        <v>0</v>
      </c>
    </row>
    <row r="9" spans="1:6" x14ac:dyDescent="0.2">
      <c r="A9" t="s">
        <v>145</v>
      </c>
      <c r="B9" s="2" t="s">
        <v>53</v>
      </c>
      <c r="C9" s="2" t="s">
        <v>2</v>
      </c>
      <c r="D9">
        <v>90</v>
      </c>
    </row>
    <row r="10" spans="1:6" x14ac:dyDescent="0.2">
      <c r="A10" t="s">
        <v>92</v>
      </c>
      <c r="B10" s="2" t="s">
        <v>53</v>
      </c>
      <c r="C10" s="2" t="s">
        <v>3</v>
      </c>
      <c r="D10">
        <v>0</v>
      </c>
    </row>
    <row r="11" spans="1:6" x14ac:dyDescent="0.2">
      <c r="A11" t="s">
        <v>93</v>
      </c>
      <c r="B11" s="2" t="s">
        <v>53</v>
      </c>
      <c r="C11" s="2" t="s">
        <v>3</v>
      </c>
      <c r="D11">
        <v>0</v>
      </c>
    </row>
    <row r="12" spans="1:6" x14ac:dyDescent="0.2">
      <c r="A12" t="s">
        <v>94</v>
      </c>
      <c r="B12" s="2" t="s">
        <v>53</v>
      </c>
      <c r="C12" s="2" t="s">
        <v>3</v>
      </c>
      <c r="D12">
        <v>0</v>
      </c>
    </row>
    <row r="13" spans="1:6" x14ac:dyDescent="0.2">
      <c r="A13" t="s">
        <v>95</v>
      </c>
      <c r="B13" s="2" t="s">
        <v>53</v>
      </c>
      <c r="C13" s="2" t="s">
        <v>3</v>
      </c>
      <c r="D13">
        <v>6</v>
      </c>
    </row>
    <row r="14" spans="1:6" x14ac:dyDescent="0.2">
      <c r="A14" t="s">
        <v>96</v>
      </c>
      <c r="B14" s="2" t="s">
        <v>53</v>
      </c>
      <c r="C14" s="2" t="s">
        <v>3</v>
      </c>
      <c r="D14">
        <v>0</v>
      </c>
    </row>
    <row r="15" spans="1:6" x14ac:dyDescent="0.2">
      <c r="A15" t="s">
        <v>97</v>
      </c>
      <c r="B15" s="2" t="s">
        <v>53</v>
      </c>
      <c r="C15" s="2" t="s">
        <v>3</v>
      </c>
      <c r="D15">
        <v>4</v>
      </c>
    </row>
    <row r="16" spans="1:6" x14ac:dyDescent="0.2">
      <c r="A16" t="s">
        <v>98</v>
      </c>
      <c r="B16" s="2" t="s">
        <v>53</v>
      </c>
      <c r="C16" s="2" t="s">
        <v>3</v>
      </c>
      <c r="D16">
        <v>0</v>
      </c>
    </row>
    <row r="17" spans="1:4" x14ac:dyDescent="0.2">
      <c r="A17" t="s">
        <v>114</v>
      </c>
      <c r="B17" s="2" t="s">
        <v>53</v>
      </c>
      <c r="C17" s="2" t="s">
        <v>53</v>
      </c>
      <c r="D17">
        <v>8</v>
      </c>
    </row>
    <row r="18" spans="1:4" x14ac:dyDescent="0.2">
      <c r="A18" t="s">
        <v>115</v>
      </c>
      <c r="B18" s="2" t="s">
        <v>53</v>
      </c>
      <c r="C18" s="2" t="s">
        <v>53</v>
      </c>
      <c r="D18">
        <v>14</v>
      </c>
    </row>
    <row r="19" spans="1:4" x14ac:dyDescent="0.2">
      <c r="A19" t="s">
        <v>116</v>
      </c>
      <c r="B19" s="2" t="s">
        <v>53</v>
      </c>
      <c r="C19" s="2" t="s">
        <v>53</v>
      </c>
      <c r="D19">
        <v>0</v>
      </c>
    </row>
    <row r="20" spans="1:4" x14ac:dyDescent="0.2">
      <c r="A20" t="s">
        <v>117</v>
      </c>
      <c r="B20" s="2" t="s">
        <v>53</v>
      </c>
      <c r="C20" s="2" t="s">
        <v>53</v>
      </c>
      <c r="D20">
        <v>10</v>
      </c>
    </row>
    <row r="21" spans="1:4" x14ac:dyDescent="0.2">
      <c r="A21" t="s">
        <v>118</v>
      </c>
      <c r="B21" s="2" t="s">
        <v>53</v>
      </c>
      <c r="C21" s="2" t="s">
        <v>53</v>
      </c>
      <c r="D21">
        <v>0</v>
      </c>
    </row>
    <row r="22" spans="1:4" x14ac:dyDescent="0.2">
      <c r="A22" t="s">
        <v>119</v>
      </c>
      <c r="B22" s="2" t="s">
        <v>53</v>
      </c>
      <c r="C22" s="2" t="s">
        <v>53</v>
      </c>
      <c r="D22">
        <v>0</v>
      </c>
    </row>
    <row r="23" spans="1:4" x14ac:dyDescent="0.2">
      <c r="A23" t="s">
        <v>120</v>
      </c>
      <c r="B23" s="2" t="s">
        <v>53</v>
      </c>
      <c r="C23" s="2" t="s">
        <v>53</v>
      </c>
      <c r="D23">
        <v>0</v>
      </c>
    </row>
    <row r="24" spans="1:4" x14ac:dyDescent="0.2">
      <c r="A24" t="s">
        <v>121</v>
      </c>
      <c r="B24" s="2" t="s">
        <v>53</v>
      </c>
      <c r="C24" s="2" t="s">
        <v>53</v>
      </c>
      <c r="D24">
        <v>0</v>
      </c>
    </row>
    <row r="25" spans="1:4" x14ac:dyDescent="0.2">
      <c r="A25" t="s">
        <v>289</v>
      </c>
      <c r="B25" s="2" t="s">
        <v>53</v>
      </c>
      <c r="C25" s="2" t="s">
        <v>91</v>
      </c>
      <c r="D25">
        <v>0</v>
      </c>
    </row>
    <row r="26" spans="1:4" x14ac:dyDescent="0.2">
      <c r="A26" t="s">
        <v>289</v>
      </c>
      <c r="B26" s="2" t="s">
        <v>53</v>
      </c>
      <c r="C26" s="2" t="s">
        <v>91</v>
      </c>
      <c r="D26">
        <v>12</v>
      </c>
    </row>
    <row r="27" spans="1:4" x14ac:dyDescent="0.2">
      <c r="A27" t="s">
        <v>289</v>
      </c>
      <c r="B27" s="2" t="s">
        <v>53</v>
      </c>
      <c r="C27" s="2" t="s">
        <v>91</v>
      </c>
      <c r="D27">
        <v>0</v>
      </c>
    </row>
    <row r="28" spans="1:4" x14ac:dyDescent="0.2">
      <c r="A28" t="s">
        <v>289</v>
      </c>
      <c r="B28" s="2" t="s">
        <v>53</v>
      </c>
      <c r="C28" s="2" t="s">
        <v>91</v>
      </c>
      <c r="D28">
        <v>0</v>
      </c>
    </row>
    <row r="29" spans="1:4" x14ac:dyDescent="0.2">
      <c r="A29" t="s">
        <v>173</v>
      </c>
      <c r="B29" s="2" t="s">
        <v>3</v>
      </c>
      <c r="C29" s="2" t="s">
        <v>3</v>
      </c>
      <c r="D29">
        <v>16</v>
      </c>
    </row>
    <row r="30" spans="1:4" x14ac:dyDescent="0.2">
      <c r="A30" t="s">
        <v>174</v>
      </c>
      <c r="B30" s="2" t="s">
        <v>3</v>
      </c>
      <c r="C30" s="2" t="s">
        <v>3</v>
      </c>
      <c r="D30">
        <v>0</v>
      </c>
    </row>
    <row r="31" spans="1:4" x14ac:dyDescent="0.2">
      <c r="A31" t="s">
        <v>175</v>
      </c>
      <c r="B31" s="2" t="s">
        <v>3</v>
      </c>
      <c r="C31" s="2" t="s">
        <v>3</v>
      </c>
      <c r="D31">
        <v>0</v>
      </c>
    </row>
    <row r="32" spans="1:4" x14ac:dyDescent="0.2">
      <c r="A32" t="s">
        <v>176</v>
      </c>
      <c r="B32" s="2" t="s">
        <v>3</v>
      </c>
      <c r="C32" s="2" t="s">
        <v>3</v>
      </c>
      <c r="D32">
        <v>0</v>
      </c>
    </row>
    <row r="33" spans="1:4" x14ac:dyDescent="0.2">
      <c r="A33" t="s">
        <v>177</v>
      </c>
      <c r="B33" s="2" t="s">
        <v>3</v>
      </c>
      <c r="C33" s="2" t="s">
        <v>3</v>
      </c>
      <c r="D33">
        <v>0</v>
      </c>
    </row>
    <row r="34" spans="1:4" x14ac:dyDescent="0.2">
      <c r="A34" t="s">
        <v>178</v>
      </c>
      <c r="B34" s="2" t="s">
        <v>3</v>
      </c>
      <c r="C34" s="2" t="s">
        <v>3</v>
      </c>
      <c r="D34">
        <v>6</v>
      </c>
    </row>
    <row r="35" spans="1:4" x14ac:dyDescent="0.2">
      <c r="A35" t="s">
        <v>179</v>
      </c>
      <c r="B35" s="2" t="s">
        <v>3</v>
      </c>
      <c r="C35" s="2" t="s">
        <v>3</v>
      </c>
      <c r="D35">
        <v>2</v>
      </c>
    </row>
    <row r="36" spans="1:4" x14ac:dyDescent="0.2">
      <c r="A36" t="s">
        <v>180</v>
      </c>
      <c r="B36" s="2" t="s">
        <v>3</v>
      </c>
      <c r="C36" s="2" t="s">
        <v>3</v>
      </c>
      <c r="D36">
        <v>0</v>
      </c>
    </row>
    <row r="37" spans="1:4" x14ac:dyDescent="0.2">
      <c r="A37" t="s">
        <v>195</v>
      </c>
      <c r="B37" s="2" t="s">
        <v>3</v>
      </c>
      <c r="C37" s="2" t="s">
        <v>53</v>
      </c>
      <c r="D37">
        <v>0</v>
      </c>
    </row>
    <row r="38" spans="1:4" x14ac:dyDescent="0.2">
      <c r="A38" t="s">
        <v>196</v>
      </c>
      <c r="B38" s="2" t="s">
        <v>3</v>
      </c>
      <c r="C38" s="2" t="s">
        <v>53</v>
      </c>
      <c r="D38">
        <v>0</v>
      </c>
    </row>
    <row r="39" spans="1:4" x14ac:dyDescent="0.2">
      <c r="A39" t="s">
        <v>197</v>
      </c>
      <c r="B39" s="2" t="s">
        <v>3</v>
      </c>
      <c r="C39" s="2" t="s">
        <v>53</v>
      </c>
      <c r="D39">
        <v>2</v>
      </c>
    </row>
    <row r="40" spans="1:4" x14ac:dyDescent="0.2">
      <c r="A40" t="s">
        <v>198</v>
      </c>
      <c r="B40" s="2" t="s">
        <v>3</v>
      </c>
      <c r="C40" s="2" t="s">
        <v>53</v>
      </c>
      <c r="D40">
        <v>0</v>
      </c>
    </row>
    <row r="41" spans="1:4" x14ac:dyDescent="0.2">
      <c r="A41" t="s">
        <v>199</v>
      </c>
      <c r="B41" s="2" t="s">
        <v>3</v>
      </c>
      <c r="C41" s="2" t="s">
        <v>53</v>
      </c>
      <c r="D41">
        <v>0</v>
      </c>
    </row>
    <row r="42" spans="1:4" x14ac:dyDescent="0.2">
      <c r="A42" t="s">
        <v>200</v>
      </c>
      <c r="B42" s="2" t="s">
        <v>3</v>
      </c>
      <c r="C42" s="2" t="s">
        <v>53</v>
      </c>
      <c r="D42">
        <v>0</v>
      </c>
    </row>
    <row r="43" spans="1:4" x14ac:dyDescent="0.2">
      <c r="A43" t="s">
        <v>201</v>
      </c>
      <c r="B43" s="2" t="s">
        <v>3</v>
      </c>
      <c r="C43" s="2" t="s">
        <v>53</v>
      </c>
      <c r="D43">
        <v>0</v>
      </c>
    </row>
    <row r="44" spans="1:4" x14ac:dyDescent="0.2">
      <c r="A44" t="s">
        <v>202</v>
      </c>
      <c r="B44" s="2" t="s">
        <v>3</v>
      </c>
      <c r="C44" s="2" t="s">
        <v>53</v>
      </c>
      <c r="D44">
        <v>0</v>
      </c>
    </row>
    <row r="45" spans="1:4" x14ac:dyDescent="0.2">
      <c r="A45" t="s">
        <v>203</v>
      </c>
      <c r="B45" s="2" t="s">
        <v>3</v>
      </c>
      <c r="C45" s="2" t="s">
        <v>53</v>
      </c>
      <c r="D45">
        <v>0</v>
      </c>
    </row>
    <row r="46" spans="1:4" x14ac:dyDescent="0.2">
      <c r="A46" t="s">
        <v>219</v>
      </c>
      <c r="B46" s="2" t="s">
        <v>3</v>
      </c>
      <c r="C46" s="2" t="s">
        <v>2</v>
      </c>
      <c r="D46">
        <v>0</v>
      </c>
    </row>
    <row r="47" spans="1:4" x14ac:dyDescent="0.2">
      <c r="A47" t="s">
        <v>220</v>
      </c>
      <c r="B47" s="2" t="s">
        <v>3</v>
      </c>
      <c r="C47" s="2" t="s">
        <v>2</v>
      </c>
      <c r="D47">
        <v>0</v>
      </c>
    </row>
    <row r="48" spans="1:4" x14ac:dyDescent="0.2">
      <c r="A48" t="s">
        <v>221</v>
      </c>
      <c r="B48" s="2" t="s">
        <v>3</v>
      </c>
      <c r="C48" s="2" t="s">
        <v>2</v>
      </c>
      <c r="D48">
        <v>0</v>
      </c>
    </row>
    <row r="49" spans="1:4" x14ac:dyDescent="0.2">
      <c r="A49" t="s">
        <v>222</v>
      </c>
      <c r="B49" s="2" t="s">
        <v>3</v>
      </c>
      <c r="C49" s="2" t="s">
        <v>2</v>
      </c>
      <c r="D49">
        <v>0</v>
      </c>
    </row>
    <row r="50" spans="1:4" x14ac:dyDescent="0.2">
      <c r="A50" t="s">
        <v>223</v>
      </c>
      <c r="B50" s="2" t="s">
        <v>3</v>
      </c>
      <c r="C50" s="2" t="s">
        <v>2</v>
      </c>
      <c r="D50">
        <v>0</v>
      </c>
    </row>
    <row r="51" spans="1:4" x14ac:dyDescent="0.2">
      <c r="A51" t="s">
        <v>224</v>
      </c>
      <c r="B51" s="2" t="s">
        <v>3</v>
      </c>
      <c r="C51" s="2" t="s">
        <v>2</v>
      </c>
      <c r="D51">
        <v>40</v>
      </c>
    </row>
    <row r="52" spans="1:4" x14ac:dyDescent="0.2">
      <c r="A52" t="s">
        <v>225</v>
      </c>
      <c r="B52" s="2" t="s">
        <v>3</v>
      </c>
      <c r="C52" s="2" t="s">
        <v>2</v>
      </c>
      <c r="D52">
        <v>2</v>
      </c>
    </row>
    <row r="53" spans="1:4" x14ac:dyDescent="0.2">
      <c r="A53" t="s">
        <v>241</v>
      </c>
      <c r="B53" s="2" t="s">
        <v>3</v>
      </c>
      <c r="C53" s="2" t="s">
        <v>91</v>
      </c>
      <c r="D53">
        <v>0</v>
      </c>
    </row>
    <row r="54" spans="1:4" x14ac:dyDescent="0.2">
      <c r="A54" t="s">
        <v>242</v>
      </c>
      <c r="B54" s="2" t="s">
        <v>3</v>
      </c>
      <c r="C54" s="2" t="s">
        <v>91</v>
      </c>
      <c r="D54">
        <v>8</v>
      </c>
    </row>
    <row r="55" spans="1:4" x14ac:dyDescent="0.2">
      <c r="A55" t="s">
        <v>243</v>
      </c>
      <c r="B55" s="2" t="s">
        <v>3</v>
      </c>
      <c r="C55" s="2" t="s">
        <v>91</v>
      </c>
      <c r="D55">
        <v>0</v>
      </c>
    </row>
    <row r="56" spans="1:4" x14ac:dyDescent="0.2">
      <c r="A56" t="s">
        <v>244</v>
      </c>
      <c r="B56" s="2" t="s">
        <v>3</v>
      </c>
      <c r="C56" s="2" t="s">
        <v>91</v>
      </c>
      <c r="D56">
        <v>0</v>
      </c>
    </row>
    <row r="57" spans="1:4" x14ac:dyDescent="0.2">
      <c r="A57" t="s">
        <v>29</v>
      </c>
      <c r="B57" s="2" t="s">
        <v>288</v>
      </c>
      <c r="C57" s="2" t="s">
        <v>259</v>
      </c>
      <c r="D57">
        <v>2</v>
      </c>
    </row>
    <row r="58" spans="1:4" x14ac:dyDescent="0.2">
      <c r="A58" t="s">
        <v>30</v>
      </c>
      <c r="B58" s="2" t="s">
        <v>288</v>
      </c>
      <c r="C58" s="2" t="s">
        <v>259</v>
      </c>
      <c r="D58">
        <v>0</v>
      </c>
    </row>
    <row r="59" spans="1:4" x14ac:dyDescent="0.2">
      <c r="A59" t="s">
        <v>31</v>
      </c>
      <c r="B59" s="2" t="s">
        <v>288</v>
      </c>
      <c r="C59" s="2" t="s">
        <v>259</v>
      </c>
      <c r="D59">
        <v>6</v>
      </c>
    </row>
    <row r="60" spans="1:4" x14ac:dyDescent="0.2">
      <c r="A60" t="s">
        <v>32</v>
      </c>
      <c r="B60" s="2" t="s">
        <v>288</v>
      </c>
      <c r="C60" s="2" t="s">
        <v>259</v>
      </c>
      <c r="D60">
        <v>6</v>
      </c>
    </row>
    <row r="61" spans="1:4" x14ac:dyDescent="0.2">
      <c r="A61" t="s">
        <v>33</v>
      </c>
      <c r="B61" s="2" t="s">
        <v>288</v>
      </c>
      <c r="C61" s="2" t="s">
        <v>259</v>
      </c>
      <c r="D61">
        <v>2</v>
      </c>
    </row>
    <row r="62" spans="1:4" x14ac:dyDescent="0.2">
      <c r="A62" t="s">
        <v>34</v>
      </c>
      <c r="B62" s="2" t="s">
        <v>288</v>
      </c>
      <c r="C62" s="2" t="s">
        <v>259</v>
      </c>
      <c r="D62">
        <v>4</v>
      </c>
    </row>
    <row r="63" spans="1:4" x14ac:dyDescent="0.2">
      <c r="A63" t="s">
        <v>35</v>
      </c>
      <c r="B63" s="2" t="s">
        <v>288</v>
      </c>
      <c r="C63" s="2" t="s">
        <v>259</v>
      </c>
      <c r="D63">
        <v>0</v>
      </c>
    </row>
    <row r="64" spans="1:4" x14ac:dyDescent="0.2">
      <c r="A64" t="s">
        <v>36</v>
      </c>
      <c r="B64" s="2" t="s">
        <v>288</v>
      </c>
      <c r="C64" s="2" t="s">
        <v>259</v>
      </c>
      <c r="D64">
        <v>0</v>
      </c>
    </row>
    <row r="65" spans="1:4" x14ac:dyDescent="0.2">
      <c r="A65" t="s">
        <v>54</v>
      </c>
      <c r="B65" s="2" t="s">
        <v>288</v>
      </c>
      <c r="C65" s="2" t="s">
        <v>258</v>
      </c>
      <c r="D65">
        <v>18</v>
      </c>
    </row>
    <row r="66" spans="1:4" x14ac:dyDescent="0.2">
      <c r="A66" t="s">
        <v>55</v>
      </c>
      <c r="B66" s="2" t="s">
        <v>288</v>
      </c>
      <c r="C66" s="2" t="s">
        <v>258</v>
      </c>
      <c r="D66">
        <v>42</v>
      </c>
    </row>
    <row r="67" spans="1:4" x14ac:dyDescent="0.2">
      <c r="A67" t="s">
        <v>56</v>
      </c>
      <c r="B67" s="2" t="s">
        <v>288</v>
      </c>
      <c r="C67" s="2" t="s">
        <v>258</v>
      </c>
      <c r="D67">
        <v>0</v>
      </c>
    </row>
    <row r="68" spans="1:4" x14ac:dyDescent="0.2">
      <c r="A68" t="s">
        <v>57</v>
      </c>
      <c r="B68" s="2" t="s">
        <v>288</v>
      </c>
      <c r="C68" s="2" t="s">
        <v>258</v>
      </c>
      <c r="D68">
        <v>0</v>
      </c>
    </row>
    <row r="69" spans="1:4" x14ac:dyDescent="0.2">
      <c r="A69" t="s">
        <v>58</v>
      </c>
      <c r="B69" s="2" t="s">
        <v>288</v>
      </c>
      <c r="C69" s="2" t="s">
        <v>258</v>
      </c>
      <c r="D69">
        <v>0</v>
      </c>
    </row>
    <row r="70" spans="1:4" x14ac:dyDescent="0.2">
      <c r="A70" t="s">
        <v>59</v>
      </c>
      <c r="B70" s="2" t="s">
        <v>288</v>
      </c>
      <c r="C70" s="2" t="s">
        <v>258</v>
      </c>
      <c r="D70">
        <v>66</v>
      </c>
    </row>
    <row r="71" spans="1:4" x14ac:dyDescent="0.2">
      <c r="A71" t="s">
        <v>60</v>
      </c>
      <c r="B71" s="2" t="s">
        <v>288</v>
      </c>
      <c r="C71" s="2" t="s">
        <v>258</v>
      </c>
      <c r="D71">
        <v>46</v>
      </c>
    </row>
    <row r="72" spans="1:4" x14ac:dyDescent="0.2">
      <c r="A72" t="s">
        <v>61</v>
      </c>
      <c r="B72" s="2" t="s">
        <v>288</v>
      </c>
      <c r="C72" s="2" t="s">
        <v>258</v>
      </c>
      <c r="D72">
        <v>0</v>
      </c>
    </row>
    <row r="73" spans="1:4" x14ac:dyDescent="0.2">
      <c r="A73" t="s">
        <v>5</v>
      </c>
      <c r="B73" s="2" t="s">
        <v>288</v>
      </c>
      <c r="C73" s="2" t="s">
        <v>257</v>
      </c>
      <c r="D73">
        <v>12</v>
      </c>
    </row>
    <row r="74" spans="1:4" x14ac:dyDescent="0.2">
      <c r="A74" t="s">
        <v>6</v>
      </c>
      <c r="B74" s="2" t="s">
        <v>288</v>
      </c>
      <c r="C74" s="2" t="s">
        <v>257</v>
      </c>
      <c r="D74">
        <v>72</v>
      </c>
    </row>
    <row r="75" spans="1:4" x14ac:dyDescent="0.2">
      <c r="A75" t="s">
        <v>7</v>
      </c>
      <c r="B75" s="2" t="s">
        <v>288</v>
      </c>
      <c r="C75" s="2" t="s">
        <v>257</v>
      </c>
      <c r="D75">
        <v>4</v>
      </c>
    </row>
    <row r="76" spans="1:4" x14ac:dyDescent="0.2">
      <c r="A76" t="s">
        <v>8</v>
      </c>
      <c r="B76" s="2" t="s">
        <v>288</v>
      </c>
      <c r="C76" s="2" t="s">
        <v>257</v>
      </c>
      <c r="D76">
        <v>0</v>
      </c>
    </row>
    <row r="77" spans="1:4" x14ac:dyDescent="0.2">
      <c r="A77" t="s">
        <v>9</v>
      </c>
      <c r="B77" s="2" t="s">
        <v>288</v>
      </c>
      <c r="C77" s="2" t="s">
        <v>257</v>
      </c>
      <c r="D77">
        <v>2</v>
      </c>
    </row>
    <row r="78" spans="1:4" x14ac:dyDescent="0.2">
      <c r="A78" t="s">
        <v>10</v>
      </c>
      <c r="B78" s="2" t="s">
        <v>288</v>
      </c>
      <c r="C78" s="2" t="s">
        <v>257</v>
      </c>
      <c r="D78">
        <v>54</v>
      </c>
    </row>
    <row r="79" spans="1:4" x14ac:dyDescent="0.2">
      <c r="A79" t="s">
        <v>11</v>
      </c>
      <c r="B79" s="2" t="s">
        <v>288</v>
      </c>
      <c r="C79" s="2" t="s">
        <v>257</v>
      </c>
      <c r="D79">
        <v>0</v>
      </c>
    </row>
    <row r="80" spans="1:4" x14ac:dyDescent="0.2">
      <c r="A80" t="s">
        <v>12</v>
      </c>
      <c r="B80" s="2" t="s">
        <v>288</v>
      </c>
      <c r="C80" s="2" t="s">
        <v>257</v>
      </c>
      <c r="D80">
        <v>90</v>
      </c>
    </row>
    <row r="81" spans="1:4" x14ac:dyDescent="0.2">
      <c r="A81" t="s">
        <v>78</v>
      </c>
      <c r="B81" s="2" t="s">
        <v>288</v>
      </c>
      <c r="C81" s="2" t="s">
        <v>287</v>
      </c>
      <c r="D81">
        <v>14</v>
      </c>
    </row>
    <row r="82" spans="1:4" x14ac:dyDescent="0.2">
      <c r="A82" t="s">
        <v>79</v>
      </c>
      <c r="B82" s="2" t="s">
        <v>288</v>
      </c>
      <c r="C82" s="2" t="s">
        <v>287</v>
      </c>
      <c r="D82">
        <v>0</v>
      </c>
    </row>
    <row r="83" spans="1:4" x14ac:dyDescent="0.2">
      <c r="A83" t="s">
        <v>80</v>
      </c>
      <c r="B83" s="2" t="s">
        <v>288</v>
      </c>
      <c r="C83" s="2" t="s">
        <v>287</v>
      </c>
      <c r="D83">
        <v>0</v>
      </c>
    </row>
    <row r="84" spans="1:4" x14ac:dyDescent="0.2">
      <c r="A84" t="s">
        <v>81</v>
      </c>
      <c r="B84" s="2" t="s">
        <v>288</v>
      </c>
      <c r="C84" s="2" t="s">
        <v>287</v>
      </c>
      <c r="D84">
        <v>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B3B9-7F30-E54B-A6C1-50D994692FB0}">
  <dimension ref="B2:G245"/>
  <sheetViews>
    <sheetView workbookViewId="0">
      <selection activeCell="G2" sqref="G2:G6"/>
    </sheetView>
  </sheetViews>
  <sheetFormatPr baseColWidth="10" defaultRowHeight="16" x14ac:dyDescent="0.2"/>
  <cols>
    <col min="2" max="3" width="12" bestFit="1" customWidth="1"/>
    <col min="4" max="4" width="18.1640625" bestFit="1" customWidth="1"/>
    <col min="5" max="5" width="28.5" bestFit="1" customWidth="1"/>
    <col min="7" max="7" width="40" bestFit="1" customWidth="1"/>
  </cols>
  <sheetData>
    <row r="2" spans="2:7" x14ac:dyDescent="0.2">
      <c r="B2" t="s">
        <v>4</v>
      </c>
      <c r="C2" t="s">
        <v>0</v>
      </c>
      <c r="D2" t="s">
        <v>1</v>
      </c>
      <c r="E2" t="s">
        <v>311</v>
      </c>
      <c r="G2" s="9" t="s">
        <v>294</v>
      </c>
    </row>
    <row r="3" spans="2:7" x14ac:dyDescent="0.2">
      <c r="B3" t="s">
        <v>5</v>
      </c>
      <c r="C3" t="s">
        <v>2</v>
      </c>
      <c r="D3" t="s">
        <v>3</v>
      </c>
      <c r="E3">
        <v>6.8646817440000003</v>
      </c>
      <c r="G3" s="2" t="s">
        <v>308</v>
      </c>
    </row>
    <row r="4" spans="2:7" x14ac:dyDescent="0.2">
      <c r="B4" t="s">
        <v>6</v>
      </c>
      <c r="C4" t="s">
        <v>2</v>
      </c>
      <c r="D4" t="s">
        <v>3</v>
      </c>
      <c r="E4">
        <v>6.2204408820000001</v>
      </c>
      <c r="G4" s="2" t="s">
        <v>309</v>
      </c>
    </row>
    <row r="5" spans="2:7" x14ac:dyDescent="0.2">
      <c r="B5" t="s">
        <v>7</v>
      </c>
      <c r="C5" t="s">
        <v>2</v>
      </c>
      <c r="D5" t="s">
        <v>3</v>
      </c>
      <c r="E5">
        <v>2.8984158789999999</v>
      </c>
      <c r="G5" s="2" t="s">
        <v>310</v>
      </c>
    </row>
    <row r="6" spans="2:7" x14ac:dyDescent="0.2">
      <c r="B6" t="s">
        <v>8</v>
      </c>
      <c r="C6" t="s">
        <v>2</v>
      </c>
      <c r="D6" t="s">
        <v>3</v>
      </c>
      <c r="E6">
        <v>4.1524954669999996</v>
      </c>
      <c r="G6" s="2" t="s">
        <v>293</v>
      </c>
    </row>
    <row r="7" spans="2:7" ht="55" customHeight="1" x14ac:dyDescent="0.2">
      <c r="B7" t="s">
        <v>9</v>
      </c>
      <c r="C7" t="s">
        <v>2</v>
      </c>
      <c r="D7" t="s">
        <v>3</v>
      </c>
      <c r="E7">
        <v>5.3183032729999997</v>
      </c>
      <c r="G7" s="8" t="s">
        <v>312</v>
      </c>
    </row>
    <row r="8" spans="2:7" x14ac:dyDescent="0.2">
      <c r="B8" t="s">
        <v>10</v>
      </c>
      <c r="C8" t="s">
        <v>2</v>
      </c>
      <c r="D8" t="s">
        <v>3</v>
      </c>
      <c r="E8">
        <v>4.6084072899999997</v>
      </c>
    </row>
    <row r="9" spans="2:7" x14ac:dyDescent="0.2">
      <c r="B9" t="s">
        <v>11</v>
      </c>
      <c r="C9" t="s">
        <v>2</v>
      </c>
      <c r="D9" t="s">
        <v>3</v>
      </c>
      <c r="E9">
        <v>4.2068422549999998</v>
      </c>
    </row>
    <row r="10" spans="2:7" x14ac:dyDescent="0.2">
      <c r="B10" t="s">
        <v>12</v>
      </c>
      <c r="C10" t="s">
        <v>2</v>
      </c>
      <c r="D10" t="s">
        <v>3</v>
      </c>
      <c r="E10">
        <v>6.3975570189999997</v>
      </c>
    </row>
    <row r="11" spans="2:7" x14ac:dyDescent="0.2">
      <c r="B11" t="s">
        <v>13</v>
      </c>
      <c r="C11" t="s">
        <v>2</v>
      </c>
      <c r="D11" t="s">
        <v>3</v>
      </c>
      <c r="E11">
        <v>5.6943887780000004</v>
      </c>
    </row>
    <row r="12" spans="2:7" x14ac:dyDescent="0.2">
      <c r="B12" t="s">
        <v>14</v>
      </c>
      <c r="C12" t="s">
        <v>2</v>
      </c>
      <c r="D12" t="s">
        <v>3</v>
      </c>
      <c r="E12">
        <v>5.262334193</v>
      </c>
    </row>
    <row r="13" spans="2:7" x14ac:dyDescent="0.2">
      <c r="B13" t="s">
        <v>15</v>
      </c>
      <c r="C13" t="s">
        <v>2</v>
      </c>
      <c r="D13" t="s">
        <v>3</v>
      </c>
      <c r="E13">
        <v>7.0500047720000003</v>
      </c>
    </row>
    <row r="14" spans="2:7" x14ac:dyDescent="0.2">
      <c r="B14" t="s">
        <v>16</v>
      </c>
      <c r="C14" t="s">
        <v>2</v>
      </c>
      <c r="D14" t="s">
        <v>3</v>
      </c>
      <c r="E14">
        <v>9.5534402140000001</v>
      </c>
    </row>
    <row r="15" spans="2:7" x14ac:dyDescent="0.2">
      <c r="B15" t="s">
        <v>17</v>
      </c>
      <c r="C15" t="s">
        <v>2</v>
      </c>
      <c r="D15" t="s">
        <v>3</v>
      </c>
      <c r="E15">
        <v>-0.46388014100000002</v>
      </c>
    </row>
    <row r="16" spans="2:7" x14ac:dyDescent="0.2">
      <c r="B16" t="s">
        <v>18</v>
      </c>
      <c r="C16" t="s">
        <v>2</v>
      </c>
      <c r="D16" t="s">
        <v>3</v>
      </c>
      <c r="E16">
        <v>5.9506632320000001</v>
      </c>
    </row>
    <row r="17" spans="2:5" x14ac:dyDescent="0.2">
      <c r="B17" t="s">
        <v>19</v>
      </c>
      <c r="C17" t="s">
        <v>2</v>
      </c>
      <c r="D17" t="s">
        <v>3</v>
      </c>
      <c r="E17">
        <v>6.0756274450000003</v>
      </c>
    </row>
    <row r="18" spans="2:5" x14ac:dyDescent="0.2">
      <c r="B18" t="s">
        <v>20</v>
      </c>
      <c r="C18" t="s">
        <v>2</v>
      </c>
      <c r="D18" t="s">
        <v>3</v>
      </c>
      <c r="E18">
        <v>10.835814490000001</v>
      </c>
    </row>
    <row r="19" spans="2:5" x14ac:dyDescent="0.2">
      <c r="B19" t="s">
        <v>21</v>
      </c>
      <c r="C19" t="s">
        <v>2</v>
      </c>
      <c r="D19" t="s">
        <v>3</v>
      </c>
      <c r="E19">
        <v>10.833762760000001</v>
      </c>
    </row>
    <row r="20" spans="2:5" x14ac:dyDescent="0.2">
      <c r="B20" t="s">
        <v>22</v>
      </c>
      <c r="C20" t="s">
        <v>2</v>
      </c>
      <c r="D20" t="s">
        <v>3</v>
      </c>
      <c r="E20">
        <v>11.76610363</v>
      </c>
    </row>
    <row r="21" spans="2:5" x14ac:dyDescent="0.2">
      <c r="B21" t="s">
        <v>23</v>
      </c>
      <c r="C21" t="s">
        <v>2</v>
      </c>
      <c r="D21" t="s">
        <v>3</v>
      </c>
      <c r="E21">
        <v>6.2234468940000003</v>
      </c>
    </row>
    <row r="22" spans="2:5" x14ac:dyDescent="0.2">
      <c r="B22" t="s">
        <v>24</v>
      </c>
      <c r="C22" t="s">
        <v>2</v>
      </c>
      <c r="D22" t="s">
        <v>3</v>
      </c>
      <c r="E22">
        <v>6.6098387250000004</v>
      </c>
    </row>
    <row r="23" spans="2:5" x14ac:dyDescent="0.2">
      <c r="B23" t="s">
        <v>25</v>
      </c>
      <c r="C23" t="s">
        <v>2</v>
      </c>
      <c r="D23" t="s">
        <v>3</v>
      </c>
      <c r="E23">
        <v>6.2501670010000003</v>
      </c>
    </row>
    <row r="24" spans="2:5" x14ac:dyDescent="0.2">
      <c r="B24" t="s">
        <v>26</v>
      </c>
      <c r="C24" t="s">
        <v>2</v>
      </c>
      <c r="D24" t="s">
        <v>3</v>
      </c>
      <c r="E24">
        <v>6.4741387530000001</v>
      </c>
    </row>
    <row r="25" spans="2:5" x14ac:dyDescent="0.2">
      <c r="B25" t="s">
        <v>29</v>
      </c>
      <c r="C25" t="s">
        <v>2</v>
      </c>
      <c r="D25" t="s">
        <v>53</v>
      </c>
      <c r="E25">
        <v>2.8676400420000001</v>
      </c>
    </row>
    <row r="26" spans="2:5" x14ac:dyDescent="0.2">
      <c r="B26" t="s">
        <v>30</v>
      </c>
      <c r="C26" t="s">
        <v>2</v>
      </c>
      <c r="D26" t="s">
        <v>53</v>
      </c>
      <c r="E26">
        <v>3.6046378479999999</v>
      </c>
    </row>
    <row r="27" spans="2:5" x14ac:dyDescent="0.2">
      <c r="B27" t="s">
        <v>31</v>
      </c>
      <c r="C27" t="s">
        <v>2</v>
      </c>
      <c r="D27" t="s">
        <v>53</v>
      </c>
      <c r="E27">
        <v>12.99856857</v>
      </c>
    </row>
    <row r="28" spans="2:5" x14ac:dyDescent="0.2">
      <c r="B28" t="s">
        <v>32</v>
      </c>
      <c r="C28" t="s">
        <v>2</v>
      </c>
      <c r="D28" t="s">
        <v>53</v>
      </c>
      <c r="E28">
        <v>7.5206603679999997</v>
      </c>
    </row>
    <row r="29" spans="2:5" x14ac:dyDescent="0.2">
      <c r="B29" t="s">
        <v>33</v>
      </c>
      <c r="C29" t="s">
        <v>2</v>
      </c>
      <c r="D29" t="s">
        <v>53</v>
      </c>
      <c r="E29">
        <v>5.8566657119999999</v>
      </c>
    </row>
    <row r="30" spans="2:5" x14ac:dyDescent="0.2">
      <c r="B30" t="s">
        <v>34</v>
      </c>
      <c r="C30" t="s">
        <v>2</v>
      </c>
      <c r="D30" t="s">
        <v>53</v>
      </c>
      <c r="E30">
        <v>10.845118810000001</v>
      </c>
    </row>
    <row r="31" spans="2:5" x14ac:dyDescent="0.2">
      <c r="B31" t="s">
        <v>35</v>
      </c>
      <c r="C31" t="s">
        <v>2</v>
      </c>
      <c r="D31" t="s">
        <v>53</v>
      </c>
      <c r="E31">
        <v>0.64326271599999996</v>
      </c>
    </row>
    <row r="32" spans="2:5" x14ac:dyDescent="0.2">
      <c r="B32" t="s">
        <v>36</v>
      </c>
      <c r="C32" t="s">
        <v>2</v>
      </c>
      <c r="D32" t="s">
        <v>53</v>
      </c>
      <c r="E32">
        <v>1.042298884</v>
      </c>
    </row>
    <row r="33" spans="2:5" x14ac:dyDescent="0.2">
      <c r="B33" t="s">
        <v>37</v>
      </c>
      <c r="C33" t="s">
        <v>2</v>
      </c>
      <c r="D33" t="s">
        <v>53</v>
      </c>
      <c r="E33">
        <v>10.718102869999999</v>
      </c>
    </row>
    <row r="34" spans="2:5" x14ac:dyDescent="0.2">
      <c r="B34" t="s">
        <v>38</v>
      </c>
      <c r="C34" t="s">
        <v>2</v>
      </c>
      <c r="D34" t="s">
        <v>53</v>
      </c>
      <c r="E34">
        <v>11.12835194</v>
      </c>
    </row>
    <row r="35" spans="2:5" x14ac:dyDescent="0.2">
      <c r="B35" t="s">
        <v>39</v>
      </c>
      <c r="C35" t="s">
        <v>2</v>
      </c>
      <c r="D35" t="s">
        <v>53</v>
      </c>
      <c r="E35">
        <v>0.35184654999999998</v>
      </c>
    </row>
    <row r="36" spans="2:5" x14ac:dyDescent="0.2">
      <c r="B36" t="s">
        <v>40</v>
      </c>
      <c r="C36" t="s">
        <v>2</v>
      </c>
      <c r="D36" t="s">
        <v>53</v>
      </c>
      <c r="E36">
        <v>6.6760664179999996</v>
      </c>
    </row>
    <row r="37" spans="2:5" x14ac:dyDescent="0.2">
      <c r="B37" t="s">
        <v>41</v>
      </c>
      <c r="C37" t="s">
        <v>2</v>
      </c>
      <c r="D37" t="s">
        <v>53</v>
      </c>
      <c r="E37">
        <v>11.03473614</v>
      </c>
    </row>
    <row r="38" spans="2:5" x14ac:dyDescent="0.2">
      <c r="B38" t="s">
        <v>42</v>
      </c>
      <c r="C38" t="s">
        <v>2</v>
      </c>
      <c r="D38" t="s">
        <v>53</v>
      </c>
      <c r="E38">
        <v>1.635843114</v>
      </c>
    </row>
    <row r="39" spans="2:5" x14ac:dyDescent="0.2">
      <c r="B39" t="s">
        <v>43</v>
      </c>
      <c r="C39" t="s">
        <v>2</v>
      </c>
      <c r="D39" t="s">
        <v>53</v>
      </c>
      <c r="E39">
        <v>6.701259662</v>
      </c>
    </row>
    <row r="40" spans="2:5" x14ac:dyDescent="0.2">
      <c r="B40" t="s">
        <v>44</v>
      </c>
      <c r="C40" t="s">
        <v>2</v>
      </c>
      <c r="D40" t="s">
        <v>53</v>
      </c>
      <c r="E40">
        <v>4.773022235</v>
      </c>
    </row>
    <row r="41" spans="2:5" x14ac:dyDescent="0.2">
      <c r="B41" t="s">
        <v>45</v>
      </c>
      <c r="C41" t="s">
        <v>2</v>
      </c>
      <c r="D41" t="s">
        <v>53</v>
      </c>
      <c r="E41">
        <v>6.5892737859999997</v>
      </c>
    </row>
    <row r="42" spans="2:5" x14ac:dyDescent="0.2">
      <c r="B42" t="s">
        <v>46</v>
      </c>
      <c r="C42" t="s">
        <v>2</v>
      </c>
      <c r="D42" t="s">
        <v>53</v>
      </c>
      <c r="E42">
        <v>8.444269491</v>
      </c>
    </row>
    <row r="43" spans="2:5" x14ac:dyDescent="0.2">
      <c r="B43" t="s">
        <v>47</v>
      </c>
      <c r="C43" t="s">
        <v>2</v>
      </c>
      <c r="D43" t="s">
        <v>53</v>
      </c>
      <c r="E43">
        <v>7.450806375</v>
      </c>
    </row>
    <row r="44" spans="2:5" x14ac:dyDescent="0.2">
      <c r="B44" t="s">
        <v>48</v>
      </c>
      <c r="C44" t="s">
        <v>2</v>
      </c>
      <c r="D44" t="s">
        <v>53</v>
      </c>
      <c r="E44">
        <v>9.6859433149999994</v>
      </c>
    </row>
    <row r="45" spans="2:5" x14ac:dyDescent="0.2">
      <c r="B45" t="s">
        <v>49</v>
      </c>
      <c r="C45" t="s">
        <v>2</v>
      </c>
      <c r="D45" t="s">
        <v>53</v>
      </c>
      <c r="E45">
        <v>1.1530441840000001</v>
      </c>
    </row>
    <row r="46" spans="2:5" x14ac:dyDescent="0.2">
      <c r="B46" t="s">
        <v>50</v>
      </c>
      <c r="C46" t="s">
        <v>2</v>
      </c>
      <c r="D46" t="s">
        <v>53</v>
      </c>
      <c r="E46">
        <v>0.93949804400000003</v>
      </c>
    </row>
    <row r="47" spans="2:5" x14ac:dyDescent="0.2">
      <c r="B47" t="s">
        <v>51</v>
      </c>
      <c r="C47" t="s">
        <v>2</v>
      </c>
      <c r="D47" t="s">
        <v>53</v>
      </c>
      <c r="E47">
        <v>3.9952762669999999</v>
      </c>
    </row>
    <row r="48" spans="2:5" x14ac:dyDescent="0.2">
      <c r="B48" t="s">
        <v>52</v>
      </c>
      <c r="C48" t="s">
        <v>2</v>
      </c>
      <c r="D48" t="s">
        <v>53</v>
      </c>
      <c r="E48">
        <v>8.7177211569999997</v>
      </c>
    </row>
    <row r="49" spans="2:5" x14ac:dyDescent="0.2">
      <c r="B49" t="s">
        <v>54</v>
      </c>
      <c r="C49" t="s">
        <v>2</v>
      </c>
      <c r="D49" t="s">
        <v>2</v>
      </c>
      <c r="E49">
        <v>4.3639183130000001</v>
      </c>
    </row>
    <row r="50" spans="2:5" x14ac:dyDescent="0.2">
      <c r="B50" t="s">
        <v>55</v>
      </c>
      <c r="C50" t="s">
        <v>2</v>
      </c>
      <c r="D50" t="s">
        <v>2</v>
      </c>
      <c r="E50">
        <v>10.86048287</v>
      </c>
    </row>
    <row r="51" spans="2:5" x14ac:dyDescent="0.2">
      <c r="B51" t="s">
        <v>56</v>
      </c>
      <c r="C51" t="s">
        <v>2</v>
      </c>
      <c r="D51" t="s">
        <v>2</v>
      </c>
      <c r="E51">
        <v>6.5154117759999997</v>
      </c>
    </row>
    <row r="52" spans="2:5" x14ac:dyDescent="0.2">
      <c r="B52" t="s">
        <v>57</v>
      </c>
      <c r="C52" t="s">
        <v>2</v>
      </c>
      <c r="D52" t="s">
        <v>2</v>
      </c>
      <c r="E52">
        <v>6.3803320919999997</v>
      </c>
    </row>
    <row r="53" spans="2:5" x14ac:dyDescent="0.2">
      <c r="B53" t="s">
        <v>58</v>
      </c>
      <c r="C53" t="s">
        <v>2</v>
      </c>
      <c r="D53" t="s">
        <v>2</v>
      </c>
      <c r="E53">
        <v>13.740337820000001</v>
      </c>
    </row>
    <row r="54" spans="2:5" x14ac:dyDescent="0.2">
      <c r="B54" t="s">
        <v>59</v>
      </c>
      <c r="C54" t="s">
        <v>2</v>
      </c>
      <c r="D54" t="s">
        <v>2</v>
      </c>
      <c r="E54">
        <v>8.2029296679999995</v>
      </c>
    </row>
    <row r="55" spans="2:5" x14ac:dyDescent="0.2">
      <c r="B55" t="s">
        <v>60</v>
      </c>
      <c r="C55" t="s">
        <v>2</v>
      </c>
      <c r="D55" t="s">
        <v>2</v>
      </c>
      <c r="E55">
        <v>4.9579635470000003</v>
      </c>
    </row>
    <row r="56" spans="2:5" x14ac:dyDescent="0.2">
      <c r="B56" t="s">
        <v>61</v>
      </c>
      <c r="C56" t="s">
        <v>2</v>
      </c>
      <c r="D56" t="s">
        <v>2</v>
      </c>
      <c r="E56">
        <v>11.94302892</v>
      </c>
    </row>
    <row r="57" spans="2:5" x14ac:dyDescent="0.2">
      <c r="B57" t="s">
        <v>62</v>
      </c>
      <c r="C57" t="s">
        <v>2</v>
      </c>
      <c r="D57" t="s">
        <v>2</v>
      </c>
      <c r="E57">
        <v>8.943267487</v>
      </c>
    </row>
    <row r="58" spans="2:5" x14ac:dyDescent="0.2">
      <c r="B58" t="s">
        <v>63</v>
      </c>
      <c r="C58" t="s">
        <v>2</v>
      </c>
      <c r="D58" t="s">
        <v>2</v>
      </c>
      <c r="E58">
        <v>3.3418265100000002</v>
      </c>
    </row>
    <row r="59" spans="2:5" x14ac:dyDescent="0.2">
      <c r="B59" t="s">
        <v>64</v>
      </c>
      <c r="C59" t="s">
        <v>2</v>
      </c>
      <c r="D59" t="s">
        <v>2</v>
      </c>
      <c r="E59">
        <v>8.2150014319999993</v>
      </c>
    </row>
    <row r="60" spans="2:5" x14ac:dyDescent="0.2">
      <c r="B60" t="s">
        <v>65</v>
      </c>
      <c r="C60" t="s">
        <v>2</v>
      </c>
      <c r="D60" t="s">
        <v>2</v>
      </c>
      <c r="E60">
        <v>8.5349747110000003</v>
      </c>
    </row>
    <row r="61" spans="2:5" x14ac:dyDescent="0.2">
      <c r="B61" t="s">
        <v>66</v>
      </c>
      <c r="C61" t="s">
        <v>2</v>
      </c>
      <c r="D61" t="s">
        <v>2</v>
      </c>
      <c r="E61">
        <v>3.6213379140000002</v>
      </c>
    </row>
    <row r="62" spans="2:5" x14ac:dyDescent="0.2">
      <c r="B62" t="s">
        <v>67</v>
      </c>
      <c r="C62" t="s">
        <v>2</v>
      </c>
      <c r="D62" t="s">
        <v>2</v>
      </c>
      <c r="E62">
        <v>3.7785571139999998</v>
      </c>
    </row>
    <row r="63" spans="2:5" x14ac:dyDescent="0.2">
      <c r="B63" t="s">
        <v>68</v>
      </c>
      <c r="C63" t="s">
        <v>2</v>
      </c>
      <c r="D63" t="s">
        <v>2</v>
      </c>
      <c r="E63">
        <v>7.1914781950000002</v>
      </c>
    </row>
    <row r="64" spans="2:5" x14ac:dyDescent="0.2">
      <c r="B64" t="s">
        <v>69</v>
      </c>
      <c r="C64" t="s">
        <v>2</v>
      </c>
      <c r="D64" t="s">
        <v>2</v>
      </c>
      <c r="E64">
        <v>9.7477335620000005</v>
      </c>
    </row>
    <row r="65" spans="2:5" x14ac:dyDescent="0.2">
      <c r="B65" t="s">
        <v>70</v>
      </c>
      <c r="C65" t="s">
        <v>2</v>
      </c>
      <c r="D65" t="s">
        <v>2</v>
      </c>
      <c r="E65">
        <v>8.2232560350000004</v>
      </c>
    </row>
    <row r="66" spans="2:5" x14ac:dyDescent="0.2">
      <c r="B66" t="s">
        <v>71</v>
      </c>
      <c r="C66" t="s">
        <v>2</v>
      </c>
      <c r="D66" t="s">
        <v>2</v>
      </c>
      <c r="E66">
        <v>8.6619906469999997</v>
      </c>
    </row>
    <row r="67" spans="2:5" x14ac:dyDescent="0.2">
      <c r="B67" t="s">
        <v>72</v>
      </c>
      <c r="C67" t="s">
        <v>2</v>
      </c>
      <c r="D67" t="s">
        <v>2</v>
      </c>
      <c r="E67">
        <v>10.43024144</v>
      </c>
    </row>
    <row r="68" spans="2:5" x14ac:dyDescent="0.2">
      <c r="B68" t="s">
        <v>73</v>
      </c>
      <c r="C68" t="s">
        <v>2</v>
      </c>
      <c r="D68" t="s">
        <v>2</v>
      </c>
      <c r="E68">
        <v>9.8556637089999999</v>
      </c>
    </row>
    <row r="69" spans="2:5" x14ac:dyDescent="0.2">
      <c r="B69" t="s">
        <v>74</v>
      </c>
      <c r="C69" t="s">
        <v>2</v>
      </c>
      <c r="D69" t="s">
        <v>2</v>
      </c>
      <c r="E69">
        <v>6.7416738230000002</v>
      </c>
    </row>
    <row r="70" spans="2:5" x14ac:dyDescent="0.2">
      <c r="B70" t="s">
        <v>75</v>
      </c>
      <c r="C70" t="s">
        <v>2</v>
      </c>
      <c r="D70" t="s">
        <v>2</v>
      </c>
      <c r="E70">
        <v>7.5024811529999997</v>
      </c>
    </row>
    <row r="71" spans="2:5" x14ac:dyDescent="0.2">
      <c r="B71" t="s">
        <v>78</v>
      </c>
      <c r="C71" t="s">
        <v>2</v>
      </c>
      <c r="D71" t="s">
        <v>91</v>
      </c>
      <c r="E71">
        <v>3.6931005000000003E-2</v>
      </c>
    </row>
    <row r="72" spans="2:5" x14ac:dyDescent="0.2">
      <c r="B72" t="s">
        <v>79</v>
      </c>
      <c r="C72" t="s">
        <v>2</v>
      </c>
      <c r="D72" t="s">
        <v>91</v>
      </c>
      <c r="E72">
        <v>3.3162992650000001</v>
      </c>
    </row>
    <row r="73" spans="2:5" x14ac:dyDescent="0.2">
      <c r="B73" t="s">
        <v>80</v>
      </c>
      <c r="C73" t="s">
        <v>2</v>
      </c>
      <c r="D73" t="s">
        <v>91</v>
      </c>
      <c r="E73">
        <v>6.0791106020000001</v>
      </c>
    </row>
    <row r="74" spans="2:5" x14ac:dyDescent="0.2">
      <c r="B74" t="s">
        <v>81</v>
      </c>
      <c r="C74" t="s">
        <v>2</v>
      </c>
      <c r="D74" t="s">
        <v>91</v>
      </c>
      <c r="E74">
        <v>0.78141998300000004</v>
      </c>
    </row>
    <row r="75" spans="2:5" x14ac:dyDescent="0.2">
      <c r="B75" t="s">
        <v>82</v>
      </c>
      <c r="C75" t="s">
        <v>2</v>
      </c>
      <c r="D75" t="s">
        <v>91</v>
      </c>
      <c r="E75">
        <v>-2.4847790820000002</v>
      </c>
    </row>
    <row r="76" spans="2:5" x14ac:dyDescent="0.2">
      <c r="B76" t="s">
        <v>83</v>
      </c>
      <c r="C76" t="s">
        <v>2</v>
      </c>
      <c r="D76" t="s">
        <v>91</v>
      </c>
      <c r="E76">
        <v>3.5338295639999999</v>
      </c>
    </row>
    <row r="77" spans="2:5" x14ac:dyDescent="0.2">
      <c r="B77" t="s">
        <v>84</v>
      </c>
      <c r="C77" t="s">
        <v>2</v>
      </c>
      <c r="D77" t="s">
        <v>91</v>
      </c>
      <c r="E77">
        <v>4.4554823929999996</v>
      </c>
    </row>
    <row r="78" spans="2:5" x14ac:dyDescent="0.2">
      <c r="B78" t="s">
        <v>85</v>
      </c>
      <c r="C78" t="s">
        <v>2</v>
      </c>
      <c r="D78" t="s">
        <v>91</v>
      </c>
      <c r="E78">
        <v>5.8794732329999997</v>
      </c>
    </row>
    <row r="79" spans="2:5" x14ac:dyDescent="0.2">
      <c r="B79" t="s">
        <v>86</v>
      </c>
      <c r="C79" t="s">
        <v>2</v>
      </c>
      <c r="D79" t="s">
        <v>91</v>
      </c>
      <c r="E79">
        <v>4.129497089</v>
      </c>
    </row>
    <row r="80" spans="2:5" x14ac:dyDescent="0.2">
      <c r="B80" t="s">
        <v>87</v>
      </c>
      <c r="C80" t="s">
        <v>2</v>
      </c>
      <c r="D80" t="s">
        <v>91</v>
      </c>
      <c r="E80">
        <v>0.66036835599999999</v>
      </c>
    </row>
    <row r="81" spans="2:5" x14ac:dyDescent="0.2">
      <c r="B81" t="s">
        <v>88</v>
      </c>
      <c r="C81" t="s">
        <v>2</v>
      </c>
      <c r="D81" t="s">
        <v>91</v>
      </c>
      <c r="E81">
        <v>4.5755320160000004</v>
      </c>
    </row>
    <row r="82" spans="2:5" x14ac:dyDescent="0.2">
      <c r="B82" t="s">
        <v>89</v>
      </c>
      <c r="C82" t="s">
        <v>2</v>
      </c>
      <c r="D82" t="s">
        <v>91</v>
      </c>
      <c r="E82">
        <v>7.2225403180000001</v>
      </c>
    </row>
    <row r="83" spans="2:5" x14ac:dyDescent="0.2">
      <c r="B83" t="s">
        <v>90</v>
      </c>
      <c r="C83" t="s">
        <v>2</v>
      </c>
      <c r="D83" t="s">
        <v>91</v>
      </c>
      <c r="E83">
        <v>7.0636511119999996</v>
      </c>
    </row>
    <row r="84" spans="2:5" x14ac:dyDescent="0.2">
      <c r="B84" t="s">
        <v>173</v>
      </c>
      <c r="C84" t="s">
        <v>3</v>
      </c>
      <c r="D84" t="s">
        <v>3</v>
      </c>
      <c r="E84">
        <v>4.7328431369999997</v>
      </c>
    </row>
    <row r="85" spans="2:5" x14ac:dyDescent="0.2">
      <c r="B85" t="s">
        <v>174</v>
      </c>
      <c r="C85" t="s">
        <v>3</v>
      </c>
      <c r="D85" t="s">
        <v>3</v>
      </c>
      <c r="E85">
        <v>4.6568627449999997</v>
      </c>
    </row>
    <row r="86" spans="2:5" x14ac:dyDescent="0.2">
      <c r="B86" t="s">
        <v>175</v>
      </c>
      <c r="C86" t="s">
        <v>3</v>
      </c>
      <c r="D86" t="s">
        <v>3</v>
      </c>
      <c r="E86">
        <v>1.705882353</v>
      </c>
    </row>
    <row r="87" spans="2:5" x14ac:dyDescent="0.2">
      <c r="B87" t="s">
        <v>176</v>
      </c>
      <c r="C87" t="s">
        <v>3</v>
      </c>
      <c r="D87" t="s">
        <v>3</v>
      </c>
      <c r="E87">
        <v>2.8039215689999999</v>
      </c>
    </row>
    <row r="88" spans="2:5" x14ac:dyDescent="0.2">
      <c r="B88" t="s">
        <v>177</v>
      </c>
      <c r="C88" t="s">
        <v>3</v>
      </c>
      <c r="D88" t="s">
        <v>3</v>
      </c>
      <c r="E88">
        <v>5.3872549019999996</v>
      </c>
    </row>
    <row r="89" spans="2:5" x14ac:dyDescent="0.2">
      <c r="B89" t="s">
        <v>178</v>
      </c>
      <c r="C89" t="s">
        <v>3</v>
      </c>
      <c r="D89" t="s">
        <v>3</v>
      </c>
      <c r="E89">
        <v>4.5147058820000003</v>
      </c>
    </row>
    <row r="90" spans="2:5" x14ac:dyDescent="0.2">
      <c r="B90" t="s">
        <v>179</v>
      </c>
      <c r="C90" t="s">
        <v>3</v>
      </c>
      <c r="D90" t="s">
        <v>3</v>
      </c>
      <c r="E90">
        <v>4.2352941179999997</v>
      </c>
    </row>
    <row r="91" spans="2:5" x14ac:dyDescent="0.2">
      <c r="B91" t="s">
        <v>180</v>
      </c>
      <c r="C91" t="s">
        <v>3</v>
      </c>
      <c r="D91" t="s">
        <v>3</v>
      </c>
      <c r="E91">
        <v>4.4558823529999998</v>
      </c>
    </row>
    <row r="92" spans="2:5" x14ac:dyDescent="0.2">
      <c r="B92" t="s">
        <v>181</v>
      </c>
      <c r="C92" t="s">
        <v>3</v>
      </c>
      <c r="D92" t="s">
        <v>3</v>
      </c>
      <c r="E92">
        <v>2.6666666669999999</v>
      </c>
    </row>
    <row r="93" spans="2:5" x14ac:dyDescent="0.2">
      <c r="B93" t="s">
        <v>182</v>
      </c>
      <c r="C93" t="s">
        <v>3</v>
      </c>
      <c r="D93" t="s">
        <v>3</v>
      </c>
      <c r="E93">
        <v>2.0441176470000002</v>
      </c>
    </row>
    <row r="94" spans="2:5" x14ac:dyDescent="0.2">
      <c r="B94" t="s">
        <v>183</v>
      </c>
      <c r="C94" t="s">
        <v>3</v>
      </c>
      <c r="D94" t="s">
        <v>3</v>
      </c>
      <c r="E94">
        <v>2.4607843140000001</v>
      </c>
    </row>
    <row r="95" spans="2:5" x14ac:dyDescent="0.2">
      <c r="B95" t="s">
        <v>184</v>
      </c>
      <c r="C95" t="s">
        <v>3</v>
      </c>
      <c r="D95" t="s">
        <v>3</v>
      </c>
      <c r="E95">
        <v>5.049019608</v>
      </c>
    </row>
    <row r="96" spans="2:5" x14ac:dyDescent="0.2">
      <c r="B96" t="s">
        <v>185</v>
      </c>
      <c r="C96" t="s">
        <v>3</v>
      </c>
      <c r="D96" t="s">
        <v>3</v>
      </c>
      <c r="E96">
        <v>1.4460784310000001</v>
      </c>
    </row>
    <row r="97" spans="2:5" x14ac:dyDescent="0.2">
      <c r="B97" t="s">
        <v>186</v>
      </c>
      <c r="C97" t="s">
        <v>3</v>
      </c>
      <c r="D97" t="s">
        <v>3</v>
      </c>
      <c r="E97">
        <v>3.950980392</v>
      </c>
    </row>
    <row r="98" spans="2:5" x14ac:dyDescent="0.2">
      <c r="B98" t="s">
        <v>187</v>
      </c>
      <c r="C98" t="s">
        <v>3</v>
      </c>
      <c r="D98" t="s">
        <v>3</v>
      </c>
      <c r="E98">
        <v>4.9656862750000004</v>
      </c>
    </row>
    <row r="99" spans="2:5" x14ac:dyDescent="0.2">
      <c r="B99" t="s">
        <v>188</v>
      </c>
      <c r="C99" t="s">
        <v>3</v>
      </c>
      <c r="D99" t="s">
        <v>3</v>
      </c>
      <c r="E99">
        <v>1.950980392</v>
      </c>
    </row>
    <row r="100" spans="2:5" x14ac:dyDescent="0.2">
      <c r="B100" t="s">
        <v>189</v>
      </c>
      <c r="C100" t="s">
        <v>3</v>
      </c>
      <c r="D100" t="s">
        <v>3</v>
      </c>
      <c r="E100">
        <v>5.1568627449999997</v>
      </c>
    </row>
    <row r="101" spans="2:5" x14ac:dyDescent="0.2">
      <c r="B101" t="s">
        <v>190</v>
      </c>
      <c r="C101" t="s">
        <v>3</v>
      </c>
      <c r="D101" t="s">
        <v>3</v>
      </c>
      <c r="E101">
        <v>4.3137254900000004</v>
      </c>
    </row>
    <row r="102" spans="2:5" x14ac:dyDescent="0.2">
      <c r="B102" t="s">
        <v>191</v>
      </c>
      <c r="C102" t="s">
        <v>3</v>
      </c>
      <c r="D102" t="s">
        <v>3</v>
      </c>
      <c r="E102">
        <v>4.9068627449999997</v>
      </c>
    </row>
    <row r="103" spans="2:5" x14ac:dyDescent="0.2">
      <c r="B103" t="s">
        <v>192</v>
      </c>
      <c r="C103" t="s">
        <v>3</v>
      </c>
      <c r="D103" t="s">
        <v>3</v>
      </c>
      <c r="E103">
        <v>0.25980392200000002</v>
      </c>
    </row>
    <row r="104" spans="2:5" x14ac:dyDescent="0.2">
      <c r="B104" t="s">
        <v>193</v>
      </c>
      <c r="C104" t="s">
        <v>3</v>
      </c>
      <c r="D104" t="s">
        <v>3</v>
      </c>
      <c r="E104">
        <v>3.9068627450000002</v>
      </c>
    </row>
    <row r="105" spans="2:5" x14ac:dyDescent="0.2">
      <c r="B105" t="s">
        <v>194</v>
      </c>
      <c r="C105" t="s">
        <v>3</v>
      </c>
      <c r="D105" t="s">
        <v>3</v>
      </c>
      <c r="E105">
        <v>4.3039215689999999</v>
      </c>
    </row>
    <row r="106" spans="2:5" x14ac:dyDescent="0.2">
      <c r="B106" t="s">
        <v>195</v>
      </c>
      <c r="C106" t="s">
        <v>3</v>
      </c>
      <c r="D106" t="s">
        <v>53</v>
      </c>
      <c r="E106">
        <v>4.4068627449999997</v>
      </c>
    </row>
    <row r="107" spans="2:5" x14ac:dyDescent="0.2">
      <c r="B107" t="s">
        <v>196</v>
      </c>
      <c r="C107" t="s">
        <v>3</v>
      </c>
      <c r="D107" t="s">
        <v>53</v>
      </c>
      <c r="E107">
        <v>3.8431372549999998</v>
      </c>
    </row>
    <row r="108" spans="2:5" x14ac:dyDescent="0.2">
      <c r="B108" t="s">
        <v>197</v>
      </c>
      <c r="C108" t="s">
        <v>3</v>
      </c>
      <c r="D108" t="s">
        <v>53</v>
      </c>
      <c r="E108">
        <v>0.70588235300000002</v>
      </c>
    </row>
    <row r="109" spans="2:5" x14ac:dyDescent="0.2">
      <c r="B109" t="s">
        <v>198</v>
      </c>
      <c r="C109" t="s">
        <v>3</v>
      </c>
      <c r="D109" t="s">
        <v>53</v>
      </c>
      <c r="E109">
        <v>1.4019607839999999</v>
      </c>
    </row>
    <row r="110" spans="2:5" x14ac:dyDescent="0.2">
      <c r="B110" t="s">
        <v>199</v>
      </c>
      <c r="C110" t="s">
        <v>3</v>
      </c>
      <c r="D110" t="s">
        <v>53</v>
      </c>
      <c r="E110">
        <v>1.9852941180000001</v>
      </c>
    </row>
    <row r="111" spans="2:5" x14ac:dyDescent="0.2">
      <c r="B111" t="s">
        <v>200</v>
      </c>
      <c r="C111" t="s">
        <v>3</v>
      </c>
      <c r="D111" t="s">
        <v>53</v>
      </c>
      <c r="E111">
        <v>3.8161764709999999</v>
      </c>
    </row>
    <row r="112" spans="2:5" x14ac:dyDescent="0.2">
      <c r="B112" t="s">
        <v>201</v>
      </c>
      <c r="C112" t="s">
        <v>3</v>
      </c>
      <c r="D112" t="s">
        <v>53</v>
      </c>
      <c r="E112">
        <v>8.5343137250000005</v>
      </c>
    </row>
    <row r="113" spans="2:5" x14ac:dyDescent="0.2">
      <c r="B113" t="s">
        <v>202</v>
      </c>
      <c r="C113" t="s">
        <v>3</v>
      </c>
      <c r="D113" t="s">
        <v>53</v>
      </c>
      <c r="E113">
        <v>-8.8235294000000006E-2</v>
      </c>
    </row>
    <row r="114" spans="2:5" x14ac:dyDescent="0.2">
      <c r="B114" t="s">
        <v>203</v>
      </c>
      <c r="C114" t="s">
        <v>3</v>
      </c>
      <c r="D114" t="s">
        <v>53</v>
      </c>
      <c r="E114">
        <v>1.7843137250000001</v>
      </c>
    </row>
    <row r="115" spans="2:5" x14ac:dyDescent="0.2">
      <c r="B115" t="s">
        <v>204</v>
      </c>
      <c r="C115" t="s">
        <v>3</v>
      </c>
      <c r="D115" t="s">
        <v>53</v>
      </c>
      <c r="E115">
        <v>1.955882353</v>
      </c>
    </row>
    <row r="116" spans="2:5" x14ac:dyDescent="0.2">
      <c r="B116" t="s">
        <v>205</v>
      </c>
      <c r="C116" t="s">
        <v>3</v>
      </c>
      <c r="D116" t="s">
        <v>53</v>
      </c>
      <c r="E116">
        <v>1.3602941180000001</v>
      </c>
    </row>
    <row r="117" spans="2:5" x14ac:dyDescent="0.2">
      <c r="B117" t="s">
        <v>206</v>
      </c>
      <c r="C117" t="s">
        <v>3</v>
      </c>
      <c r="D117" t="s">
        <v>53</v>
      </c>
      <c r="E117">
        <v>6.2549019609999998</v>
      </c>
    </row>
    <row r="118" spans="2:5" x14ac:dyDescent="0.2">
      <c r="B118" t="s">
        <v>207</v>
      </c>
      <c r="C118" t="s">
        <v>3</v>
      </c>
      <c r="D118" t="s">
        <v>53</v>
      </c>
      <c r="E118">
        <v>5.7892156860000004</v>
      </c>
    </row>
    <row r="119" spans="2:5" x14ac:dyDescent="0.2">
      <c r="B119" t="s">
        <v>208</v>
      </c>
      <c r="C119" t="s">
        <v>3</v>
      </c>
      <c r="D119" t="s">
        <v>53</v>
      </c>
      <c r="E119">
        <v>0.42647058799999998</v>
      </c>
    </row>
    <row r="120" spans="2:5" x14ac:dyDescent="0.2">
      <c r="B120" t="s">
        <v>209</v>
      </c>
      <c r="C120" t="s">
        <v>3</v>
      </c>
      <c r="D120" t="s">
        <v>53</v>
      </c>
      <c r="E120">
        <v>8.75</v>
      </c>
    </row>
    <row r="121" spans="2:5" x14ac:dyDescent="0.2">
      <c r="B121" t="s">
        <v>210</v>
      </c>
      <c r="C121" t="s">
        <v>3</v>
      </c>
      <c r="D121" t="s">
        <v>53</v>
      </c>
      <c r="E121">
        <v>1.661764706</v>
      </c>
    </row>
    <row r="122" spans="2:5" x14ac:dyDescent="0.2">
      <c r="B122" t="s">
        <v>211</v>
      </c>
      <c r="C122" t="s">
        <v>3</v>
      </c>
      <c r="D122" t="s">
        <v>53</v>
      </c>
      <c r="E122">
        <v>7.4362745099999996</v>
      </c>
    </row>
    <row r="123" spans="2:5" x14ac:dyDescent="0.2">
      <c r="B123" t="s">
        <v>212</v>
      </c>
      <c r="C123" t="s">
        <v>3</v>
      </c>
      <c r="D123" t="s">
        <v>53</v>
      </c>
      <c r="E123">
        <v>0.39705882399999998</v>
      </c>
    </row>
    <row r="124" spans="2:5" x14ac:dyDescent="0.2">
      <c r="B124" t="s">
        <v>213</v>
      </c>
      <c r="C124" t="s">
        <v>3</v>
      </c>
      <c r="D124" t="s">
        <v>53</v>
      </c>
      <c r="E124">
        <v>2.9019607839999999</v>
      </c>
    </row>
    <row r="125" spans="2:5" x14ac:dyDescent="0.2">
      <c r="B125" t="s">
        <v>214</v>
      </c>
      <c r="C125" t="s">
        <v>3</v>
      </c>
      <c r="D125" t="s">
        <v>53</v>
      </c>
      <c r="E125">
        <v>3.2450980390000002</v>
      </c>
    </row>
    <row r="126" spans="2:5" x14ac:dyDescent="0.2">
      <c r="B126" t="s">
        <v>215</v>
      </c>
      <c r="C126" t="s">
        <v>3</v>
      </c>
      <c r="D126" t="s">
        <v>53</v>
      </c>
      <c r="E126">
        <v>0.66176470600000004</v>
      </c>
    </row>
    <row r="127" spans="2:5" x14ac:dyDescent="0.2">
      <c r="B127" t="s">
        <v>216</v>
      </c>
      <c r="C127" t="s">
        <v>3</v>
      </c>
      <c r="D127" t="s">
        <v>53</v>
      </c>
      <c r="E127">
        <v>1.0294117650000001</v>
      </c>
    </row>
    <row r="128" spans="2:5" x14ac:dyDescent="0.2">
      <c r="B128" t="s">
        <v>217</v>
      </c>
      <c r="C128" t="s">
        <v>3</v>
      </c>
      <c r="D128" t="s">
        <v>53</v>
      </c>
      <c r="E128">
        <v>2.8676470589999998</v>
      </c>
    </row>
    <row r="129" spans="2:5" x14ac:dyDescent="0.2">
      <c r="B129" t="s">
        <v>218</v>
      </c>
      <c r="C129" t="s">
        <v>3</v>
      </c>
      <c r="D129" t="s">
        <v>53</v>
      </c>
      <c r="E129">
        <v>2.2401960779999999</v>
      </c>
    </row>
    <row r="130" spans="2:5" x14ac:dyDescent="0.2">
      <c r="B130" t="s">
        <v>219</v>
      </c>
      <c r="C130" t="s">
        <v>3</v>
      </c>
      <c r="D130" t="s">
        <v>2</v>
      </c>
      <c r="E130">
        <v>4.549019608</v>
      </c>
    </row>
    <row r="131" spans="2:5" x14ac:dyDescent="0.2">
      <c r="B131" t="s">
        <v>220</v>
      </c>
      <c r="C131" t="s">
        <v>3</v>
      </c>
      <c r="D131" t="s">
        <v>2</v>
      </c>
      <c r="E131">
        <v>4.6715686270000001</v>
      </c>
    </row>
    <row r="132" spans="2:5" x14ac:dyDescent="0.2">
      <c r="B132" t="s">
        <v>221</v>
      </c>
      <c r="C132" t="s">
        <v>3</v>
      </c>
      <c r="D132" t="s">
        <v>2</v>
      </c>
      <c r="E132">
        <v>3.3186274509999998</v>
      </c>
    </row>
    <row r="133" spans="2:5" x14ac:dyDescent="0.2">
      <c r="B133" t="s">
        <v>222</v>
      </c>
      <c r="C133" t="s">
        <v>3</v>
      </c>
      <c r="D133" t="s">
        <v>2</v>
      </c>
      <c r="E133">
        <v>5.6225490200000001</v>
      </c>
    </row>
    <row r="134" spans="2:5" x14ac:dyDescent="0.2">
      <c r="B134" t="s">
        <v>223</v>
      </c>
      <c r="C134" t="s">
        <v>3</v>
      </c>
      <c r="D134" t="s">
        <v>2</v>
      </c>
      <c r="E134">
        <v>3.4705882350000001</v>
      </c>
    </row>
    <row r="135" spans="2:5" x14ac:dyDescent="0.2">
      <c r="B135" t="s">
        <v>224</v>
      </c>
      <c r="C135" t="s">
        <v>3</v>
      </c>
      <c r="D135" t="s">
        <v>2</v>
      </c>
      <c r="E135">
        <v>4.6446078430000002</v>
      </c>
    </row>
    <row r="136" spans="2:5" x14ac:dyDescent="0.2">
      <c r="B136" t="s">
        <v>225</v>
      </c>
      <c r="C136" t="s">
        <v>3</v>
      </c>
      <c r="D136" t="s">
        <v>2</v>
      </c>
      <c r="E136">
        <v>2.4950980390000002</v>
      </c>
    </row>
    <row r="137" spans="2:5" x14ac:dyDescent="0.2">
      <c r="B137" t="s">
        <v>226</v>
      </c>
      <c r="C137" t="s">
        <v>3</v>
      </c>
      <c r="D137" t="s">
        <v>2</v>
      </c>
      <c r="E137">
        <v>5.4068627449999997</v>
      </c>
    </row>
    <row r="138" spans="2:5" x14ac:dyDescent="0.2">
      <c r="B138" t="s">
        <v>227</v>
      </c>
      <c r="C138" t="s">
        <v>3</v>
      </c>
      <c r="D138" t="s">
        <v>2</v>
      </c>
      <c r="E138">
        <v>4.8529411759999999</v>
      </c>
    </row>
    <row r="139" spans="2:5" x14ac:dyDescent="0.2">
      <c r="B139" t="s">
        <v>228</v>
      </c>
      <c r="C139" t="s">
        <v>3</v>
      </c>
      <c r="D139" t="s">
        <v>2</v>
      </c>
      <c r="E139">
        <v>3.8578431370000001</v>
      </c>
    </row>
    <row r="140" spans="2:5" x14ac:dyDescent="0.2">
      <c r="B140" t="s">
        <v>229</v>
      </c>
      <c r="C140" t="s">
        <v>3</v>
      </c>
      <c r="D140" t="s">
        <v>2</v>
      </c>
      <c r="E140">
        <v>3.7598039220000001</v>
      </c>
    </row>
    <row r="141" spans="2:5" x14ac:dyDescent="0.2">
      <c r="B141" t="s">
        <v>230</v>
      </c>
      <c r="C141" t="s">
        <v>3</v>
      </c>
      <c r="D141" t="s">
        <v>2</v>
      </c>
      <c r="E141">
        <v>5.8039215689999999</v>
      </c>
    </row>
    <row r="142" spans="2:5" x14ac:dyDescent="0.2">
      <c r="B142" t="s">
        <v>231</v>
      </c>
      <c r="C142" t="s">
        <v>3</v>
      </c>
      <c r="D142" t="s">
        <v>2</v>
      </c>
      <c r="E142">
        <v>3.2107843140000001</v>
      </c>
    </row>
    <row r="143" spans="2:5" x14ac:dyDescent="0.2">
      <c r="B143" t="s">
        <v>232</v>
      </c>
      <c r="C143" t="s">
        <v>3</v>
      </c>
      <c r="D143" t="s">
        <v>2</v>
      </c>
      <c r="E143">
        <v>3.6421568629999999</v>
      </c>
    </row>
    <row r="144" spans="2:5" x14ac:dyDescent="0.2">
      <c r="B144" t="s">
        <v>233</v>
      </c>
      <c r="C144" t="s">
        <v>3</v>
      </c>
      <c r="D144" t="s">
        <v>2</v>
      </c>
      <c r="E144">
        <v>4.0784313729999999</v>
      </c>
    </row>
    <row r="145" spans="2:5" x14ac:dyDescent="0.2">
      <c r="B145" t="s">
        <v>234</v>
      </c>
      <c r="C145" t="s">
        <v>3</v>
      </c>
      <c r="D145" t="s">
        <v>2</v>
      </c>
      <c r="E145">
        <v>4.6274509799999999</v>
      </c>
    </row>
    <row r="146" spans="2:5" x14ac:dyDescent="0.2">
      <c r="B146" t="s">
        <v>235</v>
      </c>
      <c r="C146" t="s">
        <v>3</v>
      </c>
      <c r="D146" t="s">
        <v>2</v>
      </c>
      <c r="E146">
        <v>0.88235294099999995</v>
      </c>
    </row>
    <row r="147" spans="2:5" x14ac:dyDescent="0.2">
      <c r="B147" t="s">
        <v>236</v>
      </c>
      <c r="C147" t="s">
        <v>3</v>
      </c>
      <c r="D147" t="s">
        <v>2</v>
      </c>
      <c r="E147">
        <v>4.2598039219999997</v>
      </c>
    </row>
    <row r="148" spans="2:5" x14ac:dyDescent="0.2">
      <c r="B148" t="s">
        <v>237</v>
      </c>
      <c r="C148" t="s">
        <v>3</v>
      </c>
      <c r="D148" t="s">
        <v>2</v>
      </c>
      <c r="E148">
        <v>2.3823529410000002</v>
      </c>
    </row>
    <row r="149" spans="2:5" x14ac:dyDescent="0.2">
      <c r="B149" t="s">
        <v>238</v>
      </c>
      <c r="C149" t="s">
        <v>3</v>
      </c>
      <c r="D149" t="s">
        <v>2</v>
      </c>
      <c r="E149">
        <v>5.4460784310000001</v>
      </c>
    </row>
    <row r="150" spans="2:5" x14ac:dyDescent="0.2">
      <c r="B150" t="s">
        <v>239</v>
      </c>
      <c r="C150" t="s">
        <v>3</v>
      </c>
      <c r="D150" t="s">
        <v>2</v>
      </c>
      <c r="E150">
        <v>5.7598039219999997</v>
      </c>
    </row>
    <row r="151" spans="2:5" x14ac:dyDescent="0.2">
      <c r="B151" t="s">
        <v>240</v>
      </c>
      <c r="C151" t="s">
        <v>3</v>
      </c>
      <c r="D151" t="s">
        <v>2</v>
      </c>
      <c r="E151">
        <v>1.9215686270000001</v>
      </c>
    </row>
    <row r="152" spans="2:5" x14ac:dyDescent="0.2">
      <c r="B152" t="s">
        <v>241</v>
      </c>
      <c r="C152" t="s">
        <v>3</v>
      </c>
      <c r="D152" t="s">
        <v>91</v>
      </c>
      <c r="E152">
        <v>2.3578431370000001</v>
      </c>
    </row>
    <row r="153" spans="2:5" x14ac:dyDescent="0.2">
      <c r="B153" t="s">
        <v>242</v>
      </c>
      <c r="C153" t="s">
        <v>3</v>
      </c>
      <c r="D153" t="s">
        <v>91</v>
      </c>
      <c r="E153">
        <v>5.0196078430000002</v>
      </c>
    </row>
    <row r="154" spans="2:5" x14ac:dyDescent="0.2">
      <c r="B154" t="s">
        <v>243</v>
      </c>
      <c r="C154" t="s">
        <v>3</v>
      </c>
      <c r="D154" t="s">
        <v>91</v>
      </c>
      <c r="E154">
        <v>-1.088235294</v>
      </c>
    </row>
    <row r="155" spans="2:5" x14ac:dyDescent="0.2">
      <c r="B155" t="s">
        <v>244</v>
      </c>
      <c r="C155" t="s">
        <v>3</v>
      </c>
      <c r="D155" t="s">
        <v>91</v>
      </c>
      <c r="E155">
        <v>5.7401960780000003</v>
      </c>
    </row>
    <row r="156" spans="2:5" x14ac:dyDescent="0.2">
      <c r="B156" t="s">
        <v>245</v>
      </c>
      <c r="C156" t="s">
        <v>3</v>
      </c>
      <c r="D156" t="s">
        <v>91</v>
      </c>
      <c r="E156">
        <v>2.524509804</v>
      </c>
    </row>
    <row r="157" spans="2:5" x14ac:dyDescent="0.2">
      <c r="B157" t="s">
        <v>246</v>
      </c>
      <c r="C157" t="s">
        <v>3</v>
      </c>
      <c r="D157" t="s">
        <v>91</v>
      </c>
      <c r="E157">
        <v>1.343137255</v>
      </c>
    </row>
    <row r="158" spans="2:5" x14ac:dyDescent="0.2">
      <c r="B158" t="s">
        <v>247</v>
      </c>
      <c r="C158" t="s">
        <v>3</v>
      </c>
      <c r="D158" t="s">
        <v>91</v>
      </c>
      <c r="E158">
        <v>3.4264705879999999</v>
      </c>
    </row>
    <row r="159" spans="2:5" x14ac:dyDescent="0.2">
      <c r="B159" t="s">
        <v>248</v>
      </c>
      <c r="C159" t="s">
        <v>3</v>
      </c>
      <c r="D159" t="s">
        <v>91</v>
      </c>
      <c r="E159">
        <v>4.8970588240000001</v>
      </c>
    </row>
    <row r="160" spans="2:5" x14ac:dyDescent="0.2">
      <c r="B160" t="s">
        <v>249</v>
      </c>
      <c r="C160" t="s">
        <v>3</v>
      </c>
      <c r="D160" t="s">
        <v>91</v>
      </c>
      <c r="E160">
        <v>2.588235294</v>
      </c>
    </row>
    <row r="161" spans="2:5" x14ac:dyDescent="0.2">
      <c r="B161" t="s">
        <v>250</v>
      </c>
      <c r="C161" t="s">
        <v>3</v>
      </c>
      <c r="D161" t="s">
        <v>91</v>
      </c>
      <c r="E161">
        <v>-0.52450980400000002</v>
      </c>
    </row>
    <row r="162" spans="2:5" x14ac:dyDescent="0.2">
      <c r="B162" t="s">
        <v>251</v>
      </c>
      <c r="C162" t="s">
        <v>3</v>
      </c>
      <c r="D162" t="s">
        <v>91</v>
      </c>
      <c r="E162">
        <v>2.2892156859999999</v>
      </c>
    </row>
    <row r="163" spans="2:5" x14ac:dyDescent="0.2">
      <c r="B163" t="s">
        <v>252</v>
      </c>
      <c r="C163" t="s">
        <v>3</v>
      </c>
      <c r="D163" t="s">
        <v>91</v>
      </c>
      <c r="E163">
        <v>1.2794117650000001</v>
      </c>
    </row>
    <row r="164" spans="2:5" x14ac:dyDescent="0.2">
      <c r="B164" t="s">
        <v>253</v>
      </c>
      <c r="C164" t="s">
        <v>3</v>
      </c>
      <c r="D164" t="s">
        <v>91</v>
      </c>
      <c r="E164">
        <v>3.4191176470000002</v>
      </c>
    </row>
    <row r="165" spans="2:5" x14ac:dyDescent="0.2">
      <c r="B165" t="s">
        <v>138</v>
      </c>
      <c r="C165" t="s">
        <v>53</v>
      </c>
      <c r="D165" t="s">
        <v>2</v>
      </c>
      <c r="E165">
        <v>6.3459299549999999</v>
      </c>
    </row>
    <row r="166" spans="2:5" x14ac:dyDescent="0.2">
      <c r="B166" t="s">
        <v>139</v>
      </c>
      <c r="C166" t="s">
        <v>53</v>
      </c>
      <c r="D166" t="s">
        <v>2</v>
      </c>
      <c r="E166">
        <v>7.6438591469999997</v>
      </c>
    </row>
    <row r="167" spans="2:5" x14ac:dyDescent="0.2">
      <c r="B167" t="s">
        <v>140</v>
      </c>
      <c r="C167" t="s">
        <v>53</v>
      </c>
      <c r="D167" t="s">
        <v>2</v>
      </c>
      <c r="E167">
        <v>1.483395362</v>
      </c>
    </row>
    <row r="168" spans="2:5" x14ac:dyDescent="0.2">
      <c r="B168" t="s">
        <v>141</v>
      </c>
      <c r="C168" t="s">
        <v>53</v>
      </c>
      <c r="D168" t="s">
        <v>2</v>
      </c>
      <c r="E168">
        <v>5.8299456049999998</v>
      </c>
    </row>
    <row r="169" spans="2:5" x14ac:dyDescent="0.2">
      <c r="B169" t="s">
        <v>142</v>
      </c>
      <c r="C169" t="s">
        <v>53</v>
      </c>
      <c r="D169" t="s">
        <v>2</v>
      </c>
      <c r="E169">
        <v>9.2276934819999994</v>
      </c>
    </row>
    <row r="170" spans="2:5" x14ac:dyDescent="0.2">
      <c r="B170" t="s">
        <v>143</v>
      </c>
      <c r="C170" t="s">
        <v>53</v>
      </c>
      <c r="D170" t="s">
        <v>2</v>
      </c>
      <c r="E170">
        <v>8.0169863540000001</v>
      </c>
    </row>
    <row r="171" spans="2:5" x14ac:dyDescent="0.2">
      <c r="B171" t="s">
        <v>144</v>
      </c>
      <c r="C171" t="s">
        <v>53</v>
      </c>
      <c r="D171" t="s">
        <v>2</v>
      </c>
      <c r="E171">
        <v>1.4056207650000001</v>
      </c>
    </row>
    <row r="172" spans="2:5" x14ac:dyDescent="0.2">
      <c r="B172" t="s">
        <v>145</v>
      </c>
      <c r="C172" t="s">
        <v>53</v>
      </c>
      <c r="D172" t="s">
        <v>2</v>
      </c>
      <c r="E172">
        <v>2.749498998</v>
      </c>
    </row>
    <row r="173" spans="2:5" x14ac:dyDescent="0.2">
      <c r="B173" t="s">
        <v>146</v>
      </c>
      <c r="C173" t="s">
        <v>53</v>
      </c>
      <c r="D173" t="s">
        <v>2</v>
      </c>
      <c r="E173">
        <v>0.72688233599999996</v>
      </c>
    </row>
    <row r="174" spans="2:5" x14ac:dyDescent="0.2">
      <c r="B174" t="s">
        <v>147</v>
      </c>
      <c r="C174" t="s">
        <v>53</v>
      </c>
      <c r="D174" t="s">
        <v>2</v>
      </c>
      <c r="E174">
        <v>-4.0342828510000004</v>
      </c>
    </row>
    <row r="175" spans="2:5" x14ac:dyDescent="0.2">
      <c r="B175" t="s">
        <v>148</v>
      </c>
      <c r="C175" t="s">
        <v>53</v>
      </c>
      <c r="D175" t="s">
        <v>2</v>
      </c>
      <c r="E175">
        <v>3.4162610940000002</v>
      </c>
    </row>
    <row r="176" spans="2:5" x14ac:dyDescent="0.2">
      <c r="B176" t="s">
        <v>149</v>
      </c>
      <c r="C176" t="s">
        <v>53</v>
      </c>
      <c r="D176" t="s">
        <v>2</v>
      </c>
      <c r="E176">
        <v>2.8246492989999998</v>
      </c>
    </row>
    <row r="177" spans="2:5" x14ac:dyDescent="0.2">
      <c r="B177" t="s">
        <v>150</v>
      </c>
      <c r="C177" t="s">
        <v>53</v>
      </c>
      <c r="D177" t="s">
        <v>2</v>
      </c>
      <c r="E177">
        <v>6.9007061739999997</v>
      </c>
    </row>
    <row r="178" spans="2:5" x14ac:dyDescent="0.2">
      <c r="B178" t="s">
        <v>151</v>
      </c>
      <c r="C178" t="s">
        <v>53</v>
      </c>
      <c r="D178" t="s">
        <v>2</v>
      </c>
      <c r="E178">
        <v>6.2627159079999997</v>
      </c>
    </row>
    <row r="179" spans="2:5" x14ac:dyDescent="0.2">
      <c r="B179" t="s">
        <v>152</v>
      </c>
      <c r="C179" t="s">
        <v>53</v>
      </c>
      <c r="D179" t="s">
        <v>2</v>
      </c>
      <c r="E179">
        <v>2.9060024809999998</v>
      </c>
    </row>
    <row r="180" spans="2:5" x14ac:dyDescent="0.2">
      <c r="B180" t="s">
        <v>153</v>
      </c>
      <c r="C180" t="s">
        <v>53</v>
      </c>
      <c r="D180" t="s">
        <v>2</v>
      </c>
      <c r="E180">
        <v>6.2301269210000001</v>
      </c>
    </row>
    <row r="181" spans="2:5" x14ac:dyDescent="0.2">
      <c r="B181" t="s">
        <v>154</v>
      </c>
      <c r="C181" t="s">
        <v>53</v>
      </c>
      <c r="D181" t="s">
        <v>2</v>
      </c>
      <c r="E181">
        <v>8.4883099529999999</v>
      </c>
    </row>
    <row r="182" spans="2:5" x14ac:dyDescent="0.2">
      <c r="B182" t="s">
        <v>155</v>
      </c>
      <c r="C182" t="s">
        <v>53</v>
      </c>
      <c r="D182" t="s">
        <v>2</v>
      </c>
      <c r="E182">
        <v>5.8602920129999996</v>
      </c>
    </row>
    <row r="183" spans="2:5" x14ac:dyDescent="0.2">
      <c r="B183" t="s">
        <v>156</v>
      </c>
      <c r="C183" t="s">
        <v>53</v>
      </c>
      <c r="D183" t="s">
        <v>2</v>
      </c>
      <c r="E183">
        <v>7.49360626</v>
      </c>
    </row>
    <row r="184" spans="2:5" x14ac:dyDescent="0.2">
      <c r="B184" t="s">
        <v>157</v>
      </c>
      <c r="C184" t="s">
        <v>53</v>
      </c>
      <c r="D184" t="s">
        <v>2</v>
      </c>
      <c r="E184">
        <v>3.210945701</v>
      </c>
    </row>
    <row r="185" spans="2:5" x14ac:dyDescent="0.2">
      <c r="B185" t="s">
        <v>158</v>
      </c>
      <c r="C185" t="s">
        <v>53</v>
      </c>
      <c r="D185" t="s">
        <v>2</v>
      </c>
      <c r="E185">
        <v>6.2909151640000003</v>
      </c>
    </row>
    <row r="186" spans="2:5" x14ac:dyDescent="0.2">
      <c r="B186" t="s">
        <v>159</v>
      </c>
      <c r="C186" t="s">
        <v>53</v>
      </c>
      <c r="D186" t="s">
        <v>2</v>
      </c>
      <c r="E186">
        <v>8.3121958199999995</v>
      </c>
    </row>
    <row r="187" spans="2:5" x14ac:dyDescent="0.2">
      <c r="B187" t="s">
        <v>92</v>
      </c>
      <c r="C187" t="s">
        <v>53</v>
      </c>
      <c r="D187" t="s">
        <v>3</v>
      </c>
      <c r="E187">
        <v>5.035404142</v>
      </c>
    </row>
    <row r="188" spans="2:5" x14ac:dyDescent="0.2">
      <c r="B188" t="s">
        <v>93</v>
      </c>
      <c r="C188" t="s">
        <v>53</v>
      </c>
      <c r="D188" t="s">
        <v>3</v>
      </c>
      <c r="E188">
        <v>5.8604828710000003</v>
      </c>
    </row>
    <row r="189" spans="2:5" x14ac:dyDescent="0.2">
      <c r="B189" t="s">
        <v>94</v>
      </c>
      <c r="C189" t="s">
        <v>53</v>
      </c>
      <c r="D189" t="s">
        <v>3</v>
      </c>
      <c r="E189">
        <v>-1.5433247450000001</v>
      </c>
    </row>
    <row r="190" spans="2:5" x14ac:dyDescent="0.2">
      <c r="B190" t="s">
        <v>95</v>
      </c>
      <c r="C190" t="s">
        <v>53</v>
      </c>
      <c r="D190" t="s">
        <v>3</v>
      </c>
      <c r="E190">
        <v>4.9891210990000001</v>
      </c>
    </row>
    <row r="191" spans="2:5" x14ac:dyDescent="0.2">
      <c r="B191" t="s">
        <v>96</v>
      </c>
      <c r="C191" t="s">
        <v>53</v>
      </c>
      <c r="D191" t="s">
        <v>3</v>
      </c>
      <c r="E191">
        <v>-2.8821452430000001</v>
      </c>
    </row>
    <row r="192" spans="2:5" x14ac:dyDescent="0.2">
      <c r="B192" t="s">
        <v>97</v>
      </c>
      <c r="C192" t="s">
        <v>53</v>
      </c>
      <c r="D192" t="s">
        <v>3</v>
      </c>
      <c r="E192">
        <v>7.8013169199999997</v>
      </c>
    </row>
    <row r="193" spans="2:5" x14ac:dyDescent="0.2">
      <c r="B193" t="s">
        <v>98</v>
      </c>
      <c r="C193" t="s">
        <v>53</v>
      </c>
      <c r="D193" t="s">
        <v>3</v>
      </c>
      <c r="E193">
        <v>4.627302223</v>
      </c>
    </row>
    <row r="194" spans="2:5" x14ac:dyDescent="0.2">
      <c r="B194" t="s">
        <v>99</v>
      </c>
      <c r="C194" t="s">
        <v>53</v>
      </c>
      <c r="D194" t="s">
        <v>3</v>
      </c>
      <c r="E194">
        <v>4.2191525910000003</v>
      </c>
    </row>
    <row r="195" spans="2:5" x14ac:dyDescent="0.2">
      <c r="B195" t="s">
        <v>100</v>
      </c>
      <c r="C195" t="s">
        <v>53</v>
      </c>
      <c r="D195" t="s">
        <v>3</v>
      </c>
      <c r="E195">
        <v>10.24859242</v>
      </c>
    </row>
    <row r="196" spans="2:5" x14ac:dyDescent="0.2">
      <c r="B196" t="s">
        <v>101</v>
      </c>
      <c r="C196" t="s">
        <v>53</v>
      </c>
      <c r="D196" t="s">
        <v>3</v>
      </c>
      <c r="E196">
        <v>8.1926233419999992</v>
      </c>
    </row>
    <row r="197" spans="2:5" x14ac:dyDescent="0.2">
      <c r="B197" t="s">
        <v>102</v>
      </c>
      <c r="C197" t="s">
        <v>53</v>
      </c>
      <c r="D197" t="s">
        <v>3</v>
      </c>
      <c r="E197">
        <v>6.9809142089999998</v>
      </c>
    </row>
    <row r="198" spans="2:5" x14ac:dyDescent="0.2">
      <c r="B198" t="s">
        <v>103</v>
      </c>
      <c r="C198" t="s">
        <v>53</v>
      </c>
      <c r="D198" t="s">
        <v>3</v>
      </c>
      <c r="E198">
        <v>7.8264624490000001</v>
      </c>
    </row>
    <row r="199" spans="2:5" x14ac:dyDescent="0.2">
      <c r="B199" t="s">
        <v>104</v>
      </c>
      <c r="C199" t="s">
        <v>53</v>
      </c>
      <c r="D199" t="s">
        <v>3</v>
      </c>
      <c r="E199">
        <v>4.3150586889999998</v>
      </c>
    </row>
    <row r="200" spans="2:5" x14ac:dyDescent="0.2">
      <c r="B200" t="s">
        <v>105</v>
      </c>
      <c r="C200" t="s">
        <v>53</v>
      </c>
      <c r="D200" t="s">
        <v>3</v>
      </c>
      <c r="E200">
        <v>9.6096955820000005</v>
      </c>
    </row>
    <row r="201" spans="2:5" x14ac:dyDescent="0.2">
      <c r="B201" t="s">
        <v>106</v>
      </c>
      <c r="C201" t="s">
        <v>53</v>
      </c>
      <c r="D201" t="s">
        <v>3</v>
      </c>
      <c r="E201">
        <v>4.4958488409999999</v>
      </c>
    </row>
    <row r="202" spans="2:5" x14ac:dyDescent="0.2">
      <c r="B202" t="s">
        <v>107</v>
      </c>
      <c r="C202" t="s">
        <v>53</v>
      </c>
      <c r="D202" t="s">
        <v>3</v>
      </c>
      <c r="E202">
        <v>11.6176639</v>
      </c>
    </row>
    <row r="203" spans="2:5" x14ac:dyDescent="0.2">
      <c r="B203" t="s">
        <v>108</v>
      </c>
      <c r="C203" t="s">
        <v>53</v>
      </c>
      <c r="D203" t="s">
        <v>3</v>
      </c>
      <c r="E203">
        <v>4.2955673250000004</v>
      </c>
    </row>
    <row r="204" spans="2:5" x14ac:dyDescent="0.2">
      <c r="B204" t="s">
        <v>109</v>
      </c>
      <c r="C204" t="s">
        <v>53</v>
      </c>
      <c r="D204" t="s">
        <v>3</v>
      </c>
      <c r="E204">
        <v>-1.7745013839999999</v>
      </c>
    </row>
    <row r="205" spans="2:5" x14ac:dyDescent="0.2">
      <c r="B205" t="s">
        <v>110</v>
      </c>
      <c r="C205" t="s">
        <v>53</v>
      </c>
      <c r="D205" t="s">
        <v>3</v>
      </c>
      <c r="E205">
        <v>3.891926711</v>
      </c>
    </row>
    <row r="206" spans="2:5" x14ac:dyDescent="0.2">
      <c r="B206" t="s">
        <v>111</v>
      </c>
      <c r="C206" t="s">
        <v>53</v>
      </c>
      <c r="D206" t="s">
        <v>3</v>
      </c>
      <c r="E206">
        <v>5.0233323790000002</v>
      </c>
    </row>
    <row r="207" spans="2:5" x14ac:dyDescent="0.2">
      <c r="B207" t="s">
        <v>112</v>
      </c>
      <c r="C207" t="s">
        <v>53</v>
      </c>
      <c r="D207" t="s">
        <v>3</v>
      </c>
      <c r="E207">
        <v>3.7669624960000001</v>
      </c>
    </row>
    <row r="208" spans="2:5" x14ac:dyDescent="0.2">
      <c r="B208" t="s">
        <v>113</v>
      </c>
      <c r="C208" t="s">
        <v>53</v>
      </c>
      <c r="D208" t="s">
        <v>3</v>
      </c>
      <c r="E208">
        <v>8.1939116330000008</v>
      </c>
    </row>
    <row r="209" spans="2:5" x14ac:dyDescent="0.2">
      <c r="B209" t="s">
        <v>114</v>
      </c>
      <c r="C209" t="s">
        <v>53</v>
      </c>
      <c r="D209" t="s">
        <v>53</v>
      </c>
      <c r="E209">
        <v>7.3973661609999999</v>
      </c>
    </row>
    <row r="210" spans="2:5" x14ac:dyDescent="0.2">
      <c r="B210" t="s">
        <v>115</v>
      </c>
      <c r="C210" t="s">
        <v>53</v>
      </c>
      <c r="D210" t="s">
        <v>53</v>
      </c>
      <c r="E210">
        <v>5.2684655019999997</v>
      </c>
    </row>
    <row r="211" spans="2:5" x14ac:dyDescent="0.2">
      <c r="B211" t="s">
        <v>116</v>
      </c>
      <c r="C211" t="s">
        <v>53</v>
      </c>
      <c r="D211" t="s">
        <v>53</v>
      </c>
      <c r="E211">
        <v>7.829802462</v>
      </c>
    </row>
    <row r="212" spans="2:5" x14ac:dyDescent="0.2">
      <c r="B212" t="s">
        <v>117</v>
      </c>
      <c r="C212" t="s">
        <v>53</v>
      </c>
      <c r="D212" t="s">
        <v>53</v>
      </c>
      <c r="E212">
        <v>6.3103349560000002</v>
      </c>
    </row>
    <row r="213" spans="2:5" x14ac:dyDescent="0.2">
      <c r="B213" t="s">
        <v>118</v>
      </c>
      <c r="C213" t="s">
        <v>53</v>
      </c>
      <c r="D213" t="s">
        <v>53</v>
      </c>
      <c r="E213">
        <v>5.2434154020000001</v>
      </c>
    </row>
    <row r="214" spans="2:5" x14ac:dyDescent="0.2">
      <c r="B214" t="s">
        <v>119</v>
      </c>
      <c r="C214" t="s">
        <v>53</v>
      </c>
      <c r="D214" t="s">
        <v>53</v>
      </c>
      <c r="E214">
        <v>5.2509304319999996</v>
      </c>
    </row>
    <row r="215" spans="2:5" x14ac:dyDescent="0.2">
      <c r="B215" t="s">
        <v>120</v>
      </c>
      <c r="C215" t="s">
        <v>53</v>
      </c>
      <c r="D215" t="s">
        <v>53</v>
      </c>
      <c r="E215">
        <v>8.1084550049999997</v>
      </c>
    </row>
    <row r="216" spans="2:5" x14ac:dyDescent="0.2">
      <c r="B216" t="s">
        <v>121</v>
      </c>
      <c r="C216" t="s">
        <v>53</v>
      </c>
      <c r="D216" t="s">
        <v>53</v>
      </c>
      <c r="E216">
        <v>11.656551199999999</v>
      </c>
    </row>
    <row r="217" spans="2:5" x14ac:dyDescent="0.2">
      <c r="B217" t="s">
        <v>122</v>
      </c>
      <c r="C217" t="s">
        <v>53</v>
      </c>
      <c r="D217" t="s">
        <v>53</v>
      </c>
      <c r="E217">
        <v>8.3871552630000004</v>
      </c>
    </row>
    <row r="218" spans="2:5" x14ac:dyDescent="0.2">
      <c r="B218" t="s">
        <v>123</v>
      </c>
      <c r="C218" t="s">
        <v>53</v>
      </c>
      <c r="D218" t="s">
        <v>53</v>
      </c>
      <c r="E218">
        <v>6.079206031</v>
      </c>
    </row>
    <row r="219" spans="2:5" x14ac:dyDescent="0.2">
      <c r="B219" t="s">
        <v>124</v>
      </c>
      <c r="C219" t="s">
        <v>53</v>
      </c>
      <c r="D219" t="s">
        <v>53</v>
      </c>
      <c r="E219">
        <v>2.5934726600000002</v>
      </c>
    </row>
    <row r="220" spans="2:5" x14ac:dyDescent="0.2">
      <c r="B220" t="s">
        <v>125</v>
      </c>
      <c r="C220" t="s">
        <v>53</v>
      </c>
      <c r="D220" t="s">
        <v>53</v>
      </c>
      <c r="E220">
        <v>3.5689474190000001</v>
      </c>
    </row>
    <row r="221" spans="2:5" x14ac:dyDescent="0.2">
      <c r="B221" t="s">
        <v>126</v>
      </c>
      <c r="C221" t="s">
        <v>53</v>
      </c>
      <c r="D221" t="s">
        <v>53</v>
      </c>
      <c r="E221">
        <v>9.7703025100000005</v>
      </c>
    </row>
    <row r="222" spans="2:5" x14ac:dyDescent="0.2">
      <c r="B222" t="s">
        <v>127</v>
      </c>
      <c r="C222" t="s">
        <v>53</v>
      </c>
      <c r="D222" t="s">
        <v>53</v>
      </c>
      <c r="E222">
        <v>4.7734516649999996</v>
      </c>
    </row>
    <row r="223" spans="2:5" x14ac:dyDescent="0.2">
      <c r="B223" t="s">
        <v>128</v>
      </c>
      <c r="C223" t="s">
        <v>53</v>
      </c>
      <c r="D223" t="s">
        <v>53</v>
      </c>
      <c r="E223">
        <v>5.9692241629999998</v>
      </c>
    </row>
    <row r="224" spans="2:5" x14ac:dyDescent="0.2">
      <c r="B224" t="s">
        <v>129</v>
      </c>
      <c r="C224" t="s">
        <v>53</v>
      </c>
      <c r="D224" t="s">
        <v>53</v>
      </c>
      <c r="E224">
        <v>13.30017177</v>
      </c>
    </row>
    <row r="225" spans="2:5" x14ac:dyDescent="0.2">
      <c r="B225" t="s">
        <v>130</v>
      </c>
      <c r="C225" t="s">
        <v>53</v>
      </c>
      <c r="D225" t="s">
        <v>53</v>
      </c>
      <c r="E225">
        <v>10.956627539999999</v>
      </c>
    </row>
    <row r="226" spans="2:5" x14ac:dyDescent="0.2">
      <c r="B226" t="s">
        <v>131</v>
      </c>
      <c r="C226" t="s">
        <v>53</v>
      </c>
      <c r="D226" t="s">
        <v>53</v>
      </c>
      <c r="E226">
        <v>4.7037408149999997</v>
      </c>
    </row>
    <row r="227" spans="2:5" x14ac:dyDescent="0.2">
      <c r="B227" t="s">
        <v>132</v>
      </c>
      <c r="C227" t="s">
        <v>53</v>
      </c>
      <c r="D227" t="s">
        <v>53</v>
      </c>
      <c r="E227">
        <v>5.6399942740000002</v>
      </c>
    </row>
    <row r="228" spans="2:5" x14ac:dyDescent="0.2">
      <c r="B228" t="s">
        <v>133</v>
      </c>
      <c r="C228" t="s">
        <v>53</v>
      </c>
      <c r="D228" t="s">
        <v>53</v>
      </c>
      <c r="E228">
        <v>6.5014314339999997</v>
      </c>
    </row>
    <row r="229" spans="2:5" x14ac:dyDescent="0.2">
      <c r="B229" t="s">
        <v>134</v>
      </c>
      <c r="C229" t="s">
        <v>53</v>
      </c>
      <c r="D229" t="s">
        <v>53</v>
      </c>
      <c r="E229">
        <v>7.6806947230000002</v>
      </c>
    </row>
    <row r="230" spans="2:5" x14ac:dyDescent="0.2">
      <c r="B230" t="s">
        <v>135</v>
      </c>
      <c r="C230" t="s">
        <v>53</v>
      </c>
      <c r="D230" t="s">
        <v>53</v>
      </c>
      <c r="E230">
        <v>4.3388682129999996</v>
      </c>
    </row>
    <row r="231" spans="2:5" x14ac:dyDescent="0.2">
      <c r="B231" t="s">
        <v>136</v>
      </c>
      <c r="C231" t="s">
        <v>53</v>
      </c>
      <c r="D231" t="s">
        <v>53</v>
      </c>
      <c r="E231">
        <v>3.098530394</v>
      </c>
    </row>
    <row r="232" spans="2:5" x14ac:dyDescent="0.2">
      <c r="B232" t="s">
        <v>137</v>
      </c>
      <c r="C232" t="s">
        <v>53</v>
      </c>
      <c r="D232" t="s">
        <v>53</v>
      </c>
      <c r="E232">
        <v>6.8417310809999998</v>
      </c>
    </row>
    <row r="233" spans="2:5" x14ac:dyDescent="0.2">
      <c r="B233" t="s">
        <v>160</v>
      </c>
      <c r="C233" t="s">
        <v>53</v>
      </c>
      <c r="D233" t="s">
        <v>91</v>
      </c>
      <c r="E233">
        <v>6.7928714570000004</v>
      </c>
    </row>
    <row r="234" spans="2:5" x14ac:dyDescent="0.2">
      <c r="B234" t="s">
        <v>161</v>
      </c>
      <c r="C234" t="s">
        <v>53</v>
      </c>
      <c r="D234" t="s">
        <v>91</v>
      </c>
      <c r="E234">
        <v>1.7118522759999999</v>
      </c>
    </row>
    <row r="235" spans="2:5" x14ac:dyDescent="0.2">
      <c r="B235" t="s">
        <v>162</v>
      </c>
      <c r="C235" t="s">
        <v>53</v>
      </c>
      <c r="D235" t="s">
        <v>91</v>
      </c>
      <c r="E235">
        <v>6.5328752740000002</v>
      </c>
    </row>
    <row r="236" spans="2:5" x14ac:dyDescent="0.2">
      <c r="B236" t="s">
        <v>163</v>
      </c>
      <c r="C236" t="s">
        <v>53</v>
      </c>
      <c r="D236" t="s">
        <v>91</v>
      </c>
      <c r="E236">
        <v>4.3605305850000002</v>
      </c>
    </row>
    <row r="237" spans="2:5" x14ac:dyDescent="0.2">
      <c r="B237" t="s">
        <v>164</v>
      </c>
      <c r="C237" t="s">
        <v>53</v>
      </c>
      <c r="D237" t="s">
        <v>91</v>
      </c>
      <c r="E237">
        <v>3.9192671059999999</v>
      </c>
    </row>
    <row r="238" spans="2:5" x14ac:dyDescent="0.2">
      <c r="B238" t="s">
        <v>165</v>
      </c>
      <c r="C238" t="s">
        <v>53</v>
      </c>
      <c r="D238" t="s">
        <v>91</v>
      </c>
      <c r="E238">
        <v>6.0220918030000004</v>
      </c>
    </row>
    <row r="239" spans="2:5" x14ac:dyDescent="0.2">
      <c r="B239" t="s">
        <v>166</v>
      </c>
      <c r="C239" t="s">
        <v>53</v>
      </c>
      <c r="D239" t="s">
        <v>91</v>
      </c>
      <c r="E239">
        <v>4.6302128070000004</v>
      </c>
    </row>
    <row r="240" spans="2:5" x14ac:dyDescent="0.2">
      <c r="B240" t="s">
        <v>167</v>
      </c>
      <c r="C240" t="s">
        <v>53</v>
      </c>
      <c r="D240" t="s">
        <v>91</v>
      </c>
      <c r="E240">
        <v>4.2450615520000001</v>
      </c>
    </row>
    <row r="241" spans="2:5" x14ac:dyDescent="0.2">
      <c r="B241" t="s">
        <v>168</v>
      </c>
      <c r="C241" t="s">
        <v>53</v>
      </c>
      <c r="D241" t="s">
        <v>91</v>
      </c>
      <c r="E241">
        <v>8.0407958770000008</v>
      </c>
    </row>
    <row r="242" spans="2:5" x14ac:dyDescent="0.2">
      <c r="B242" t="s">
        <v>169</v>
      </c>
      <c r="C242" t="s">
        <v>53</v>
      </c>
      <c r="D242" t="s">
        <v>91</v>
      </c>
      <c r="E242">
        <v>7.2932054590000002</v>
      </c>
    </row>
    <row r="243" spans="2:5" x14ac:dyDescent="0.2">
      <c r="B243" t="s">
        <v>170</v>
      </c>
      <c r="C243" t="s">
        <v>53</v>
      </c>
      <c r="D243" t="s">
        <v>91</v>
      </c>
      <c r="E243">
        <v>5.1610840729999996</v>
      </c>
    </row>
    <row r="244" spans="2:5" x14ac:dyDescent="0.2">
      <c r="B244" t="s">
        <v>171</v>
      </c>
      <c r="C244" t="s">
        <v>53</v>
      </c>
      <c r="D244" t="s">
        <v>91</v>
      </c>
      <c r="E244">
        <v>2.2394789579999999</v>
      </c>
    </row>
    <row r="245" spans="2:5" x14ac:dyDescent="0.2">
      <c r="B245" t="s">
        <v>172</v>
      </c>
      <c r="C245" t="s">
        <v>53</v>
      </c>
      <c r="D245" t="s">
        <v>91</v>
      </c>
      <c r="E245">
        <v>-1.4335814490000001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Biomass</vt:lpstr>
      <vt:lpstr>SLA</vt:lpstr>
      <vt:lpstr>Chlorophyll</vt:lpstr>
      <vt:lpstr>SIR Slope</vt:lpstr>
      <vt:lpstr>PA SIR</vt:lpstr>
      <vt:lpstr>PAA SIR</vt:lpstr>
      <vt:lpstr>SP SIR</vt:lpstr>
      <vt:lpstr>Fungal</vt:lpstr>
      <vt:lpstr>Shoot Growth Rate</vt:lpstr>
      <vt:lpstr>Shoot Emergence Rate</vt:lpstr>
      <vt:lpstr>Direct Feedbacks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2020-12-03T01:37:36Z</dcterms:created>
  <dcterms:modified xsi:type="dcterms:W3CDTF">2020-12-05T00:59:13Z</dcterms:modified>
</cp:coreProperties>
</file>